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08" yWindow="-108" windowWidth="23256" windowHeight="12576" tabRatio="930"/>
  </bookViews>
  <sheets>
    <sheet name="2 SALAS - 127V_BLOCOS" sheetId="153" r:id="rId1"/>
    <sheet name="CFF IV" sheetId="155" r:id="rId2"/>
    <sheet name="MC" sheetId="156" r:id="rId3"/>
    <sheet name="ANEXO A MC" sheetId="158" r:id="rId4"/>
    <sheet name="ANEXO A MC (2)" sheetId="159" r:id="rId5"/>
    <sheet name="COMPOSIÇÃO DE CUSTO" sheetId="154" r:id="rId6"/>
  </sheets>
  <externalReferences>
    <externalReference r:id="rId7"/>
    <externalReference r:id="rId8"/>
    <externalReference r:id="rId9"/>
    <externalReference r:id="rId10"/>
  </externalReferences>
  <definedNames>
    <definedName name="___sub1">#REF!</definedName>
    <definedName name="___sub2">#REF!</definedName>
    <definedName name="___sub3">#REF!</definedName>
    <definedName name="_Fill" localSheetId="0" hidden="1">#REF!</definedName>
    <definedName name="_Fill" localSheetId="2" hidden="1">#REF!</definedName>
    <definedName name="_Fill" hidden="1">#REF!</definedName>
    <definedName name="_xlnm._FilterDatabase" localSheetId="0" hidden="1">'2 SALAS - 127V_BLOCOS'!#REF!</definedName>
    <definedName name="_xlnm._FilterDatabase" localSheetId="2" hidden="1">MC!#REF!</definedName>
    <definedName name="_Key1" localSheetId="0" hidden="1">#REF!</definedName>
    <definedName name="_Key1" localSheetId="2" hidden="1">#REF!</definedName>
    <definedName name="_Key1" hidden="1">#REF!</definedName>
    <definedName name="_Key2" localSheetId="0" hidden="1">#REF!</definedName>
    <definedName name="_Key2" localSheetId="2" hidden="1">#REF!</definedName>
    <definedName name="_Key2" hidden="1">#REF!</definedName>
    <definedName name="_Order1" hidden="1">255</definedName>
    <definedName name="_Order2" hidden="1">255</definedName>
    <definedName name="_Sort" localSheetId="0" hidden="1">#REF!</definedName>
    <definedName name="_Sort" localSheetId="2" hidden="1">#REF!</definedName>
    <definedName name="_Sort" hidden="1">#REF!</definedName>
    <definedName name="_sub1">#REF!</definedName>
    <definedName name="_sub2">#REF!</definedName>
    <definedName name="_sub3">#REF!</definedName>
    <definedName name="a">#REF!</definedName>
    <definedName name="AA" hidden="1">{#N/A,#N/A,FALSE,"ALVENARIA";#N/A,#N/A,FALSE,"BLOCOS";#N/A,#N/A,FALSE,"CINTAS";#N/A,#N/A,FALSE,"CORTINA";#N/A,#N/A,FALSE,"LAJES";#N/A,#N/A,FALSE,"PILARES";#N/A,#N/A,FALSE,"VIGAS"}</definedName>
    <definedName name="ACRE" localSheetId="0" hidden="1">#REF!</definedName>
    <definedName name="ACRE" localSheetId="2" hidden="1">#REF!</definedName>
    <definedName name="ACRE" hidden="1">#REF!</definedName>
    <definedName name="ademir" hidden="1">{#N/A,#N/A,FALSE,"Cronograma";#N/A,#N/A,FALSE,"Cronogr. 2"}</definedName>
    <definedName name="AREA">#REF!</definedName>
    <definedName name="_xlnm.Print_Area" localSheetId="0">'2 SALAS - 127V_BLOCOS'!$A$1:$I$280</definedName>
    <definedName name="_xlnm.Print_Area" localSheetId="3">'ANEXO A MC'!$A$1:$J$64</definedName>
    <definedName name="_xlnm.Print_Area" localSheetId="4">'ANEXO A MC (2)'!$A$1:$N$83</definedName>
    <definedName name="_xlnm.Print_Area" localSheetId="1">'CFF IV'!$A$1:$J$59</definedName>
    <definedName name="_xlnm.Print_Area" localSheetId="5">'COMPOSIÇÃO DE CUSTO'!$A$1:$G$27</definedName>
    <definedName name="_xlnm.Print_Area" localSheetId="2">MC!$A$1:$G$278</definedName>
    <definedName name="B">#REF!</definedName>
    <definedName name="_xlnm.Database" localSheetId="3">TEXT([1]Dados!$G$29,"mm-aaaa")</definedName>
    <definedName name="_xlnm.Database">TEXT([1]Dados!$G$29,"mm-aaaa")</definedName>
    <definedName name="BDI">#REF!</definedName>
    <definedName name="bosta" hidden="1">{#N/A,#N/A,FALSE,"Cronograma";#N/A,#N/A,FALSE,"Cronogr. 2"}</definedName>
    <definedName name="CA´L" hidden="1">{#N/A,#N/A,FALSE,"Cronograma";#N/A,#N/A,FALSE,"Cronogr. 2"}</definedName>
    <definedName name="CalculoFossa20" hidden="1">{#N/A,#N/A,FALSE,"ALVENARIA";#N/A,#N/A,FALSE,"BLOCOS";#N/A,#N/A,FALSE,"CINTAS";#N/A,#N/A,FALSE,"CORTINA";#N/A,#N/A,FALSE,"LAJES";#N/A,#N/A,FALSE,"PILARES";#N/A,#N/A,FALSE,"VIGAS"}</definedName>
    <definedName name="Cedro1COMPLETO" hidden="1">{#N/A,#N/A,FALSE,"ALVENARIA";#N/A,#N/A,FALSE,"BLOCOS";#N/A,#N/A,FALSE,"CINTAS";#N/A,#N/A,FALSE,"CORTINA";#N/A,#N/A,FALSE,"LAJES";#N/A,#N/A,FALSE,"PILARES";#N/A,#N/A,FALSE,"VIGAS"}</definedName>
    <definedName name="ciclovia" hidden="1">{#N/A,#N/A,FALSE,"ALVENARIA";#N/A,#N/A,FALSE,"BLOCOS";#N/A,#N/A,FALSE,"CINTAS";#N/A,#N/A,FALSE,"CORTINA";#N/A,#N/A,FALSE,"LAJES";#N/A,#N/A,FALSE,"PILARES";#N/A,#N/A,FALSE,"VIGAS"}</definedName>
    <definedName name="ciclovia2" hidden="1">{#N/A,#N/A,FALSE,"ALVENARIA";#N/A,#N/A,FALSE,"BLOCOS";#N/A,#N/A,FALSE,"CINTAS";#N/A,#N/A,FALSE,"CORTINA";#N/A,#N/A,FALSE,"LAJES";#N/A,#N/A,FALSE,"PILARES";#N/A,#N/A,FALSE,"VIGAS"}</definedName>
    <definedName name="ciclovia3" hidden="1">{#N/A,#N/A,FALSE,"ALVENARIA";#N/A,#N/A,FALSE,"BLOCOS";#N/A,#N/A,FALSE,"CINTAS";#N/A,#N/A,FALSE,"CORTINA";#N/A,#N/A,FALSE,"LAJES";#N/A,#N/A,FALSE,"PILARES";#N/A,#N/A,FALSE,"VIGAS"}</definedName>
    <definedName name="ciclovia4" hidden="1">{#N/A,#N/A,FALSE,"ALVENARIA";#N/A,#N/A,FALSE,"BLOCOS";#N/A,#N/A,FALSE,"CINTAS";#N/A,#N/A,FALSE,"CORTINA";#N/A,#N/A,FALSE,"LAJES";#N/A,#N/A,FALSE,"PILARES";#N/A,#N/A,FALSE,"VIGAS"}</definedName>
    <definedName name="ciclovia5" hidden="1">{#N/A,#N/A,FALSE,"ALVENARIA";#N/A,#N/A,FALSE,"BLOCOS";#N/A,#N/A,FALSE,"CINTAS";#N/A,#N/A,FALSE,"CORTINA";#N/A,#N/A,FALSE,"LAJES";#N/A,#N/A,FALSE,"PILARES";#N/A,#N/A,FALSE,"VIGAS"}</definedName>
    <definedName name="ciclovia6" hidden="1">{#N/A,#N/A,FALSE,"ALVENARIA";#N/A,#N/A,FALSE,"BLOCOS";#N/A,#N/A,FALSE,"CINTAS";#N/A,#N/A,FALSE,"CORTINA";#N/A,#N/A,FALSE,"LAJES";#N/A,#N/A,FALSE,"PILARES";#N/A,#N/A,FALSE,"VIGAS"}</definedName>
    <definedName name="ciclovia7" hidden="1">{#N/A,#N/A,FALSE,"ALVENARIA";#N/A,#N/A,FALSE,"BLOCOS";#N/A,#N/A,FALSE,"CINTAS";#N/A,#N/A,FALSE,"CORTINA";#N/A,#N/A,FALSE,"LAJES";#N/A,#N/A,FALSE,"PILARES";#N/A,#N/A,FALSE,"VIGAS"}</definedName>
    <definedName name="ciclovia8" hidden="1">{#N/A,#N/A,FALSE,"ALVENARIA";#N/A,#N/A,FALSE,"BLOCOS";#N/A,#N/A,FALSE,"CINTAS";#N/A,#N/A,FALSE,"CORTINA";#N/A,#N/A,FALSE,"LAJES";#N/A,#N/A,FALSE,"PILARES";#N/A,#N/A,FALSE,"VIGAS"}</definedName>
    <definedName name="concorrentes" hidden="1">{#N/A,#N/A,FALSE,"Cronograma";#N/A,#N/A,FALSE,"Cronogr. 2"}</definedName>
    <definedName name="cotação" hidden="1">{#N/A,#N/A,FALSE,"ALVENARIA";#N/A,#N/A,FALSE,"BLOCOS";#N/A,#N/A,FALSE,"CINTAS";#N/A,#N/A,FALSE,"CORTINA";#N/A,#N/A,FALSE,"LAJES";#N/A,#N/A,FALSE,"PILARES";#N/A,#N/A,FALSE,"VIGAS"}</definedName>
    <definedName name="ddd" hidden="1">{#N/A,#N/A,FALSE,"ALVENARIA";#N/A,#N/A,FALSE,"BLOCOS";#N/A,#N/A,FALSE,"CINTAS";#N/A,#N/A,FALSE,"CORTINA";#N/A,#N/A,FALSE,"LAJES";#N/A,#N/A,FALSE,"PILARES";#N/A,#N/A,FALSE,"VIGAS"}</definedName>
    <definedName name="DOLAR">[2]INSUMOS!$G$8</definedName>
    <definedName name="ersdcefgbrnghrbgbrgfbgfwbvbfgvwfv">#REF!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4">#REF!</definedName>
    <definedName name="Fonte" localSheetId="3">#REF!</definedName>
    <definedName name="Fonte" localSheetId="4">#REF!</definedName>
    <definedName name="Fonte" localSheetId="1">#REF!</definedName>
    <definedName name="Fonte">#REF!</definedName>
    <definedName name="Fossa20" hidden="1">{#N/A,#N/A,FALSE,"ALVENARIA";#N/A,#N/A,FALSE,"BLOCOS";#N/A,#N/A,FALSE,"CINTAS";#N/A,#N/A,FALSE,"CORTINA";#N/A,#N/A,FALSE,"LAJES";#N/A,#N/A,FALSE,"PILARES";#N/A,#N/A,FALSE,"VIGAS"}</definedName>
    <definedName name="fran" hidden="1">{#N/A,#N/A,FALSE,"ALVENARIA";#N/A,#N/A,FALSE,"BLOCOS";#N/A,#N/A,FALSE,"CINTAS";#N/A,#N/A,FALSE,"CORTINA";#N/A,#N/A,FALSE,"LAJES";#N/A,#N/A,FALSE,"PILARES";#N/A,#N/A,FALSE,"VIGAS"}</definedName>
    <definedName name="INSUMOS" localSheetId="3">#REF!</definedName>
    <definedName name="INSUMOS" localSheetId="4">#REF!</definedName>
    <definedName name="INSUMOS" localSheetId="1">#REF!</definedName>
    <definedName name="INSUMOS">#REF!</definedName>
    <definedName name="leosde">#REF!</definedName>
    <definedName name="mac" hidden="1">{#N/A,#N/A,FALSE,"ALVENARIA";#N/A,#N/A,FALSE,"BLOCOS";#N/A,#N/A,FALSE,"CINTAS";#N/A,#N/A,FALSE,"CORTINA";#N/A,#N/A,FALSE,"LAJES";#N/A,#N/A,FALSE,"PILARES";#N/A,#N/A,FALSE,"VIGAS"}</definedName>
    <definedName name="MACAHDO" hidden="1">{#N/A,#N/A,FALSE,"ALVENARIA";#N/A,#N/A,FALSE,"BLOCOS";#N/A,#N/A,FALSE,"CINTAS";#N/A,#N/A,FALSE,"CORTINA";#N/A,#N/A,FALSE,"LAJES";#N/A,#N/A,FALSE,"PILARES";#N/A,#N/A,FALSE,"VIGAS"}</definedName>
    <definedName name="MACHADO" hidden="1">{#N/A,#N/A,FALSE,"ALVENARIA";#N/A,#N/A,FALSE,"BLOCOS";#N/A,#N/A,FALSE,"CINTAS";#N/A,#N/A,FALSE,"CORTINA";#N/A,#N/A,FALSE,"LAJES";#N/A,#N/A,FALSE,"PILARES";#N/A,#N/A,FALSE,"VIGAS"}</definedName>
    <definedName name="nao">#REF!</definedName>
    <definedName name="NCOMPOSICOES">7</definedName>
    <definedName name="NCOTACOES">15</definedName>
    <definedName name="noo" hidden="1">{#N/A,#N/A,FALSE,"ALVENARIA";#N/A,#N/A,FALSE,"BLOCOS";#N/A,#N/A,FALSE,"CINTAS";#N/A,#N/A,FALSE,"CORTINA";#N/A,#N/A,FALSE,"LAJES";#N/A,#N/A,FALSE,"PILARES";#N/A,#N/A,FALSE,"VIGAS"}</definedName>
    <definedName name="obra">#REF!</definedName>
    <definedName name="obra1">#REF!</definedName>
    <definedName name="obra2">#REF!</definedName>
    <definedName name="obra3">#REF!</definedName>
    <definedName name="obra4">#REF!</definedName>
    <definedName name="obra5">#REF!</definedName>
    <definedName name="orcamento" hidden="1">{#N/A,#N/A,FALSE,"ALVENARIA";#N/A,#N/A,FALSE,"BLOCOS";#N/A,#N/A,FALSE,"CINTAS";#N/A,#N/A,FALSE,"CORTINA";#N/A,#N/A,FALSE,"LAJES";#N/A,#N/A,FALSE,"PILARES";#N/A,#N/A,FALSE,"VIGAS"}</definedName>
    <definedName name="P.1">#REF!</definedName>
    <definedName name="P.10">#REF!</definedName>
    <definedName name="P.11">#REF!</definedName>
    <definedName name="P.12">#REF!</definedName>
    <definedName name="P.13">#REF!</definedName>
    <definedName name="P.14">#REF!</definedName>
    <definedName name="P.15">#REF!</definedName>
    <definedName name="P.2">#REF!</definedName>
    <definedName name="P.3">#REF!</definedName>
    <definedName name="P.4">#REF!</definedName>
    <definedName name="P.5">#REF!</definedName>
    <definedName name="P.6">#REF!</definedName>
    <definedName name="P.7">#REF!</definedName>
    <definedName name="P.8">#REF!</definedName>
    <definedName name="P.9">#REF!</definedName>
    <definedName name="Pedreiro_de_acabamento">[2]INSUMOS!$B$11</definedName>
    <definedName name="Popular" hidden="1">{#N/A,#N/A,FALSE,"Cronograma";#N/A,#N/A,FALSE,"Cronogr. 2"}</definedName>
    <definedName name="PP1.1">#REF!</definedName>
    <definedName name="PP1.10">#REF!</definedName>
    <definedName name="PP1.11">#REF!</definedName>
    <definedName name="PP1.12">#REF!</definedName>
    <definedName name="PP1.13">#REF!</definedName>
    <definedName name="PP1.14">#REF!</definedName>
    <definedName name="PP1.15">#REF!</definedName>
    <definedName name="PP1.2">#REF!</definedName>
    <definedName name="PP1.3">#REF!</definedName>
    <definedName name="PP1.4">#REF!</definedName>
    <definedName name="PP1.5">#REF!</definedName>
    <definedName name="PP1.6">#REF!</definedName>
    <definedName name="PP1.7">#REF!</definedName>
    <definedName name="PP1.8">#REF!</definedName>
    <definedName name="PP1.9">#REF!</definedName>
    <definedName name="rio" hidden="1">{#N/A,#N/A,FALSE,"Cronograma";#N/A,#N/A,FALSE,"Cronogr. 2"}</definedName>
    <definedName name="SINAPI_AC" localSheetId="0" hidden="1">#REF!</definedName>
    <definedName name="SINAPI_AC" localSheetId="2" hidden="1">#REF!</definedName>
    <definedName name="SINAPI_AC" hidden="1">#REF!</definedName>
    <definedName name="ss" hidden="1">{#N/A,#N/A,FALSE,"Cronograma";#N/A,#N/A,FALSE,"Cronogr. 2"}</definedName>
    <definedName name="T.1">#REF!</definedName>
    <definedName name="T.10">#REF!</definedName>
    <definedName name="T.11">#REF!</definedName>
    <definedName name="T.12">#REF!</definedName>
    <definedName name="T.13">#REF!</definedName>
    <definedName name="T.14">#REF!</definedName>
    <definedName name="T.15">#REF!</definedName>
    <definedName name="T.2">#REF!</definedName>
    <definedName name="T.3">#REF!</definedName>
    <definedName name="T.4">#REF!</definedName>
    <definedName name="T.5">#REF!</definedName>
    <definedName name="T.6">#REF!</definedName>
    <definedName name="T.7">#REF!</definedName>
    <definedName name="T.8">#REF!</definedName>
    <definedName name="T.9">#REF!</definedName>
    <definedName name="_xlnm.Print_Titles" localSheetId="0">'2 SALAS - 127V_BLOCOS'!$1:$7</definedName>
    <definedName name="_xlnm.Print_Titles" localSheetId="2">MC!$1:$6</definedName>
    <definedName name="TOT.P">#REF!</definedName>
    <definedName name="TOT1.P">#REF!</definedName>
    <definedName name="TT.1">#REF!</definedName>
    <definedName name="TT.10">#REF!</definedName>
    <definedName name="TT.11">#REF!</definedName>
    <definedName name="TT.12">#REF!</definedName>
    <definedName name="TT.13">#REF!</definedName>
    <definedName name="TT.14">#REF!</definedName>
    <definedName name="TT.15">#REF!</definedName>
    <definedName name="TT.2">#REF!</definedName>
    <definedName name="TT.3">#REF!</definedName>
    <definedName name="TT.4">#REF!</definedName>
    <definedName name="TT.5">#REF!</definedName>
    <definedName name="TT.6">#REF!</definedName>
    <definedName name="TT.7">#REF!</definedName>
    <definedName name="TT.8">#REF!</definedName>
    <definedName name="TT.9">#REF!</definedName>
    <definedName name="wrn.Cronograma." hidden="1">{#N/A,#N/A,FALSE,"Cronograma";#N/A,#N/A,FALSE,"Cronogr. 2"}</definedName>
    <definedName name="wrn.GERAL." hidden="1">{#N/A,#N/A,FALSE,"ET-CAPA";#N/A,#N/A,FALSE,"ET-PAG1";#N/A,#N/A,FALSE,"ET-PAG2";#N/A,#N/A,FALSE,"ET-PAG3";#N/A,#N/A,FALSE,"ET-PAG4";#N/A,#N/A,FALSE,"ET-PAG5"}</definedName>
    <definedName name="wrn.mode_lev.xls." hidden="1">{#N/A,#N/A,FALSE,"ALVENARIA";#N/A,#N/A,FALSE,"BLOCOS";#N/A,#N/A,FALSE,"CINTAS";#N/A,#N/A,FALSE,"CORTINA";#N/A,#N/A,FALSE,"LAJES";#N/A,#N/A,FALSE,"PILARES";#N/A,#N/A,FALSE,"VIGAS"}</definedName>
    <definedName name="wrn.PENDENCIAS." hidden="1">{#N/A,#N/A,FALSE,"GERAL";#N/A,#N/A,FALSE,"012-96";#N/A,#N/A,FALSE,"018-96";#N/A,#N/A,FALSE,"027-96";#N/A,#N/A,FALSE,"059-96";#N/A,#N/A,FALSE,"076-96";#N/A,#N/A,FALSE,"019-97";#N/A,#N/A,FALSE,"021-97";#N/A,#N/A,FALSE,"022-97";#N/A,#N/A,FALSE,"028-97"}</definedName>
    <definedName name="x">{#N/A,#N/A,FALSE,"ALVENARIA";#N/A,#N/A,FALSE,"BLOCOS";#N/A,#N/A,FALSE,"CINTAS";#N/A,#N/A,FALSE,"CORTINA";#N/A,#N/A,FALSE,"LAJES";#N/A,#N/A,FALSE,"PILARES";#N/A,#N/A,FALSE,"VIGAS"}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2" i="155" l="1"/>
  <c r="I38" i="155"/>
  <c r="I36" i="155"/>
  <c r="I32" i="155"/>
  <c r="I30" i="155"/>
  <c r="I18" i="155"/>
  <c r="F20" i="155"/>
  <c r="I26" i="155"/>
  <c r="H26" i="155"/>
  <c r="H30" i="155"/>
  <c r="I34" i="155"/>
  <c r="H32" i="155"/>
  <c r="J40" i="155"/>
  <c r="I40" i="155"/>
  <c r="H40" i="155"/>
  <c r="F22" i="155"/>
  <c r="G14" i="155"/>
  <c r="F119" i="156"/>
  <c r="F118" i="156"/>
  <c r="B37" i="155" l="1"/>
  <c r="F155" i="153"/>
  <c r="F156" i="153"/>
  <c r="F157" i="153"/>
  <c r="F158" i="153"/>
  <c r="F159" i="153"/>
  <c r="F160" i="153"/>
  <c r="F161" i="153"/>
  <c r="F162" i="153"/>
  <c r="F163" i="153"/>
  <c r="F154" i="153"/>
  <c r="F175" i="153"/>
  <c r="F176" i="153"/>
  <c r="F177" i="153"/>
  <c r="F178" i="153"/>
  <c r="F179" i="153"/>
  <c r="F180" i="153"/>
  <c r="F181" i="153"/>
  <c r="F182" i="153"/>
  <c r="F183" i="153"/>
  <c r="F184" i="153"/>
  <c r="F185" i="153"/>
  <c r="F186" i="153"/>
  <c r="F187" i="153"/>
  <c r="F174" i="153"/>
  <c r="F166" i="153" l="1"/>
  <c r="F167" i="153"/>
  <c r="F168" i="153"/>
  <c r="F169" i="153"/>
  <c r="F170" i="153"/>
  <c r="F165" i="153"/>
  <c r="H148" i="153"/>
  <c r="H149" i="153"/>
  <c r="I149" i="153" s="1"/>
  <c r="F137" i="153"/>
  <c r="F138" i="153"/>
  <c r="F139" i="153"/>
  <c r="F140" i="153"/>
  <c r="F141" i="153"/>
  <c r="F142" i="153"/>
  <c r="F143" i="153"/>
  <c r="F144" i="153"/>
  <c r="F145" i="153"/>
  <c r="F147" i="153"/>
  <c r="F148" i="153"/>
  <c r="F149" i="153"/>
  <c r="F136" i="153"/>
  <c r="F192" i="153"/>
  <c r="F193" i="153"/>
  <c r="F194" i="153"/>
  <c r="F195" i="153"/>
  <c r="F196" i="153"/>
  <c r="F197" i="153"/>
  <c r="F191" i="153"/>
  <c r="F202" i="153"/>
  <c r="F203" i="153"/>
  <c r="F204" i="153"/>
  <c r="F205" i="153"/>
  <c r="F206" i="153"/>
  <c r="F201" i="153"/>
  <c r="H206" i="153"/>
  <c r="H205" i="153"/>
  <c r="H204" i="153"/>
  <c r="H203" i="153"/>
  <c r="H202" i="153"/>
  <c r="H201" i="153"/>
  <c r="F212" i="153"/>
  <c r="F213" i="153"/>
  <c r="F214" i="153"/>
  <c r="F215" i="153"/>
  <c r="F216" i="153"/>
  <c r="F217" i="153"/>
  <c r="F218" i="153"/>
  <c r="F211" i="153"/>
  <c r="H225" i="153"/>
  <c r="H226" i="153"/>
  <c r="F221" i="153"/>
  <c r="F222" i="153"/>
  <c r="F223" i="153"/>
  <c r="F224" i="153"/>
  <c r="F225" i="153"/>
  <c r="F226" i="153"/>
  <c r="F227" i="153"/>
  <c r="F220" i="153"/>
  <c r="F230" i="153"/>
  <c r="F231" i="153"/>
  <c r="F232" i="153"/>
  <c r="F233" i="153"/>
  <c r="F229" i="153"/>
  <c r="F236" i="153"/>
  <c r="F237" i="153"/>
  <c r="F238" i="153"/>
  <c r="F239" i="153"/>
  <c r="F240" i="153"/>
  <c r="F241" i="153"/>
  <c r="F242" i="153"/>
  <c r="F243" i="153"/>
  <c r="F244" i="153"/>
  <c r="F245" i="153"/>
  <c r="F235" i="153"/>
  <c r="H244" i="153"/>
  <c r="H243" i="153"/>
  <c r="H242" i="153"/>
  <c r="H241" i="153"/>
  <c r="I148" i="153" l="1"/>
  <c r="I202" i="153"/>
  <c r="I203" i="153"/>
  <c r="I205" i="153"/>
  <c r="I206" i="153"/>
  <c r="I204" i="153"/>
  <c r="I201" i="153"/>
  <c r="I207" i="153" s="1"/>
  <c r="D38" i="155" s="1"/>
  <c r="J38" i="155" s="1"/>
  <c r="I226" i="153"/>
  <c r="I225" i="153"/>
  <c r="I243" i="153"/>
  <c r="I244" i="153"/>
  <c r="I242" i="153"/>
  <c r="I241" i="153"/>
  <c r="F250" i="153" l="1"/>
  <c r="F251" i="153"/>
  <c r="F252" i="153"/>
  <c r="F253" i="153"/>
  <c r="F254" i="153"/>
  <c r="F255" i="153"/>
  <c r="F256" i="153"/>
  <c r="F257" i="153"/>
  <c r="F249" i="153"/>
  <c r="G247" i="156"/>
  <c r="G248" i="156" s="1"/>
  <c r="G249" i="156" s="1"/>
  <c r="G250" i="156" s="1"/>
  <c r="G251" i="156" s="1"/>
  <c r="G252" i="156" s="1"/>
  <c r="G253" i="156" s="1"/>
  <c r="G254" i="156" s="1"/>
  <c r="G65" i="156" l="1"/>
  <c r="N51" i="159"/>
  <c r="H50" i="159"/>
  <c r="I50" i="159"/>
  <c r="J50" i="159" s="1"/>
  <c r="K50" i="159" s="1"/>
  <c r="B49" i="159"/>
  <c r="H49" i="159" s="1"/>
  <c r="I49" i="159" s="1"/>
  <c r="J49" i="159" s="1"/>
  <c r="K49" i="159" s="1"/>
  <c r="H78" i="159"/>
  <c r="H77" i="159"/>
  <c r="B76" i="159"/>
  <c r="H76" i="159" s="1"/>
  <c r="H74" i="159"/>
  <c r="H71" i="159"/>
  <c r="H63" i="159"/>
  <c r="H55" i="159"/>
  <c r="H67" i="159"/>
  <c r="H59" i="159"/>
  <c r="F86" i="153"/>
  <c r="F128" i="156"/>
  <c r="F131" i="153" s="1"/>
  <c r="F127" i="156"/>
  <c r="F130" i="153" s="1"/>
  <c r="F107" i="153"/>
  <c r="F105" i="156"/>
  <c r="F126" i="156" s="1"/>
  <c r="F129" i="153" s="1"/>
  <c r="G99" i="156"/>
  <c r="G100" i="156" s="1"/>
  <c r="G101" i="156" s="1"/>
  <c r="G102" i="156" s="1"/>
  <c r="G103" i="156" s="1"/>
  <c r="G123" i="156" s="1"/>
  <c r="G124" i="156" s="1"/>
  <c r="G125" i="156" s="1"/>
  <c r="M47" i="159"/>
  <c r="H43" i="159"/>
  <c r="I43" i="159" s="1"/>
  <c r="J43" i="159" s="1"/>
  <c r="K43" i="159" s="1"/>
  <c r="H47" i="159"/>
  <c r="I47" i="159" s="1"/>
  <c r="J47" i="159" s="1"/>
  <c r="K47" i="159" s="1"/>
  <c r="L39" i="159"/>
  <c r="H39" i="159"/>
  <c r="I39" i="159"/>
  <c r="L32" i="159"/>
  <c r="I32" i="159"/>
  <c r="L35" i="159"/>
  <c r="I35" i="159"/>
  <c r="H35" i="159"/>
  <c r="M32" i="159"/>
  <c r="H32" i="159"/>
  <c r="M28" i="159"/>
  <c r="L28" i="159"/>
  <c r="I28" i="159"/>
  <c r="H28" i="159"/>
  <c r="L24" i="159"/>
  <c r="I24" i="159"/>
  <c r="H24" i="159"/>
  <c r="M24" i="159"/>
  <c r="H20" i="159"/>
  <c r="I16" i="159"/>
  <c r="H16" i="159"/>
  <c r="I20" i="159"/>
  <c r="J20" i="159" s="1"/>
  <c r="M20" i="159"/>
  <c r="M16" i="159"/>
  <c r="L16" i="159"/>
  <c r="M12" i="159"/>
  <c r="L12" i="159"/>
  <c r="I12" i="159"/>
  <c r="H12" i="159"/>
  <c r="M8" i="159"/>
  <c r="L8" i="159"/>
  <c r="I8" i="159"/>
  <c r="H8" i="159"/>
  <c r="A4" i="159"/>
  <c r="A3" i="159"/>
  <c r="A2" i="159"/>
  <c r="H51" i="159" l="1"/>
  <c r="F98" i="156" s="1"/>
  <c r="F101" i="153" s="1"/>
  <c r="M51" i="159"/>
  <c r="F99" i="156" s="1"/>
  <c r="F102" i="153" s="1"/>
  <c r="I51" i="159"/>
  <c r="H83" i="159"/>
  <c r="F65" i="156" s="1"/>
  <c r="F68" i="153" s="1"/>
  <c r="F108" i="153"/>
  <c r="K8" i="159"/>
  <c r="K35" i="159"/>
  <c r="J35" i="159" s="1"/>
  <c r="F100" i="156"/>
  <c r="F103" i="153" s="1"/>
  <c r="K39" i="159"/>
  <c r="J39" i="159" s="1"/>
  <c r="K24" i="159"/>
  <c r="J24" i="159" s="1"/>
  <c r="K32" i="159"/>
  <c r="J32" i="159" s="1"/>
  <c r="K28" i="159"/>
  <c r="J28" i="159" s="1"/>
  <c r="K12" i="159"/>
  <c r="L20" i="159"/>
  <c r="K16" i="159"/>
  <c r="J16" i="159" s="1"/>
  <c r="F88" i="156"/>
  <c r="F91" i="153" s="1"/>
  <c r="F87" i="156"/>
  <c r="F90" i="153" s="1"/>
  <c r="F90" i="156"/>
  <c r="F93" i="153" s="1"/>
  <c r="F89" i="156"/>
  <c r="F92" i="153" s="1"/>
  <c r="F121" i="153"/>
  <c r="F122" i="153"/>
  <c r="H122" i="153"/>
  <c r="F113" i="156"/>
  <c r="F116" i="153" s="1"/>
  <c r="F112" i="156"/>
  <c r="F115" i="153" s="1"/>
  <c r="H115" i="153"/>
  <c r="F111" i="156"/>
  <c r="F114" i="153" s="1"/>
  <c r="F110" i="156"/>
  <c r="F113" i="153" s="1"/>
  <c r="F120" i="153"/>
  <c r="F119" i="153"/>
  <c r="F114" i="156"/>
  <c r="F117" i="153" s="1"/>
  <c r="F261" i="156"/>
  <c r="F263" i="153" s="1"/>
  <c r="F259" i="156"/>
  <c r="F261" i="153" s="1"/>
  <c r="F262" i="153"/>
  <c r="F262" i="156"/>
  <c r="F264" i="153" s="1"/>
  <c r="F266" i="156"/>
  <c r="F268" i="153"/>
  <c r="F103" i="156" l="1"/>
  <c r="F106" i="153" s="1"/>
  <c r="J8" i="159"/>
  <c r="K51" i="159"/>
  <c r="L51" i="159"/>
  <c r="F102" i="156"/>
  <c r="F105" i="153" s="1"/>
  <c r="F124" i="156"/>
  <c r="F127" i="153" s="1"/>
  <c r="J12" i="159"/>
  <c r="F125" i="156"/>
  <c r="F128" i="153" s="1"/>
  <c r="I122" i="153"/>
  <c r="I115" i="153"/>
  <c r="J51" i="159" l="1"/>
  <c r="F101" i="156" s="1"/>
  <c r="F104" i="153" s="1"/>
  <c r="F123" i="156"/>
  <c r="F126" i="153" s="1"/>
  <c r="F81" i="156"/>
  <c r="F84" i="153" s="1"/>
  <c r="F80" i="156"/>
  <c r="F83" i="153" s="1"/>
  <c r="F81" i="153"/>
  <c r="F79" i="153"/>
  <c r="F79" i="156"/>
  <c r="F82" i="153" s="1"/>
  <c r="F76" i="153"/>
  <c r="F74" i="153"/>
  <c r="F73" i="153"/>
  <c r="F74" i="156"/>
  <c r="F77" i="153" s="1"/>
  <c r="H63" i="153"/>
  <c r="F60" i="156"/>
  <c r="F63" i="153" s="1"/>
  <c r="F59" i="156"/>
  <c r="F62" i="153" s="1"/>
  <c r="F57" i="156"/>
  <c r="F60" i="153" s="1"/>
  <c r="F58" i="153"/>
  <c r="F59" i="153"/>
  <c r="H60" i="153"/>
  <c r="H59" i="153"/>
  <c r="F52" i="153"/>
  <c r="F53" i="153"/>
  <c r="F54" i="153"/>
  <c r="F55" i="153"/>
  <c r="F51" i="153"/>
  <c r="I39" i="158"/>
  <c r="I40" i="158"/>
  <c r="I41" i="158"/>
  <c r="I42" i="158"/>
  <c r="I43" i="158"/>
  <c r="I44" i="158"/>
  <c r="I45" i="158"/>
  <c r="I46" i="158"/>
  <c r="I47" i="158"/>
  <c r="I48" i="158"/>
  <c r="I49" i="158"/>
  <c r="I50" i="158"/>
  <c r="I51" i="158"/>
  <c r="I52" i="158"/>
  <c r="I53" i="158"/>
  <c r="I38" i="158"/>
  <c r="I37" i="158"/>
  <c r="G53" i="158"/>
  <c r="G52" i="158"/>
  <c r="G51" i="158"/>
  <c r="G50" i="158"/>
  <c r="G49" i="158"/>
  <c r="G48" i="158"/>
  <c r="G47" i="158"/>
  <c r="G46" i="158"/>
  <c r="G45" i="158"/>
  <c r="G44" i="158"/>
  <c r="G43" i="158"/>
  <c r="G42" i="158"/>
  <c r="H54" i="158"/>
  <c r="H60" i="158" s="1"/>
  <c r="G41" i="158"/>
  <c r="G40" i="158"/>
  <c r="G39" i="158"/>
  <c r="G38" i="158"/>
  <c r="G37" i="158"/>
  <c r="F49" i="153"/>
  <c r="F46" i="153"/>
  <c r="F47" i="153"/>
  <c r="F48" i="153"/>
  <c r="F45" i="153"/>
  <c r="F36" i="153"/>
  <c r="F37" i="153"/>
  <c r="F38" i="153"/>
  <c r="F39" i="153"/>
  <c r="J8" i="158"/>
  <c r="J9" i="158"/>
  <c r="J10" i="158"/>
  <c r="J7" i="158"/>
  <c r="F30" i="153"/>
  <c r="F31" i="153"/>
  <c r="F32" i="153"/>
  <c r="F29" i="153"/>
  <c r="F28" i="153"/>
  <c r="F23" i="156"/>
  <c r="F26" i="153" s="1"/>
  <c r="F18" i="153"/>
  <c r="I11" i="158"/>
  <c r="F9" i="158"/>
  <c r="G9" i="158" s="1"/>
  <c r="H9" i="158"/>
  <c r="I59" i="158"/>
  <c r="I58" i="158"/>
  <c r="C54" i="158"/>
  <c r="C32" i="158"/>
  <c r="F94" i="156" s="1"/>
  <c r="F97" i="153" s="1"/>
  <c r="I31" i="158"/>
  <c r="H31" i="158"/>
  <c r="F31" i="158"/>
  <c r="G31" i="158" s="1"/>
  <c r="I30" i="158"/>
  <c r="H30" i="158"/>
  <c r="F30" i="158"/>
  <c r="G30" i="158" s="1"/>
  <c r="I29" i="158"/>
  <c r="H29" i="158"/>
  <c r="F29" i="158"/>
  <c r="G29" i="158" s="1"/>
  <c r="I28" i="158"/>
  <c r="H28" i="158"/>
  <c r="F28" i="158"/>
  <c r="G28" i="158" s="1"/>
  <c r="I27" i="158"/>
  <c r="H27" i="158"/>
  <c r="F27" i="158"/>
  <c r="G27" i="158" s="1"/>
  <c r="I26" i="158"/>
  <c r="H26" i="158"/>
  <c r="F26" i="158"/>
  <c r="G26" i="158" s="1"/>
  <c r="I25" i="158"/>
  <c r="H25" i="158"/>
  <c r="F25" i="158"/>
  <c r="G25" i="158" s="1"/>
  <c r="I24" i="158"/>
  <c r="H24" i="158"/>
  <c r="F24" i="158"/>
  <c r="G24" i="158" s="1"/>
  <c r="I23" i="158"/>
  <c r="H23" i="158"/>
  <c r="F23" i="158"/>
  <c r="G23" i="158" s="1"/>
  <c r="I22" i="158"/>
  <c r="H22" i="158"/>
  <c r="F22" i="158"/>
  <c r="G22" i="158" s="1"/>
  <c r="I21" i="158"/>
  <c r="H21" i="158"/>
  <c r="F21" i="158"/>
  <c r="G21" i="158" s="1"/>
  <c r="I20" i="158"/>
  <c r="H20" i="158"/>
  <c r="F20" i="158"/>
  <c r="G20" i="158" s="1"/>
  <c r="I19" i="158"/>
  <c r="H19" i="158"/>
  <c r="F19" i="158"/>
  <c r="G19" i="158" s="1"/>
  <c r="I18" i="158"/>
  <c r="H18" i="158"/>
  <c r="F18" i="158"/>
  <c r="G18" i="158" s="1"/>
  <c r="I17" i="158"/>
  <c r="H17" i="158"/>
  <c r="F17" i="158"/>
  <c r="G17" i="158" s="1"/>
  <c r="I16" i="158"/>
  <c r="H16" i="158"/>
  <c r="F16" i="158"/>
  <c r="G16" i="158" s="1"/>
  <c r="I15" i="158"/>
  <c r="H15" i="158"/>
  <c r="F15" i="158"/>
  <c r="G15" i="158" s="1"/>
  <c r="H10" i="158"/>
  <c r="F10" i="158"/>
  <c r="G10" i="158" s="1"/>
  <c r="H8" i="158"/>
  <c r="F8" i="158"/>
  <c r="G8" i="158" s="1"/>
  <c r="H7" i="158"/>
  <c r="F7" i="158"/>
  <c r="G7" i="158" s="1"/>
  <c r="A2" i="158"/>
  <c r="I63" i="153" l="1"/>
  <c r="I59" i="153"/>
  <c r="I60" i="153"/>
  <c r="G11" i="158"/>
  <c r="G54" i="158"/>
  <c r="G60" i="158" s="1"/>
  <c r="F54" i="158"/>
  <c r="G32" i="158"/>
  <c r="H11" i="158"/>
  <c r="F24" i="156" s="1"/>
  <c r="J11" i="158"/>
  <c r="F30" i="156" s="1"/>
  <c r="F11" i="158"/>
  <c r="H32" i="158"/>
  <c r="I32" i="158"/>
  <c r="F37" i="156" s="1"/>
  <c r="F40" i="153" s="1"/>
  <c r="I60" i="158"/>
  <c r="F32" i="158"/>
  <c r="I54" i="158"/>
  <c r="F53" i="156" s="1"/>
  <c r="F56" i="153" s="1"/>
  <c r="B64" i="158" l="1"/>
  <c r="F17" i="156" s="1"/>
  <c r="F20" i="153" s="1"/>
  <c r="A64" i="158"/>
  <c r="F16" i="156" s="1"/>
  <c r="F18" i="156" s="1"/>
  <c r="F21" i="153" s="1"/>
  <c r="C64" i="158"/>
  <c r="F27" i="153" s="1"/>
  <c r="F32" i="156"/>
  <c r="F35" i="153" s="1"/>
  <c r="F33" i="153"/>
  <c r="D64" i="158"/>
  <c r="F19" i="153" l="1"/>
  <c r="F14" i="153"/>
  <c r="F13" i="153"/>
  <c r="F12" i="153"/>
  <c r="F11" i="153"/>
  <c r="F9" i="156"/>
  <c r="F10" i="153" s="1"/>
  <c r="E261" i="156"/>
  <c r="D261" i="156"/>
  <c r="D190" i="156"/>
  <c r="B190" i="156"/>
  <c r="D81" i="156"/>
  <c r="C81" i="156"/>
  <c r="B81" i="156"/>
  <c r="D71" i="156"/>
  <c r="B45" i="155" l="1"/>
  <c r="B43" i="155"/>
  <c r="B41" i="155"/>
  <c r="B39" i="155"/>
  <c r="B35" i="155"/>
  <c r="B33" i="155"/>
  <c r="B31" i="155"/>
  <c r="B29" i="155"/>
  <c r="B27" i="155"/>
  <c r="B25" i="155"/>
  <c r="B23" i="155"/>
  <c r="B21" i="155"/>
  <c r="B19" i="155"/>
  <c r="B17" i="155"/>
  <c r="B15" i="155"/>
  <c r="B13" i="155"/>
  <c r="B11" i="155"/>
  <c r="B9" i="155"/>
  <c r="B7" i="155"/>
  <c r="F4" i="155"/>
  <c r="A5" i="155"/>
  <c r="A4" i="155"/>
  <c r="H27" i="153" l="1"/>
  <c r="H28" i="153"/>
  <c r="H29" i="153"/>
  <c r="H30" i="153"/>
  <c r="H31" i="153"/>
  <c r="H32" i="153"/>
  <c r="H33" i="153"/>
  <c r="H36" i="153"/>
  <c r="H37" i="153"/>
  <c r="H38" i="153"/>
  <c r="H39" i="153"/>
  <c r="H40" i="153"/>
  <c r="H46" i="153"/>
  <c r="H47" i="153"/>
  <c r="H48" i="153"/>
  <c r="H49" i="153"/>
  <c r="H52" i="153"/>
  <c r="H53" i="153"/>
  <c r="H54" i="153"/>
  <c r="H55" i="153"/>
  <c r="H56" i="153"/>
  <c r="H77" i="153"/>
  <c r="H76" i="153"/>
  <c r="H82" i="153"/>
  <c r="H83" i="153"/>
  <c r="H90" i="153"/>
  <c r="H91" i="153"/>
  <c r="H92" i="153"/>
  <c r="H93" i="153"/>
  <c r="H102" i="153"/>
  <c r="H103" i="153"/>
  <c r="H104" i="153"/>
  <c r="H105" i="153"/>
  <c r="H106" i="153"/>
  <c r="H107" i="153"/>
  <c r="H108" i="153"/>
  <c r="H114" i="153"/>
  <c r="H116" i="153"/>
  <c r="H117" i="153"/>
  <c r="H120" i="153"/>
  <c r="H121" i="153"/>
  <c r="H127" i="153"/>
  <c r="H128" i="153"/>
  <c r="H129" i="153"/>
  <c r="H130" i="153"/>
  <c r="H131" i="153"/>
  <c r="H137" i="153"/>
  <c r="H138" i="153"/>
  <c r="H139" i="153"/>
  <c r="H140" i="153"/>
  <c r="H141" i="153"/>
  <c r="H142" i="153"/>
  <c r="H143" i="153"/>
  <c r="H144" i="153"/>
  <c r="H145" i="153"/>
  <c r="H155" i="153"/>
  <c r="H156" i="153"/>
  <c r="H157" i="153"/>
  <c r="H158" i="153"/>
  <c r="H159" i="153"/>
  <c r="H160" i="153"/>
  <c r="H161" i="153"/>
  <c r="H162" i="153"/>
  <c r="H163" i="153"/>
  <c r="H166" i="153"/>
  <c r="H167" i="153"/>
  <c r="H168" i="153"/>
  <c r="H169" i="153"/>
  <c r="H170" i="153"/>
  <c r="H175" i="153"/>
  <c r="H176" i="153"/>
  <c r="H177" i="153"/>
  <c r="H178" i="153"/>
  <c r="H179" i="153"/>
  <c r="H180" i="153"/>
  <c r="H181" i="153"/>
  <c r="H182" i="153"/>
  <c r="H183" i="153"/>
  <c r="H184" i="153"/>
  <c r="H185" i="153"/>
  <c r="H186" i="153"/>
  <c r="H187" i="153"/>
  <c r="H192" i="153"/>
  <c r="I192" i="153" s="1"/>
  <c r="H194" i="153"/>
  <c r="I194" i="153" s="1"/>
  <c r="H195" i="153"/>
  <c r="I195" i="153" s="1"/>
  <c r="H196" i="153"/>
  <c r="I196" i="153" s="1"/>
  <c r="H197" i="153"/>
  <c r="I197" i="153" s="1"/>
  <c r="H212" i="153"/>
  <c r="H213" i="153"/>
  <c r="H214" i="153"/>
  <c r="H215" i="153"/>
  <c r="H216" i="153"/>
  <c r="H217" i="153"/>
  <c r="I217" i="153" s="1"/>
  <c r="H218" i="153"/>
  <c r="I218" i="153" s="1"/>
  <c r="H221" i="153"/>
  <c r="H222" i="153"/>
  <c r="H223" i="153"/>
  <c r="H224" i="153"/>
  <c r="H227" i="153"/>
  <c r="H230" i="153"/>
  <c r="H231" i="153"/>
  <c r="H232" i="153"/>
  <c r="H233" i="153"/>
  <c r="H236" i="153"/>
  <c r="H237" i="153"/>
  <c r="H238" i="153"/>
  <c r="H239" i="153"/>
  <c r="H240" i="153"/>
  <c r="H245" i="153"/>
  <c r="I245" i="153" s="1"/>
  <c r="H250" i="153"/>
  <c r="I250" i="153" s="1"/>
  <c r="H251" i="153"/>
  <c r="H252" i="153"/>
  <c r="I252" i="153" s="1"/>
  <c r="H253" i="153"/>
  <c r="I253" i="153" s="1"/>
  <c r="H254" i="153"/>
  <c r="I254" i="153" s="1"/>
  <c r="H255" i="153"/>
  <c r="I255" i="153" s="1"/>
  <c r="H256" i="153"/>
  <c r="I256" i="153" s="1"/>
  <c r="H257" i="153"/>
  <c r="I257" i="153" s="1"/>
  <c r="H262" i="153"/>
  <c r="H264" i="153"/>
  <c r="H269" i="153"/>
  <c r="H268" i="153"/>
  <c r="H261" i="153"/>
  <c r="H249" i="153"/>
  <c r="I249" i="153" s="1"/>
  <c r="H235" i="153"/>
  <c r="H229" i="153"/>
  <c r="H220" i="153"/>
  <c r="H211" i="153"/>
  <c r="H191" i="153"/>
  <c r="I191" i="153" s="1"/>
  <c r="H174" i="153"/>
  <c r="H165" i="153"/>
  <c r="H154" i="153"/>
  <c r="H147" i="153"/>
  <c r="H136" i="153"/>
  <c r="H126" i="153"/>
  <c r="H119" i="153"/>
  <c r="H113" i="153"/>
  <c r="H101" i="153"/>
  <c r="H97" i="153"/>
  <c r="H86" i="153"/>
  <c r="I86" i="153" s="1"/>
  <c r="H81" i="153"/>
  <c r="H79" i="153"/>
  <c r="H73" i="153"/>
  <c r="H68" i="153"/>
  <c r="H62" i="153"/>
  <c r="H58" i="153"/>
  <c r="H51" i="153"/>
  <c r="H45" i="153"/>
  <c r="H35" i="153"/>
  <c r="H26" i="153"/>
  <c r="H19" i="153"/>
  <c r="H20" i="153"/>
  <c r="H21" i="153"/>
  <c r="H18" i="153"/>
  <c r="H11" i="153"/>
  <c r="H12" i="153"/>
  <c r="H13" i="153"/>
  <c r="H14" i="153"/>
  <c r="H10" i="153"/>
  <c r="B193" i="153"/>
  <c r="D193" i="153"/>
  <c r="G19" i="154"/>
  <c r="G17" i="154" s="1"/>
  <c r="G193" i="153" s="1"/>
  <c r="H193" i="153" s="1"/>
  <c r="C84" i="153"/>
  <c r="B84" i="153"/>
  <c r="D84" i="153"/>
  <c r="G13" i="154"/>
  <c r="G11" i="154" s="1"/>
  <c r="D74" i="153"/>
  <c r="G7" i="154"/>
  <c r="E6" i="154"/>
  <c r="G6" i="154" s="1"/>
  <c r="E263" i="153"/>
  <c r="D263" i="153"/>
  <c r="G25" i="154"/>
  <c r="G23" i="154" s="1"/>
  <c r="G263" i="153" s="1"/>
  <c r="G5" i="154"/>
  <c r="D5" i="154"/>
  <c r="G84" i="153" l="1"/>
  <c r="H84" i="153" s="1"/>
  <c r="I84" i="153" s="1"/>
  <c r="G3" i="154"/>
  <c r="H263" i="153"/>
  <c r="I263" i="153" s="1"/>
  <c r="I193" i="153"/>
  <c r="I198" i="153" s="1"/>
  <c r="I251" i="153"/>
  <c r="I258" i="153" s="1"/>
  <c r="I73" i="153"/>
  <c r="I77" i="153"/>
  <c r="I79" i="153"/>
  <c r="I233" i="153"/>
  <c r="I232" i="153"/>
  <c r="I222" i="153"/>
  <c r="I223" i="153"/>
  <c r="I227" i="153"/>
  <c r="I224" i="153"/>
  <c r="I221" i="153"/>
  <c r="I220" i="153"/>
  <c r="I68" i="153"/>
  <c r="I69" i="153" s="1"/>
  <c r="G74" i="153" l="1"/>
  <c r="H74" i="153" s="1"/>
  <c r="I74" i="153" s="1"/>
  <c r="D36" i="155"/>
  <c r="J36" i="155" s="1"/>
  <c r="D42" i="155"/>
  <c r="I83" i="153"/>
  <c r="I82" i="153"/>
  <c r="I81" i="153"/>
  <c r="D16" i="155"/>
  <c r="H16" i="155" s="1"/>
  <c r="I261" i="153"/>
  <c r="J42" i="155" l="1"/>
  <c r="G16" i="155"/>
  <c r="I262" i="153"/>
  <c r="I76" i="153"/>
  <c r="I179" i="153"/>
  <c r="I187" i="153"/>
  <c r="I186" i="153"/>
  <c r="I185" i="153"/>
  <c r="I184" i="153"/>
  <c r="I183" i="153"/>
  <c r="I182" i="153"/>
  <c r="I181" i="153"/>
  <c r="I180" i="153"/>
  <c r="I178" i="153"/>
  <c r="I177" i="153"/>
  <c r="I176" i="153"/>
  <c r="I175" i="153"/>
  <c r="I174" i="153"/>
  <c r="I188" i="153" l="1"/>
  <c r="I87" i="153"/>
  <c r="D18" i="155" s="1"/>
  <c r="J18" i="155" s="1"/>
  <c r="I264" i="153"/>
  <c r="I265" i="153" s="1"/>
  <c r="D44" i="155" s="1"/>
  <c r="D34" i="155" l="1"/>
  <c r="J34" i="155" s="1"/>
  <c r="J44" i="155"/>
  <c r="I131" i="153"/>
  <c r="I130" i="153"/>
  <c r="I129" i="153"/>
  <c r="I128" i="153"/>
  <c r="I127" i="153"/>
  <c r="I126" i="153"/>
  <c r="I121" i="153"/>
  <c r="I120" i="153"/>
  <c r="I119" i="153"/>
  <c r="I117" i="153"/>
  <c r="I116" i="153"/>
  <c r="I114" i="153"/>
  <c r="I113" i="153"/>
  <c r="I108" i="153"/>
  <c r="I107" i="153"/>
  <c r="I105" i="153"/>
  <c r="I104" i="153"/>
  <c r="I103" i="153"/>
  <c r="I102" i="153"/>
  <c r="I101" i="153"/>
  <c r="I123" i="153" l="1"/>
  <c r="D26" i="155" s="1"/>
  <c r="I132" i="153"/>
  <c r="D28" i="155"/>
  <c r="I28" i="155" s="1"/>
  <c r="I106" i="153"/>
  <c r="I231" i="153"/>
  <c r="I230" i="153"/>
  <c r="I229" i="153"/>
  <c r="I216" i="153"/>
  <c r="I215" i="153"/>
  <c r="I214" i="153"/>
  <c r="I213" i="153"/>
  <c r="I212" i="153"/>
  <c r="I211" i="153"/>
  <c r="I236" i="153"/>
  <c r="I237" i="153"/>
  <c r="I238" i="153"/>
  <c r="I239" i="153"/>
  <c r="I240" i="153"/>
  <c r="I235" i="153"/>
  <c r="I268" i="153"/>
  <c r="I155" i="153"/>
  <c r="I156" i="153"/>
  <c r="I157" i="153"/>
  <c r="I158" i="153"/>
  <c r="I159" i="153"/>
  <c r="I160" i="153"/>
  <c r="I161" i="153"/>
  <c r="I162" i="153"/>
  <c r="I163" i="153"/>
  <c r="I165" i="153"/>
  <c r="I166" i="153"/>
  <c r="I167" i="153"/>
  <c r="I168" i="153"/>
  <c r="I169" i="153"/>
  <c r="I170" i="153"/>
  <c r="I154" i="153"/>
  <c r="I137" i="153"/>
  <c r="I138" i="153"/>
  <c r="I139" i="153"/>
  <c r="I140" i="153"/>
  <c r="I141" i="153"/>
  <c r="I142" i="153"/>
  <c r="I143" i="153"/>
  <c r="I144" i="153"/>
  <c r="I145" i="153"/>
  <c r="I147" i="153"/>
  <c r="I136" i="153"/>
  <c r="J28" i="155" l="1"/>
  <c r="I150" i="153"/>
  <c r="I109" i="153"/>
  <c r="D24" i="155" s="1"/>
  <c r="I246" i="153"/>
  <c r="D40" i="155" s="1"/>
  <c r="D30" i="155"/>
  <c r="I171" i="153"/>
  <c r="I90" i="153"/>
  <c r="I91" i="153"/>
  <c r="I92" i="153"/>
  <c r="I93" i="153"/>
  <c r="I97" i="153"/>
  <c r="I62" i="153"/>
  <c r="I58" i="153"/>
  <c r="I56" i="153"/>
  <c r="I55" i="153"/>
  <c r="I54" i="153"/>
  <c r="I53" i="153"/>
  <c r="I52" i="153"/>
  <c r="I51" i="153"/>
  <c r="I49" i="153"/>
  <c r="I48" i="153"/>
  <c r="I47" i="153"/>
  <c r="I46" i="153"/>
  <c r="I45" i="153"/>
  <c r="I24" i="155" l="1"/>
  <c r="H24" i="155"/>
  <c r="H48" i="155" s="1"/>
  <c r="I94" i="153"/>
  <c r="D20" i="155" s="1"/>
  <c r="I64" i="153"/>
  <c r="I98" i="153"/>
  <c r="D22" i="155" s="1"/>
  <c r="E22" i="155" s="1"/>
  <c r="D32" i="155"/>
  <c r="D14" i="155"/>
  <c r="G30" i="155"/>
  <c r="F40" i="155"/>
  <c r="G40" i="155"/>
  <c r="I36" i="153"/>
  <c r="I38" i="153"/>
  <c r="I37" i="153"/>
  <c r="I39" i="153"/>
  <c r="I40" i="153"/>
  <c r="I29" i="153"/>
  <c r="I30" i="153"/>
  <c r="I31" i="153"/>
  <c r="I32" i="153"/>
  <c r="I33" i="153"/>
  <c r="I28" i="153"/>
  <c r="I27" i="153"/>
  <c r="I21" i="153"/>
  <c r="I20" i="153"/>
  <c r="I19" i="153"/>
  <c r="I18" i="153"/>
  <c r="I11" i="153"/>
  <c r="I12" i="153"/>
  <c r="I13" i="153"/>
  <c r="I14" i="153"/>
  <c r="I10" i="153"/>
  <c r="I48" i="155" l="1"/>
  <c r="I15" i="153"/>
  <c r="G32" i="155"/>
  <c r="G20" i="155"/>
  <c r="G48" i="155" s="1"/>
  <c r="F14" i="155"/>
  <c r="F48" i="155" s="1"/>
  <c r="I26" i="153"/>
  <c r="I35" i="153"/>
  <c r="I22" i="153"/>
  <c r="D10" i="155" s="1"/>
  <c r="I41" i="153" l="1"/>
  <c r="D12" i="155" s="1"/>
  <c r="D8" i="155"/>
  <c r="E8" i="155"/>
  <c r="E10" i="155"/>
  <c r="E12" i="155" l="1"/>
  <c r="E48" i="155" s="1"/>
  <c r="F269" i="153"/>
  <c r="I269" i="153" s="1"/>
  <c r="I270" i="153" s="1"/>
  <c r="I272" i="153" s="1"/>
  <c r="D4" i="155" l="1"/>
  <c r="D46" i="155"/>
  <c r="J46" i="155" l="1"/>
  <c r="J48" i="155" s="1"/>
  <c r="D48" i="155"/>
  <c r="D45" i="155" s="1"/>
  <c r="D27" i="155"/>
  <c r="D13" i="155"/>
  <c r="D7" i="155" l="1"/>
  <c r="D19" i="155"/>
  <c r="J47" i="155"/>
  <c r="D43" i="155"/>
  <c r="D9" i="155"/>
  <c r="D11" i="155"/>
  <c r="H47" i="155"/>
  <c r="I47" i="155"/>
  <c r="E47" i="155"/>
  <c r="D21" i="155"/>
  <c r="D39" i="155"/>
  <c r="D15" i="155"/>
  <c r="D31" i="155"/>
  <c r="D29" i="155"/>
  <c r="G47" i="155"/>
  <c r="D25" i="155"/>
  <c r="D35" i="155"/>
  <c r="F47" i="155"/>
  <c r="D17" i="155"/>
  <c r="D33" i="155"/>
  <c r="D37" i="155"/>
  <c r="D23" i="155"/>
  <c r="D41" i="155"/>
  <c r="D47" i="155" l="1"/>
</calcChain>
</file>

<file path=xl/sharedStrings.xml><?xml version="1.0" encoding="utf-8"?>
<sst xmlns="http://schemas.openxmlformats.org/spreadsheetml/2006/main" count="2291" uniqueCount="725">
  <si>
    <t>11.1</t>
  </si>
  <si>
    <t>11.4</t>
  </si>
  <si>
    <t>12.1</t>
  </si>
  <si>
    <t>12.2</t>
  </si>
  <si>
    <t>13.2</t>
  </si>
  <si>
    <t>14.1</t>
  </si>
  <si>
    <t>14.2</t>
  </si>
  <si>
    <t>17.1</t>
  </si>
  <si>
    <t>SERVIÇOS FINAIS</t>
  </si>
  <si>
    <t>6.5</t>
  </si>
  <si>
    <t>VIDROS</t>
  </si>
  <si>
    <t>11.3</t>
  </si>
  <si>
    <t>13.1</t>
  </si>
  <si>
    <t>CENTRO DE DISTRIBUIÇÃO</t>
  </si>
  <si>
    <t>ELETRODUTOS E ACESSÓRIOS</t>
  </si>
  <si>
    <t>15.1</t>
  </si>
  <si>
    <t>15.2</t>
  </si>
  <si>
    <t>15.3</t>
  </si>
  <si>
    <t>17.2</t>
  </si>
  <si>
    <t>ITEM</t>
  </si>
  <si>
    <t>CÓDIGO</t>
  </si>
  <si>
    <t>FONTE</t>
  </si>
  <si>
    <t>DESCRIÇÃO DOS SERVIÇOS</t>
  </si>
  <si>
    <t>QUANT.</t>
  </si>
  <si>
    <t>VALOR (R$)</t>
  </si>
  <si>
    <t>1.1</t>
  </si>
  <si>
    <t>2.1</t>
  </si>
  <si>
    <t>3.1</t>
  </si>
  <si>
    <t>4.1</t>
  </si>
  <si>
    <t>4.2</t>
  </si>
  <si>
    <t>4.3</t>
  </si>
  <si>
    <t>5.1</t>
  </si>
  <si>
    <t>6.1</t>
  </si>
  <si>
    <t>3.2</t>
  </si>
  <si>
    <t>7.1</t>
  </si>
  <si>
    <t>7.2</t>
  </si>
  <si>
    <t>8.1</t>
  </si>
  <si>
    <t>1.2</t>
  </si>
  <si>
    <t>SEINFRA</t>
  </si>
  <si>
    <t>1.3</t>
  </si>
  <si>
    <t>1.4</t>
  </si>
  <si>
    <t>1.5</t>
  </si>
  <si>
    <t>2.2</t>
  </si>
  <si>
    <t>2.3</t>
  </si>
  <si>
    <t>2.4</t>
  </si>
  <si>
    <t>ALVENARIA DE VEDAÇÃO</t>
  </si>
  <si>
    <t>6.2</t>
  </si>
  <si>
    <t>9.1</t>
  </si>
  <si>
    <t>9.3</t>
  </si>
  <si>
    <t>9.4</t>
  </si>
  <si>
    <t>9.6</t>
  </si>
  <si>
    <t>9.7</t>
  </si>
  <si>
    <t>10.1</t>
  </si>
  <si>
    <t>10.2</t>
  </si>
  <si>
    <t>CONCRETO ARMADO - PILARES</t>
  </si>
  <si>
    <t>CONCRETO ARMADO - VIGAS</t>
  </si>
  <si>
    <t>PORTAS DE MADEIRA</t>
  </si>
  <si>
    <t>4.4</t>
  </si>
  <si>
    <t>6.3</t>
  </si>
  <si>
    <t>6.4</t>
  </si>
  <si>
    <t>7.4</t>
  </si>
  <si>
    <t>FERRAGENS E ACESSÓRIOS</t>
  </si>
  <si>
    <t>FUNDAÇÕES</t>
  </si>
  <si>
    <t>SERVIÇOS COMPLEMENTARES</t>
  </si>
  <si>
    <t xml:space="preserve">Subtotal </t>
  </si>
  <si>
    <t>9.8</t>
  </si>
  <si>
    <t>11.5</t>
  </si>
  <si>
    <t>11.6</t>
  </si>
  <si>
    <t>14.5</t>
  </si>
  <si>
    <t>14.6</t>
  </si>
  <si>
    <t>14.7</t>
  </si>
  <si>
    <t>14.8</t>
  </si>
  <si>
    <t>14.9</t>
  </si>
  <si>
    <t>14.10</t>
  </si>
  <si>
    <t>14.11</t>
  </si>
  <si>
    <t>14.12</t>
  </si>
  <si>
    <t>14.13</t>
  </si>
  <si>
    <t>14.14</t>
  </si>
  <si>
    <t>16.1</t>
  </si>
  <si>
    <t>16.2</t>
  </si>
  <si>
    <t>15.4</t>
  </si>
  <si>
    <t>9.2</t>
  </si>
  <si>
    <t>9.5</t>
  </si>
  <si>
    <t>7.3</t>
  </si>
  <si>
    <t>11.2</t>
  </si>
  <si>
    <t>14.3</t>
  </si>
  <si>
    <t>14.4</t>
  </si>
  <si>
    <t>3.1.1</t>
  </si>
  <si>
    <t>3.1.2</t>
  </si>
  <si>
    <t>3.1.3</t>
  </si>
  <si>
    <t>3.1.4</t>
  </si>
  <si>
    <t>3.1.5</t>
  </si>
  <si>
    <t>3.1.6</t>
  </si>
  <si>
    <t>3.2.1</t>
  </si>
  <si>
    <t>3.2.2</t>
  </si>
  <si>
    <t>3.2.3</t>
  </si>
  <si>
    <t>3.2.4</t>
  </si>
  <si>
    <t>3.2.5</t>
  </si>
  <si>
    <t>3.2.6</t>
  </si>
  <si>
    <t>4.1.1</t>
  </si>
  <si>
    <t>4.1.2</t>
  </si>
  <si>
    <t>4.1.3</t>
  </si>
  <si>
    <t>4.1.4</t>
  </si>
  <si>
    <t>4.2.1</t>
  </si>
  <si>
    <t>4.2.2</t>
  </si>
  <si>
    <t>4.2.3</t>
  </si>
  <si>
    <t>4.3.1</t>
  </si>
  <si>
    <t>4.4.1</t>
  </si>
  <si>
    <t>5.1.1</t>
  </si>
  <si>
    <t>6.1.1</t>
  </si>
  <si>
    <t>6.1.2</t>
  </si>
  <si>
    <t>6.2.1</t>
  </si>
  <si>
    <t>6.2.2</t>
  </si>
  <si>
    <t>6.3.1</t>
  </si>
  <si>
    <t>6.4.1</t>
  </si>
  <si>
    <t>6.4.2</t>
  </si>
  <si>
    <t>6.4.3</t>
  </si>
  <si>
    <t>6.4.4</t>
  </si>
  <si>
    <t>6.5.1</t>
  </si>
  <si>
    <t>10.1.1</t>
  </si>
  <si>
    <t>10.1.2</t>
  </si>
  <si>
    <t>10.1.3</t>
  </si>
  <si>
    <t>10.1.4</t>
  </si>
  <si>
    <t>10.2.1</t>
  </si>
  <si>
    <t>10.2.2</t>
  </si>
  <si>
    <t>10.2.3</t>
  </si>
  <si>
    <t>IMPERMEABILIZAÇÃO</t>
  </si>
  <si>
    <t>12.1.1</t>
  </si>
  <si>
    <t>12.1.2</t>
  </si>
  <si>
    <t>12.2.1</t>
  </si>
  <si>
    <t>12.2.2</t>
  </si>
  <si>
    <t>12.2.4</t>
  </si>
  <si>
    <t>13.1.1</t>
  </si>
  <si>
    <t>13.1.2</t>
  </si>
  <si>
    <t>13.1.3</t>
  </si>
  <si>
    <t>13.1.4</t>
  </si>
  <si>
    <t>13.1.5</t>
  </si>
  <si>
    <t>13.1.6</t>
  </si>
  <si>
    <t>13.2.1</t>
  </si>
  <si>
    <t>13.2.2</t>
  </si>
  <si>
    <t>13.2.3</t>
  </si>
  <si>
    <t>13.2.4</t>
  </si>
  <si>
    <t>13.2.5</t>
  </si>
  <si>
    <t>13.2.6</t>
  </si>
  <si>
    <t>SERVIÇOS PRELIMINARES</t>
  </si>
  <si>
    <t>SUPERESTRUTURA</t>
  </si>
  <si>
    <t>ESQUADRIAS</t>
  </si>
  <si>
    <t>4.2.4</t>
  </si>
  <si>
    <t>PAVIMENTAÇÃO INTERNA</t>
  </si>
  <si>
    <t>12.1.3</t>
  </si>
  <si>
    <t>12.1.4</t>
  </si>
  <si>
    <t>12.1.5</t>
  </si>
  <si>
    <t>12.1.6</t>
  </si>
  <si>
    <t>12.1.7</t>
  </si>
  <si>
    <t>12.1.8</t>
  </si>
  <si>
    <t>12.1.9</t>
  </si>
  <si>
    <t>12.1.10</t>
  </si>
  <si>
    <t>CONCRETO ARMADO - LAJES DE FORRO</t>
  </si>
  <si>
    <t>CONCRETO ARMADO - VERGAS E CONTRAVERGAS</t>
  </si>
  <si>
    <t>SISTEMAS DE COBERTURA</t>
  </si>
  <si>
    <t>CONCRETO ARMADO - BLOCOS</t>
  </si>
  <si>
    <t>CONCRETO ARMADO - VIGAS BALDRAMES</t>
  </si>
  <si>
    <t>MOVIMENTO DE TERRA PARA FUNDAÇÕES</t>
  </si>
  <si>
    <t>3.1.7</t>
  </si>
  <si>
    <t>3.1.8</t>
  </si>
  <si>
    <t>JANELAS DE ALUMÍNIO</t>
  </si>
  <si>
    <t>UN.</t>
  </si>
  <si>
    <t>REGISTROS E OUTROS</t>
  </si>
  <si>
    <t>PORTAS DE ALUMÍNIO</t>
  </si>
  <si>
    <t>CABOS E FIOS CONDUTORES</t>
  </si>
  <si>
    <t>PINTURAS E ACABAMENTOS</t>
  </si>
  <si>
    <t>REVESTIMENTOS INTERNO E EXTERNO</t>
  </si>
  <si>
    <t>ILUMINAÇÃO, TOMADAS E INTERRUPTORES</t>
  </si>
  <si>
    <t>SISTEMAS DE VEDAÇÃO VERTICAL</t>
  </si>
  <si>
    <t>LOUÇAS, ACESSÓRIOS E METAIS</t>
  </si>
  <si>
    <t>SISTEMAS DE PISOS</t>
  </si>
  <si>
    <t>INSTALAÇÃO HIDRÁULICA</t>
  </si>
  <si>
    <t>INSTALAÇÃO SANITÁRIA</t>
  </si>
  <si>
    <t>GERAL</t>
  </si>
  <si>
    <t>TUBULAÇÕES E CONEXÕES DE PVC</t>
  </si>
  <si>
    <t>CAIXAS E ACESSÓRIOS</t>
  </si>
  <si>
    <t>13.1.7</t>
  </si>
  <si>
    <t>13.1.8</t>
  </si>
  <si>
    <t>13.1.9</t>
  </si>
  <si>
    <t>13.1.10</t>
  </si>
  <si>
    <t>4.1.5</t>
  </si>
  <si>
    <t>4.2.5</t>
  </si>
  <si>
    <t>4.2.6</t>
  </si>
  <si>
    <t>CUSTO (R$)</t>
  </si>
  <si>
    <t>PREÇO (R$)</t>
  </si>
  <si>
    <t>Valor TOTAL com BDI</t>
  </si>
  <si>
    <t>INSTALAÇÃO ELÉTRICA - 127V</t>
  </si>
  <si>
    <t>SINAPI</t>
  </si>
  <si>
    <t>PAVIMENTAÇÃO EXTERNA</t>
  </si>
  <si>
    <t xml:space="preserve">TAPUME COM COMPENSADO DE MADEIRA. AF_05/2018 </t>
  </si>
  <si>
    <t>ED-16660</t>
  </si>
  <si>
    <t>FORNECIMENTO E COLOCAÇÃO DE PLACA DE OBRA EM CHAPA GALVANIZADA #26, ESP. 0,45 MM, PLOTADA COM ADESIVO VINÍLICO, AFIXADA COM REBITES 4,8X40 MM, EM ESTRUTURA METÁLICA DE METALON 20X20 MM, ESP. 1,25 MM, INCLUSIVE SUPORTE EM EUCALIPTO AUTOCLAVADO PINTADO COM TINTA PVA DUAS (2) DEMÃOS</t>
  </si>
  <si>
    <t>ED-50151</t>
  </si>
  <si>
    <t>LIGAÇÃO PROVISÓRIA COM ENTRADA DE ENERGIA AÉREA, PADRÃO CEMIG, CARGA INSTALADA DE 15,1KVA ATÉ 30KVA, TRIFÁSICO, COM SAÍDA SUBTERRÂNEA, INCLUSIVE POSTE, CAIXA PARA MEDIDOR, DISJUNTOR, BARRAMENTO, ATERRAMENTO E ACESSÓRIOS</t>
  </si>
  <si>
    <t>ED-50150</t>
  </si>
  <si>
    <t>LIGAÇÃO DE ÁGUA PROVISÓRIA PARA CANTEIRO, INCLUSIVE HIDRÔMETRO E CAVALETE PARA MEDIÇÃO DE ÁGUA - ENTRADA PRINCIPAL, EM AÇO GALVANIZADO DN 20MM (1/2") - PADRÃO CONCESSIONÁRIA</t>
  </si>
  <si>
    <t>LIMPEZA MECANIZADA DE CAMADA VEGETAL, VEGETAÇÃO E PEQUENAS ÁRVORES (DIÂMETRO DE TRONCO MENOR QUE 0,20 M), COM TRATOR DE ESTEIRAS.AF_05/2018</t>
  </si>
  <si>
    <t>M²</t>
  </si>
  <si>
    <t>UN</t>
  </si>
  <si>
    <t>ATERRO MANUAL DE VALAS COM SOLO ARGILO-ARENOSO E COMPACTAÇÃO MECANIZADA. AF_05/2016</t>
  </si>
  <si>
    <t>M³</t>
  </si>
  <si>
    <t>ESCAVAÇÃO MANUAL DE VALA COM PROFUNDIDADE MENOR OU IGUAL A 1,30 M. AF_02/2021</t>
  </si>
  <si>
    <t>ED-51094</t>
  </si>
  <si>
    <t>APILOAMENTO MECANIZADO EM FUNDO DE VALA COM PLACA VIBRATÓRIA, EXCLUSIVE ESCAVAÇÃO</t>
  </si>
  <si>
    <t>REATERRO MANUAL DE VALAS COM COMPACTAÇÃO MECANIZADA. AF_04/2016</t>
  </si>
  <si>
    <t>ESTACA ESCAVADA MECANICAMENTE, SEM FLUIDO ESTABILIZANTE, COM 25CM DE DIÂMETRO, CONCRETO LANÇADO POR CAMINHÃO BETONEIRA (EXCLUSIVE MOBILIZAÇÃO E DESMOBILIZAÇÃO). AF_01/2020</t>
  </si>
  <si>
    <t>M</t>
  </si>
  <si>
    <t>LASTRO DE CONCRETO MAGRO, APLICADO EM BLOCOS DE COROAMENTO OU SAPATAS, ESPESSURA DE 5 CM. AF_08/2017</t>
  </si>
  <si>
    <t>FABRICAÇÃO, MONTAGEM E DESMONTAGEM DE FÔRMA PARA BLOCO DE COROAMENTO, EM MADEIRA SERRADA, E=25 MM, 4 UTILIZAÇÕES. AF_06/2017</t>
  </si>
  <si>
    <t>CORTE, DOBRA E MONTAGEM DE AÇO CA-50, DIÂMETRO 12,5MM, INCLUSIVE ESPAÇADOR</t>
  </si>
  <si>
    <t>ED-29551</t>
  </si>
  <si>
    <t>ED-29552</t>
  </si>
  <si>
    <t>ED-29550</t>
  </si>
  <si>
    <t>ED-29548</t>
  </si>
  <si>
    <t>CORTE, DOBRA E MONTAGEM DE AÇO CA-50, DIÂMETRO 8MM, INCLUSIVE ESPAÇADOR</t>
  </si>
  <si>
    <t>CORTE, DOBRA E MONTAGEM DE AÇO CA-50, DIÂMETRO 10MM, INCLUSIVE ESPAÇADOR</t>
  </si>
  <si>
    <t>CORTE, DOBRA E MONTAGEM DE AÇO CA-60, DIÂMETRO 5MM, INCLUSIVE ESPAÇADOR</t>
  </si>
  <si>
    <t>KG</t>
  </si>
  <si>
    <t>ED-49805</t>
  </si>
  <si>
    <t>FORNECIMENTO DE CONCRETO ESTRUTURAL, USINADO BOMBEADO, COM FCK 25MPA, INCLUSIVE LANÇAMENTO, ADENSAMENTO E ACABAMENTO (FUNDAÇÃO)</t>
  </si>
  <si>
    <t>ED-49812</t>
  </si>
  <si>
    <t>LASTRO DE CONCRETO MAGRO, INCLUSIVE TRANSPORTE,LANÇAMENTO E ADENSAMENTO</t>
  </si>
  <si>
    <t>FABRICAÇÃO, MONTAGEM E DESMONTAGEM DE FÔRMA PARA VIGA BALDRAME, EM MADEIRA SERRADA, E=25 MM, 4 UTILIZAÇÕES. AF_06/2017</t>
  </si>
  <si>
    <t>MONTAGEM E DESMONTAGEM DE FÔRMA DE PILARES RETANGULARES E ESTRUTURAS SIMILARES, PÉ-DIREITO SIMPLES, EM CHAPA DE MADEIRA COMPENSADA PLASTIFICADA, 18 UTILIZAÇÕES. AF_09/2020</t>
  </si>
  <si>
    <t>ED-49638</t>
  </si>
  <si>
    <t>FORNECIMENTO DE CONCRETO ESTRUTURAL, USINADO BOMBEADO, COM FCK 25MPA, INCLUSIVE LANÇAMENTO, ADENSAMENTO E ACABAMENTO</t>
  </si>
  <si>
    <t>MONTAGEM E DESMONTAGEM DE FÔRMA DE VIGA, ESCORAMENTO COM GARFO DE MADEIRA, PÉ-DIREITO SIMPLES, EM CHAPA DE MADEIRA PLASTIFICADA, 18 UTILIZAÇÕES. AF_09/2020</t>
  </si>
  <si>
    <t>CORTE, DOBRA E MONTAGEM DE AÇO CA-50, DIÂMETRO 6,3MM,
INCLUSIVE ESPAÇADOR</t>
  </si>
  <si>
    <t>ED-29549</t>
  </si>
  <si>
    <t>LAJE PRÉ-MOLDADA UNIDIRECIONAL, BIAPOIADA, PARA FORRO, ENCHIMENTO EM CERÂMICA, VIGOTA CONVENCIONAL, ALTURA TOTAL DA LAJE (ENCHIMENTO+CAPA) = (8+3). AF_11/2020</t>
  </si>
  <si>
    <t>VERGA PRÉ-MOLDADA PARA PORTAS COM ATÉ 1,5 M DE VÃO. AF_03/2016</t>
  </si>
  <si>
    <t>IMPERMEABILIZAÇÃO DE SUPERFÍCIE COM EMULSÃO ASFÁLTICA, 2 DEMÃOS AF_06/ 2018</t>
  </si>
  <si>
    <t>TRAMA DE MADEIRA COMPOSTA POR RIPAS, CAIBROS E TERÇAS PARA TELHADOS DE MAIS QUE 2 ÁGUAS PARA TELHA DE ENCAIXE DE CERÂMICA OU DE CONCRETO, INCLUSO TRANSPORTE VERTICAL. AF_07/2019</t>
  </si>
  <si>
    <t>PINTURA VERNIZ (INCOLOR) ALQUÍDICO EM MADEIRA, USO INTERNO E EXTERNO, 1 DEMÃO. AF_01/2021</t>
  </si>
  <si>
    <t>TELHAMENTO COM TELHA CERÂMICA DE ENCAIXE, TIPO FRANCESA, COM MAIS DE 2 ÁGUAS, INCLUSO TRANSPORTE VERTICAL. AF_07/2019</t>
  </si>
  <si>
    <t>CUMEEIRA PARA TELHA CERÂMICA EMBOÇADA COM ARGAMASSA TRAÇO 1:2:9 (CIMENTO, CAL E AREIA) PARA TELHADOS COM ATÉ 2 ÁGUAS, INCLUSO TRANSPORTE VERTICAL. AF_07/2019</t>
  </si>
  <si>
    <t>REGISTRO DE GAVETA BRUTO, LATÃO, ROSCÁVEL, 1" - FORNECIMENTO E INSTALAÇÃO. AF_08/2021</t>
  </si>
  <si>
    <t>REGISTRO DE GAVETA BRUTO, LATÃO, ROSCÁVEL, 1 1/2" - FORNECIMENTO E INSTALAÇÃO. AF_08/2021</t>
  </si>
  <si>
    <t>TUBO, PVC, SOLDÁVEL, DN 20MM, INSTALADO EM RAMAL DE DISTRIBUIÇÃO DE ÁGUA - FORNECIMENTO E INSTALAÇÃO. AF_12/2014</t>
  </si>
  <si>
    <t>TUBO, PVC, SOLDÁVEL, DN 25MM, INSTALADO EM PRUMADA DE ÁGUA - FORNECIMENTO E INSTALAÇÃO. AF_12/2014</t>
  </si>
  <si>
    <t>TUBO, PVC, SOLDÁVEL, DN 40MM, INSTALADO EM PRUMADA DE ÁGUA - FORNECIMENTO E INSTALAÇÃO. AF_12/2014</t>
  </si>
  <si>
    <t>JOELHO 45 GRAUS, PVC, SOLDÁVEL, DN 25MM, INSTALADO EM PRUMADA DE ÁGUA - FORNECIMENTO E INSTALAÇÃO. AF_12/2014</t>
  </si>
  <si>
    <t>JOELHO 90 GRAUS, PVC, SOLDÁVEL, DN 20MM, INSTALADO EM RAMAL OU SUB-RAM UN CR JOELHO 90 GRAUS, PVC, SOLDÁVEL, DN 20MM, INSTALADO EM RAMAL OU SUB-RAMAL DE ÁGUA - FORNECIMENTO E INSTALAÇÃO. AF_12/2014</t>
  </si>
  <si>
    <t>JOELHO 90 GRAUS, PVC, SOLDÁVEL, DN 25MM, INSTALADO EM RAMAL OU SUB-RAMAL DE ÁGUA - FORNECIMENTO E INSTALAÇÃO. AF_12/2014</t>
  </si>
  <si>
    <t>JOELHO 90 GRAUS, PVC, SOLDÁVEL, DN 40MM, INSTALADO EM PRUMADA DE ÁGUA - FORNECIMENTO E INSTALAÇÃO. AF_12/2014</t>
  </si>
  <si>
    <t>TE, PVC, SOLDÁVEL, DN 20MM, INSTALADO EM RAMAL DE DISTRIBUIÇÃO DE ÁGUA - FORNECIMENTO E INSTALAÇÃO. AF_12/2014</t>
  </si>
  <si>
    <t>TE, PVC, SOLDÁVEL, DN 25MM, INSTALADO EM PRUMADA DE ÁGUA - FORNECIMENTO E INSTALAÇÃO. AF_12/2014</t>
  </si>
  <si>
    <t>TE, PVC, SOLDÁVEL, DN 40MM, INSTALADO EM PRUMADA DE ÁGUA - FORNECIMENTO E INSTALAÇÃO. AF_12/2014</t>
  </si>
  <si>
    <t>ED-29742</t>
  </si>
  <si>
    <t>CAIXA D´ÁGUA DE POLIETILENO, CAPACIDADE DE 4.000L, INCLUSIVE TAMPA, TORNEIRA DE BOIA, EXTRAVASOR, TUBO DE LIMPEZA E ACESSÓRIOS, EXCLUSIVE TUBULAÇÃO DE ENTRADA/ SAÍDA DE ÁGUA</t>
  </si>
  <si>
    <t>CAIXA SIFONADA, PVC, DN 100 X 100 X 50 MM, FORNECIDA E INSTALADA EM RAMAIS DE ENCAMINHAMENTO DE ÁGUA PLUVIAL. AF_12/2014</t>
  </si>
  <si>
    <t>CAIXA DE GORDURA DUPLA (CAPACIDADE: 126 L), RETANGULAR, EM ALVENARIA COM TIJOLOS CERÂMICOS MACIÇOS, DIMENSÕES INTERNAS = 0,4X0,7 M, ALTURA INTERNA = 0,8 M. AF_12/2020</t>
  </si>
  <si>
    <t>CAIXA ENTERRADA HIDRÁULICA RETANGULAR EM ALVENARIA COM TIJOLOS CERÂMICOS MACIÇOS, DIMENSÕES INTERNAS: 0,8X0,8X0,6 M PARA REDE DE ESGOTO. AF_ 12/2020</t>
  </si>
  <si>
    <t>RALO SECO, PVC, DN 100 X 40 MM, JUNTA SOLDÁVEL, FORNECIDO E INSTALADO EM RAMAL DE DESCARGA OU EM RAMAL DE ESGOTO SANITÁRIO. AF_12/2014</t>
  </si>
  <si>
    <t>SUMIDOURO RETANGULAR, EM ALVENARIA COM BLOCOS DE CONCRETO, DIMENSÕES INTERNAS: 1,0 X 3,0 X 3,0 M, ÁREA DE INFILTRAÇÃO: 25 M² (PARA 10 CONTRIBUINTES). AF_12/2020</t>
  </si>
  <si>
    <t>TANQUE SÉPTICO RETANGULAR, EM ALVENARIA COM TIJOLOS CERÂMICOS MACIÇOS, DIMENSÕES INTERNAS: 1,4 X 3,2 X 1,8 M, VOLUME ÚTIL: 6272 L (PARA 32 CONTRIBUINTES). AF_12/2020</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</si>
  <si>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</si>
  <si>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</si>
  <si>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100 MM, FORNECIDO E INSTALA M CR 55,44
 DO EM RAMAL DE DESCARGA OU RAMAL DE ESGOTO SANITÁRIO. AF_12/2014</t>
  </si>
  <si>
    <t>TUBO PVC, SERIE NORMAL, ESGOTO PREDIAL, DN 50 MM, FORNECIDO E INSTALADO EM PRUMADA DE ESGOTO SANITÁRIO OU VENTILAÇÃO. AF_12/2014</t>
  </si>
  <si>
    <t>JOELHO 45 GRAUS, PVC, SERIE NORMAL, ESGOTO PREDIAL, DN 40 MM, JUNTA SOLDÁVEL, FORNECIDO E INSTALADO EM RAMAL DE DESCARGA OU RAMAL DE ESGOTO SANITÁRIO. AF_12/2014</t>
  </si>
  <si>
    <t>JOELHO 90 GRAUS, PVC, SERIE NORMAL, ESGOTO PREDIAL, DN 40 MM, JUNTA SOLDÁVEL, FORNECIDO E INSTALADO EM RAMAL DE DESCARGA OU RAMAL DE ESGOTO SANITÁRIO. AF_12/2014</t>
  </si>
  <si>
    <t>JOELHO 90 GRAUS, PVC, SERIE NORMAL, ESGOTO PREDIAL, DN 100 MM, JUNTA ELÁSTICA, FORNECIDO E INSTALADO EM RAMAL DE DESCARGA OU RAMAL DE ESGOTO SANITÁRIO. AF_12/2014</t>
  </si>
  <si>
    <t>JUNÇÃO SIMPLES, PVC, SERIE R, ÁGUA PLUVIAL, DN 100 X 100 MM, JUNTA ELÁSTICA, FORNECIDO E INSTALADO EM CONDUTORES VERTICAIS DE ÁGUAS PLUVIAIS . AF_12/2014</t>
  </si>
  <si>
    <t>TE, PVC, SERIE NORMAL, ESGOTO PREDIAL, DN 40 X 40 MM, JUNTA SOLDÁVEL, FORNECIDO E INSTALADO EM RAMAL DE DESCARGA OU RAMAL DE ESGOTO SANITÁRI O. AF_12/2014</t>
  </si>
  <si>
    <t>LIMPEZA FINAL PARA ENTREGA DA OBRA</t>
  </si>
  <si>
    <t>ED-50266</t>
  </si>
  <si>
    <t>PLACA DE INAUGURAÇÃO EM ALUMÍNIO FUNDIDO 85 X 50 CM</t>
  </si>
  <si>
    <t>ED-50635</t>
  </si>
  <si>
    <t>TOMADA MÉDIA DE EMBUTIR (1 MÓDULO), 2P+T 10 A, INCLUINDO SUPORTE E PLACA - FORNECIMENTO E INSTALAÇÃO. AF_03/2023</t>
  </si>
  <si>
    <t>TOMADA MÉDIA DE EMBUTIR (1 MÓDULO), 2P+T 20 A, INCLUINDO SUPORTE E PLACA - FORNECIMENTO E INSTALAÇÃO. AF_03/2023</t>
  </si>
  <si>
    <t>INTERRUPTOR PARALELO (1 MÓDULO), 10A/250V, INCLUINDO SUPORTE E PLACA - FORNECIMENTO E INSTALAÇÃO. AF_03/2023</t>
  </si>
  <si>
    <t>TOMADA MÉDIA DE EMBUTIR (2 MÓDULOS), 2P+T 10 A, SEM SUPORTE E SEM PLACA - FORNECIMENTO E INSTALAÇÃO. AF_03/2023</t>
  </si>
  <si>
    <t>INTERRUPTOR SIMPLES (1 MÓDULO), 10A/250V, INCLUINDO SUPORTE E PLACA - FORNECIMENTO E INSTALAÇÃO. AF_03/2023</t>
  </si>
  <si>
    <t>INTERRUPTOR SIMPLES (3 MÓDULOS), 10A/250V, INCLUINDO SUPORTE E PLACA - FORNECIMENTO E INSTALAÇÃO. AF_03/2023</t>
  </si>
  <si>
    <t>QUADRO DE DISTRIBUIÇÃO DE ENERGIA EM CHAPA DE AÇO GALVANIZADO, DE EMBUTIR, COM BARRAMENTO TRIFÁSICO, PARA 12 DISJUNTORES DIN 100A - FORNECIMENTO E INSTALAÇÃO. AF_10/2020</t>
  </si>
  <si>
    <t>CABO DE COBRE FLEXÍVEL ISOLADO, 2,5 MM², ANTI-CHAMA 450/750 V, PARA CIRCUITOS TERMINAIS - FORNECIMENTO E INSTALAÇÃO. AF_03/2023</t>
  </si>
  <si>
    <t>CABO DE COBRE FLEXÍVEL ISOLADO, 4 MM², ANTI-CHAMA 450/750 V, PARA CIRCUITOS TERMINAIS - FORNECIMENTO E INSTALAÇÃO. AF_03/2023</t>
  </si>
  <si>
    <t>CABO DE COBRE FLEXÍVEL ISOLADO, 10 MM², ANTI-CHAMA 450/750 V, PARA CIRCUITOS TERMINAIS - FORNECIMENTO E INSTALAÇÃO. AF_03/2023</t>
  </si>
  <si>
    <t>ED-50727</t>
  </si>
  <si>
    <t>CHAPISCO APLICADO NO TETO OU EM ALVENARIA E ESTRUTURA, COM ROLO PARA TEXTURA ACRÍLICA. ARGAMASSA TRAÇO 1:4 E EMULSÃO POLIMÉRICA (ADESIVO) COM PREPARO MANUAL. AF_10/2022</t>
  </si>
  <si>
    <t>CHAPISCO COM ARGAMASSA, TRAÇO 1:3 (CIMENTO E AREIA), ESP. 5MM, APLICADO EM ALVENARIA/ESTRUTURA DE CONCRETO COM COLHER, PREPARO MECÂNICO</t>
  </si>
  <si>
    <t>ED-50732</t>
  </si>
  <si>
    <t>ED-50759</t>
  </si>
  <si>
    <t>ED-50763</t>
  </si>
  <si>
    <t>EMBOÇO COM ARGAMASSA, TRAÇO 1:6 (CIMENTO E AREIA), ESP.20MM, APLICAÇÃO MANUAL, PREPARO MECÂNICO</t>
  </si>
  <si>
    <t>REBOCO COM ARGAMASSA, TRAÇO 1:7 (CIMENTO E AREIA), ESP.20MM, APLICAÇÃO MANUAL, PREPARO MECÂNICO</t>
  </si>
  <si>
    <t>REVESTIMENTO COM ARGAMASSA EM CAMADA ÚNICA, APLICADO EM TETO, TRAÇO 1:3 (CIMENTO E AREIA), ESP. 20MM, APLICAÇÃO  MANUAL, PREPARO MECÂNICO</t>
  </si>
  <si>
    <t>FORRO DE PVC, LISO, PARA AMBIENTES COMERCIAIS, INCLUSIVE ESTRUTURA DE FIXAÇÃO. AF_05/2017_PS</t>
  </si>
  <si>
    <t>ED-9081</t>
  </si>
  <si>
    <t xml:space="preserve">REVESTIMENTO COM CERÂMICA APLICADO EM PAREDE, ACABAMENTO ESMALTADO, AMBIENTE INTERNO/EXTERNO, PADRÃO EXTRA, DIMENSÃO DA PEÇA ATÉ 2025 CM2, PEI III, ASSENTAMENTO COM ARGAMASSA INDUSTRIALIZADA, INCLUSIVE  REJUNTAMENTO </t>
  </si>
  <si>
    <t>ED-50568</t>
  </si>
  <si>
    <t>CONTRAPISO DESEMPENADO COM ARGAMASSA, TRAÇO 1:3 (CIMENTO E AREIA), ESP. 30MM</t>
  </si>
  <si>
    <t>ED-50544</t>
  </si>
  <si>
    <t>REVESTIMENTO COM CERÂMICA APLICADO EM PISO, ACABAMENTO ESMALTADO, AMBIENTE EXTERNO (ANTIDERRAPANTE), PADRÃO EXTRA, DIMENSÃO DA PEÇA ATÉ 2025 CM2, PEI IV, ASSENTAMENTO COM ARGAMASSA INDUSTRIALIZADA, INCLUSIVE REJUNTAMENTO</t>
  </si>
  <si>
    <t>ED-50627</t>
  </si>
  <si>
    <t>PISO PODOTÁTIL DE BORRACHA, ALERTA, ESP. 5MM, COLORIDA, ASSENTAMENTO COM COLA DE CONTATO, INCLUSIVE FORNECIMENTO E INSTALAÇÃO</t>
  </si>
  <si>
    <t xml:space="preserve">SOLEIRA EM GRANITO, LARGURA 15 CM, ESPESSURA 2,0 CM. AF_09/2020 </t>
  </si>
  <si>
    <t>PISO CIMENTADO, TRAÇO 1:3 (CIMENTO E AREIA), ACABAMENTO LISO, ESPESSURA 2,0 CM, PREPARO MECÂNICO DA ARGAMASSA. AF_09/2020</t>
  </si>
  <si>
    <t>ED-50587</t>
  </si>
  <si>
    <t xml:space="preserve">PISO PODOTÁTIL DE CONCRETO, DIRECIONAL, APLICADO EM PISO (30X30CM) COM JUNTA SECA, COR VERMELHO/AMARELO, ASSENTAMENTO COM ARGAMASSA INDUSTRIALIZADA, INCLUSIVE FORNECIMENTO E INSTALAÇÃO </t>
  </si>
  <si>
    <t>ED-51148</t>
  </si>
  <si>
    <t>PINTURA COM TINTA ALQUÍDICA DE ACABAMENTO (ESMALTE SINTÉTICO ACETINADO) APLICADA A ROLO OU PINCEL SOBRE SUPERFÍCIES METÁLICAS (EXCETO PERFIL) EXECUTADO EM OBRA (POR DEMÃO).AF_01/2020</t>
  </si>
  <si>
    <t>PINTURA TINTA DE ACABAMENTO (PIGMENTADA) ESMALTE SINTÉTICO ACETINADO EM MADEIRA, 2 DEMÃOS. AF_01/2021</t>
  </si>
  <si>
    <t>PINTURA LÁTEX (PVA) EM TETO, DUAS (2) DEMÃOS, EXCLUSIVE
SELADOR ACRÍLICO E MASSA ACRÍLICA/CORRIDA (PVA)</t>
  </si>
  <si>
    <t>ED-50499</t>
  </si>
  <si>
    <t>ED-50478</t>
  </si>
  <si>
    <t>EMASSAMENTO EM PAREDE E TETO COM MASSA CORRIDA (PVA), DUAS (2) DEMÃOS, INCLUSIVE LIXAMENTO PARA PINTURA</t>
  </si>
  <si>
    <t>ED-50451</t>
  </si>
  <si>
    <t>PINTURA ACRÍLICA EM PAREDE, DUAS (2) DEMÃOS, EXCLUSIVE SELADOR ACRÍLICO E MASSA ACRÍLICA/CORRIDA (PVA)</t>
  </si>
  <si>
    <t>RAMPA PARA ACESSO DE DEFICIENTE, EM CONCRETO SIMPLES FCK = 25 MPA, DESEMPENADA, COM PINTURA INDICATIVA, 02 DEMÃOS</t>
  </si>
  <si>
    <t>VASO SANITARIO SIFONADO CONVENCIONAL COM LOUÇA BRANCA, INCLUSO CONJUNTO DE LIGAÇÃO PARA BACIA SANITÁRIA AJUSTÁVEL - FORNECIMENTO E INSTALAÇÃO. AF_10/2016</t>
  </si>
  <si>
    <t>VÁLVULA DE DESCARGA METÁLICA, BASE 1 1/2", ACABAMENTO METALICO CROMADO - FORNECIMENTO E INSTALAÇÃO. AF_08/2021</t>
  </si>
  <si>
    <t>LAVATÓRIO LOUÇA BRANCA SUSPENSO, 29,5 X 39CM OU EQUIVALENTE, PADRÃO POPULAR - FORNECIMENTO E INSTALAÇÃO. AF_01/2020</t>
  </si>
  <si>
    <t>CUBA DE EMBUTIR OVAL EM LOUÇA BRANCA, 35 X 50CM OU EQUIVALENTE - FORNECIMENTO E INSTALAÇÃO. AF_01/2020</t>
  </si>
  <si>
    <t>TANQUE DE LOUÇA BRANCA COM COLUNA, 40L OU EQUIVALENTE, INCLUSO SIFÃO FLEXÍVEL EM PVC, VÁLVULA METÁLICA E TORNEIRA DE METAL CROMADO PADRÃO MÉDIO - FORNECIMENTO E INSTALAÇÃO. AF_01/2020</t>
  </si>
  <si>
    <t>TORNEIRA CROMADA TUBO MÓVEL, DE MESA, 1/2 OU 3/4, PARA PIA DE COZINHA, PADRÃO ALTO - FORNECIMENTO E INSTALAÇÃO. AF_01/2020</t>
  </si>
  <si>
    <t>TORNEIRA CROMADA 1/2 OU 3/4 PARA TANQUE, PADRÃO MÉDIO - FORNECIMENTO E INSTALAÇÃO. AF_01/2020</t>
  </si>
  <si>
    <t>TORNEIRA CROMADA DE MESA, 1/2 OU 3/4, PARA LAVATÓRIO, PADRÃO POPULAR - FORNECIMENTO E INSTALAÇÃO. AF_01/2020</t>
  </si>
  <si>
    <t>PAPELEIRA DE PAREDE EM METAL CROMADO SEM TAMPA, INCLUSO FIXAÇÃO. AF_01 /2020</t>
  </si>
  <si>
    <t>DISPENSER EM PLÁSTICO PARA PAPEL TOALHA 2 OU 3 FOLHAS</t>
  </si>
  <si>
    <t>ED-48182</t>
  </si>
  <si>
    <t>SABONETEIRA PLASTICA TIPO DISPENSER PARA SABONETE LIQUIDO COM RESERVATORIO 800 A 1500 ML, INCLUSO FIXAÇÃO. AF_01/2020</t>
  </si>
  <si>
    <t>BARRA DE APOIO RETA, EM ACO INOX POLIDO, COMPRIMENTO 80 CM, FIXADA NA PAREDE - FORNECIMENTO E INSTALAÇÃO. AF_01/2020</t>
  </si>
  <si>
    <t>BARRA DE APOIO EM "L", EM ACO INOX POLIDO 80 X 80 CM, FIXADA NA PAREDE - FORNECIMENTO E INSTALACAO. AF_01/2020</t>
  </si>
  <si>
    <t>ED-50316</t>
  </si>
  <si>
    <t>DUCHA HIGIÊNICA COM REGISTRO PARA CONTROLE DE FLUXO DE ÁGUA, DIÂMETRO 1/2" (20MM), INCLUSIVE FORNECIMENTO E INSTALAÇÃO</t>
  </si>
  <si>
    <t>ED-51151</t>
  </si>
  <si>
    <t>PUXADOR PARA PCD, FIXADO NA PORTA - FORNECIMENTO E INSTALAÇÃO. AF_01/2020</t>
  </si>
  <si>
    <t>SUPORTE MÃO FRANCESA EM AÇO, ABAS IGUAIS 30 CM, CAPACIDADE MINIMA 60 KG, BRANCO - FORNECIMENTO E INSTALAÇÃO. AF_01/2020</t>
  </si>
  <si>
    <t>PEITORIL DE GRANITO CINZA ANDORINHA E = 2 CM</t>
  </si>
  <si>
    <t>ED-50997</t>
  </si>
  <si>
    <t>ED-48344</t>
  </si>
  <si>
    <t>BANCADA EM GRANITO CINZA ANDORINHA E = 3 CM, APOIADA EM ALVENARIA</t>
  </si>
  <si>
    <t>ED-48231</t>
  </si>
  <si>
    <t>ALVENARIA DE VEDAÇÃO COM TIJOLO CERÂMICO FURADO, ESP. 9CM, PARA REVESTIMENTO, INCLUSIVE ARGAMASSA PARA ASSENTAMENTO</t>
  </si>
  <si>
    <t>ELETRODUTO FLEXÍVEL CORRUGADO, PVC, DN 25 MM (3/4"), PARA CIRCUITOS TERMINAIS, INSTALADO EM FORRO - FORNECIMENTO E INSTALAÇÃO. AF_03/2023</t>
  </si>
  <si>
    <t>ELETRODUTO FLEXÍVEL CORRUGADO, PVC, DN 32 MM (1"), PARA CIRCUITOS TERMINAIS, INSTALADO EM FORRO - FORNECIMENTO E INSTALAÇÃO. AF_03/2023</t>
  </si>
  <si>
    <t>ED-49168</t>
  </si>
  <si>
    <t>CAIXA DE PASSAGEM EM ALVENARIA E TAMPA DE CONCRETO, FUNDO DE BRITA, TIPO 1, 30 X 30 X 40 CM, INCLUSIVE ESCAVAÇÃO, REATERRO E BOTA-FORA</t>
  </si>
  <si>
    <t>CABO COAXIAL RG-59-75 OHMS</t>
  </si>
  <si>
    <t>ED-48363</t>
  </si>
  <si>
    <t>JANELA EM ALUMÍNIO DE CORRER COM 2 FOLHAS, LINHA 25/ SUPREMA, ACABAMENTO ANODIZADO NATURAL, INCLUSIVE PERFIS, VIDRO 4MM E INSTALAÇÃO, EXCLUSIVE FERRAGENS PARA JANELA DE ALUMÍNIO DE CORRER</t>
  </si>
  <si>
    <t>FERRAGENS PARA JANELA DE ALUMÍNIO DE CORRER COM DUAS ( 2) FOLHAS, INCLUSIVE ROLDANAS E ACESSÓRIOS, FORNECIMENTO E INSTALAÇÃO, EXCLUSIVE JANELA</t>
  </si>
  <si>
    <t>ED-29453</t>
  </si>
  <si>
    <t>ED-29484</t>
  </si>
  <si>
    <t>ED-29481</t>
  </si>
  <si>
    <t>JANELA EM ALUMÍNIO MÁXIM-AR , LINHA 25/ SUPREMA, ACABAMENTO ANODIZADO NATURAL, INCLUSIVE PERFIS, VIDRO LISO 4MM E INSTALAÇÃO, EXCLUSIVE FERRAGENS PARA MÓDULO DE JANELA DE ALUMÍNIO MÁXIM-AR</t>
  </si>
  <si>
    <t>ED-29479</t>
  </si>
  <si>
    <t>PORTA VENEZIANA EM ALUMÍNIO DE ABRIR (80X210)CM COMPLETA, LINHA 25/SUPREMA, ACABAMENTO ANODIZADO NATURAL, INCLUSIVE PERFIS, FERRAGENS E INSTALAÇÃO</t>
  </si>
  <si>
    <t xml:space="preserve">KIT DE PORTA DE MADEIRA PARA PINTURA, SEMI-OCA (LEVE OU MÉDIA), PADRÃO MÉDIO, 80X210CM, ESPESSURA DE 3,5CM, ITENS INCLUSOS: DOBRADIÇAS, MONT AGEM E INSTALAÇÃO DO BATENTE, FECHADURA COM EXECUÇÃO DO FURO - FORNECI MENTO E INSTALAÇÃO. AF_12/2019 - PM 01 E PM 02 </t>
  </si>
  <si>
    <t>ED-50979</t>
  </si>
  <si>
    <t xml:space="preserve">CHAPA METÁLICA </t>
  </si>
  <si>
    <t>COMPOSIÇÕES DE CUSTO -  COM DESONERAÇÃO</t>
  </si>
  <si>
    <t>DESCRIÇÃO DO SERVIÇO OU FORNECIMENTO</t>
  </si>
  <si>
    <t>UNIDADE</t>
  </si>
  <si>
    <t>DATA BASE</t>
  </si>
  <si>
    <t>PREÇO REFERENCIAL</t>
  </si>
  <si>
    <t>UNID.</t>
  </si>
  <si>
    <t>DESCRIÇÃO DO INSUMO</t>
  </si>
  <si>
    <t>COEFICIENTE</t>
  </si>
  <si>
    <t>CUSTO UNITÁRIO</t>
  </si>
  <si>
    <t>CUSTO TOTAL</t>
  </si>
  <si>
    <t>H</t>
  </si>
  <si>
    <t xml:space="preserve"> </t>
  </si>
  <si>
    <t>PORTAS PARA ARMÁRIO DE COZINHA EM MDF COM REVESTIMENTO EM FÓRMICA CORFORME PROJETO</t>
  </si>
  <si>
    <t>ARMÁRIO SOB BANCADA LABORATÓRIO (0,52X0,71X7,05)+(0,52X0,71X3,05) EM ESTRUTURA DE MADEIRA E PORTAS EM COMPENSADO 20 MM, REVESTIDO EM LAMINADO MELAMÍNICO NAS DUAS FACES, CONFORME DETALHES PROJETO PADRÃO - FORNECIMENTO E INSTALAÇÃO</t>
  </si>
  <si>
    <t>CJ</t>
  </si>
  <si>
    <t xml:space="preserve">MATED-11133 </t>
  </si>
  <si>
    <t>004</t>
  </si>
  <si>
    <t>COMPOSIÇÃO</t>
  </si>
  <si>
    <t>SEINFRA/SINAPI</t>
  </si>
  <si>
    <t>001</t>
  </si>
  <si>
    <t>KIT DE PORTA DE MADEIRA PARA PINTURA, SEMI-OCA (LEVE OU MÉDIA), PADRÃO MÉDIO, 80X210CM, ESPESSURA DE 3,5CM, ITENS INCLUSOS: DOBRADIÇAS, MONT AGEM E INSTALAÇÃO DO BATENTE, FECHADURA COM EXECUÇÃO DO FURO - FORNECI MENTO E INSTALAÇÃO. AF_12/2019</t>
  </si>
  <si>
    <t>PORTA DE MADEIRA PARA PINTURA, SEMI-OCA (LEVE OU MÉDIA), PADRÃO MÉDIO, 80X210CM, ESPESSURA DE 3,5CM, ITENS INCLUSOS: DOBRADIÇAS, MONT AGEM E INSTALAÇÃO DO BATENTE, FECHADURA COM EXECUÇÃO DO FURO E VISOR DE VIDRO LISO INCOLOR 6MM (20 X110CM)  - FORNECIMENTO E INSTALAÇÃO.</t>
  </si>
  <si>
    <t>VIDRO COMUM TRANSPARENTE INCOLOR, ESP. 6MM, INCLUSIVE
FIXAÇÃO E VEDAÇÃO COM GUARNIÇÃO/GAXETA DE BORRACHA
NEOPRENE, FORNECIMENTO E INSTALAÇÃO, EXCLUSIVE
CAIXILHO/PERFIL</t>
  </si>
  <si>
    <t>ED-51157</t>
  </si>
  <si>
    <t>SERRALHEIRO COM ENCARGOS COMPLEMENTARES</t>
  </si>
  <si>
    <t>ED-7830</t>
  </si>
  <si>
    <t>002</t>
  </si>
  <si>
    <t xml:space="preserve">TELA DE PROTEÇÃO MOSQUITEIRO, FIXADA EM ESQUADRIA METÁLICA CONFORME PROJETO </t>
  </si>
  <si>
    <t>ED-15753</t>
  </si>
  <si>
    <t>CONJUNTO DE UMA (1) TOMADA DE ANTENA (CONECTOR COAXIAL), COM PLACA 4"X2" DE UM (1) POSTO, INCLUSIVE FORNECIMENTO, INSTALAÇÃO, SUPORTE, MÓDULO E PLACA</t>
  </si>
  <si>
    <t>DISPOSITIVO DR, 2 POLOS, SENSIBILIDADE DE 30 MA, CORRENTE DE 25 A, TIPO AC</t>
  </si>
  <si>
    <t>DISPOSITIVO DPS CLASSE II, 1 POLO, TENSAO MAXIMA DE 175 V, CORRENTE MAXIMA DE *45*KA (TIPO AC)</t>
  </si>
  <si>
    <t>SINAPI-I</t>
  </si>
  <si>
    <t>INSTALAÇÃO DE GÁS COMBUSTÍVEL</t>
  </si>
  <si>
    <t>15.6</t>
  </si>
  <si>
    <t>15.7</t>
  </si>
  <si>
    <t>15.8</t>
  </si>
  <si>
    <t>TUBO DE AÇO GALVANIZADO COM COSTURA, CLASSE MÉDIA, CONEXÃO ROSQUEADA, DN 20 (3/4"), INSTALADO EM RAMAIS E SUB-RAMAIS DE GÁS - FORNECIMENTO E INSTALAÇÃO. AF_10/2020</t>
  </si>
  <si>
    <t>FITA ADESIVA ANTICORROSIVA DE PVC FLEXIVEL, COR PRETA, PARA PROTECAO TUBULACAO, 50 MM X 30 M (L X C), E= *0,25* MM</t>
  </si>
  <si>
    <t>SISTEMA DE PROTEÇÃO CONTRA DESCARGAS ATMOSFÉRICAS (SPDA)</t>
  </si>
  <si>
    <t>18.1</t>
  </si>
  <si>
    <t>CAIXA DE INSPEÇÃO PARA ATERRAMENTO, CIRCULAR, EM POLIETILENO, DIÂMETRO INTERNO = 0,3 M. AF_12/2020</t>
  </si>
  <si>
    <t>ESCAVAÇÃO MANUAL DE VALA COM PROFUNDIDADE MENOR OU IGUAL A 1,30 M. AF_ 02/2021</t>
  </si>
  <si>
    <t>CORDOALHA DE COBRE NU 50 MM², NÃO ENTERRADA, COM ISOLADOR - FORNECIMENTO E INSTALAÇÃO. AF_12/2017</t>
  </si>
  <si>
    <t>CORDOALHA DE COBRE NU 35 MM², NÃO ENTERRADA, COM ISOLADOR - FORNECIMENTO E INSTALAÇÃO. AF_12/2017</t>
  </si>
  <si>
    <t>HASTE DE ATERRAMENTO 5/8 PARA SPDA - FORNECIMENTO E INSTALAÇÃO. AF_12/2017</t>
  </si>
  <si>
    <t>SUPORTE ISOLADOR PARA CORDOALHA DE COBRE - FORNECIMENTO E INSTALAÇÃO. AF_12/2017</t>
  </si>
  <si>
    <t>CORTE E DOBRA DE AÇO CA-25, DIÂMETRO DE 10,0 MM. AF_06/2022</t>
  </si>
  <si>
    <t>16.3</t>
  </si>
  <si>
    <t>16.4</t>
  </si>
  <si>
    <t>17.3</t>
  </si>
  <si>
    <t>17.4</t>
  </si>
  <si>
    <t>19.1</t>
  </si>
  <si>
    <t>REGISTRO OU REGULADOR DE GÁS DE COZINHA - FORNECIMENTO E INSTALAÇÃO. AF_08/2021</t>
  </si>
  <si>
    <t xml:space="preserve">ENVELOPE DE CONCRETO PARA PROTEÇÃO DE TUBO ENTERRADO, ESPESSURA 3 CM </t>
  </si>
  <si>
    <t>LASTRO DE CONCRETO MAGRO, INCLUSIVE TRANSPORTE, LANÇAMENTO E ADENSAMENTO</t>
  </si>
  <si>
    <t>003</t>
  </si>
  <si>
    <t>ED-50199</t>
  </si>
  <si>
    <t>PLACA FOTOLUMINESCENTE PARA SINALIZAÇÃO DE EMERGÊNCIA, TIPO "E5", DIMENSÃO (300X300)MM, INCLUSIVE FIXAÇÃO - "PROIBIDO FUMAR" E "PERIGO INFLAMÁVEL"</t>
  </si>
  <si>
    <t>ANEXO I - PLANILHA ORÇAMENTÁRIA DE CUSTOS</t>
  </si>
  <si>
    <t>FOLHA Nº:  01/01</t>
  </si>
  <si>
    <t xml:space="preserve">ISS: </t>
  </si>
  <si>
    <t xml:space="preserve">FORMA DE EXECUÇÃO: </t>
  </si>
  <si>
    <t>(     )</t>
  </si>
  <si>
    <t>DIRETA</t>
  </si>
  <si>
    <t>(  x  )</t>
  </si>
  <si>
    <t>INDIRETA</t>
  </si>
  <si>
    <t>BDI:</t>
  </si>
  <si>
    <t xml:space="preserve">OBRA: CONSTRUÇÃO DE ESCOLA DE 2 SALAS DE AULA </t>
  </si>
  <si>
    <r>
      <t xml:space="preserve">PREFEITURA: Prefeitura Municipal de Senhora dos Remédios </t>
    </r>
    <r>
      <rPr>
        <b/>
        <sz val="10"/>
        <rFont val="Calibri"/>
        <family val="2"/>
      </rPr>
      <t>- MG</t>
    </r>
  </si>
  <si>
    <r>
      <t>REGIÃO/MÊS DE REFERÊNCIA: SEINFRA REGIÃO LESTE JANEIRO</t>
    </r>
    <r>
      <rPr>
        <b/>
        <sz val="10"/>
        <rFont val="Calibri"/>
        <family val="2"/>
      </rPr>
      <t>/2023 E SINAPI MARÇO/2023 PREÇO DE CUSTO COM DESONERAÇÃO FISCAL - LEI 12.546/2011 e 12.844/2013</t>
    </r>
  </si>
  <si>
    <t>Carimbo e assinatura do engenheiro responsável técnico pela elaboração da planilha</t>
  </si>
  <si>
    <t>Carimbo e assinatura do prefeito ou presidente da instituição</t>
  </si>
  <si>
    <t>LOCAL: AVENIDA PREFEITO JOSÉ PAULO DE ASSIS S/Nº - DISTRITO DO JAPÃO - SENHORA DOS REMÉDIOS - MG</t>
  </si>
  <si>
    <t>A N E X O   I V</t>
  </si>
  <si>
    <t>CRONOGRAMA FÍSICO-FINANCEIRO</t>
  </si>
  <si>
    <t>VALOR DO CONVÊNIO:</t>
  </si>
  <si>
    <t>ETAPAS/DESCRIÇÃO</t>
  </si>
  <si>
    <t>FÍSICO/ FINANCEIRO</t>
  </si>
  <si>
    <t>TOTAL  ETAPAS</t>
  </si>
  <si>
    <t>MÊS 1</t>
  </si>
  <si>
    <t>MÊS 2</t>
  </si>
  <si>
    <t>MÊS 3</t>
  </si>
  <si>
    <t>MÊS 4</t>
  </si>
  <si>
    <t>Físico %</t>
  </si>
  <si>
    <t>Financeiro</t>
  </si>
  <si>
    <t>TOTAL</t>
  </si>
  <si>
    <t>CREA</t>
  </si>
  <si>
    <t xml:space="preserve">PRAZO DE EXECUÇÃO: 4 meses </t>
  </si>
  <si>
    <t>ED-51086</t>
  </si>
  <si>
    <t>TERMINAL A COMPRESSAO EM COBRE ESTANHADO 1 FURO PARA CABO 35 MM2</t>
  </si>
  <si>
    <t>DEPÓSITO PARA CILINDRO DE GÁS (GLP), INCLUSIVE ALVENARIA DE VEDAÇÃO COM ESP. 14CM, CHAPISCO COM ARGAMASSA (TRAÇO 1:3), ESP. 5MM, REBOCO COM ARGAMASSA (TRAÇO 1:2:8), ESP. 20MM, PINTURA ACRÍLICA EM DUAS (2) DEMÃOS, LAJE IMPERMEABILIZADA E PORTÃO EM TELA GALVANIZADA FIO 12 COM CADEADO, EXCLUSIVE CILINDROS - PADRÃO DER-MG</t>
  </si>
  <si>
    <t>ED-15716</t>
  </si>
  <si>
    <t>ANEXO III - MEMORIA DE CALCULO</t>
  </si>
  <si>
    <t>1,50 x 3,00</t>
  </si>
  <si>
    <t>CALCULO</t>
  </si>
  <si>
    <t>ÁREA EXTRAIDA DO PROJETO</t>
  </si>
  <si>
    <t>CONFORME PROJETO</t>
  </si>
  <si>
    <t>ÁREA OCUPADA</t>
  </si>
  <si>
    <t>BLOCOS DE COROAMENTO</t>
  </si>
  <si>
    <t>DESCRIÇÃO</t>
  </si>
  <si>
    <t>LARG (M)</t>
  </si>
  <si>
    <t>COMP (M)</t>
  </si>
  <si>
    <t>ALT (M) ESCAVAÇÃO</t>
  </si>
  <si>
    <t xml:space="preserve">ESCAVAÇÃO MANUAL(m3) ALTURA DE ESCAVAÇÃO </t>
  </si>
  <si>
    <t>LASTRO
(m3)</t>
  </si>
  <si>
    <t>ALT (M) CONCRETAGEM</t>
  </si>
  <si>
    <t>(ESCAV. - VOL. PEÇA) = CONCRETO FCK 25Mpa(m3)</t>
  </si>
  <si>
    <t>VALOR TOTAL</t>
  </si>
  <si>
    <t>VIGA BALDRAME</t>
  </si>
  <si>
    <t>ALT (M)</t>
  </si>
  <si>
    <t>ESCAVAÇÃO MANUAL (m3)</t>
  </si>
  <si>
    <t>CONCRETO FCK 25Mpa(m3)</t>
  </si>
  <si>
    <t>VB1</t>
  </si>
  <si>
    <t>VB2</t>
  </si>
  <si>
    <t>VB3</t>
  </si>
  <si>
    <t>VB4</t>
  </si>
  <si>
    <t>VB5</t>
  </si>
  <si>
    <t>VB6</t>
  </si>
  <si>
    <t>VB7</t>
  </si>
  <si>
    <t>VB8</t>
  </si>
  <si>
    <t>VB9</t>
  </si>
  <si>
    <t>VB10</t>
  </si>
  <si>
    <t>VB11</t>
  </si>
  <si>
    <t>VB12</t>
  </si>
  <si>
    <t>VB13</t>
  </si>
  <si>
    <t>VB14</t>
  </si>
  <si>
    <t>VB15</t>
  </si>
  <si>
    <t>VB16</t>
  </si>
  <si>
    <t>VB17</t>
  </si>
  <si>
    <t xml:space="preserve">VIGA DE TRAVAMENTO </t>
  </si>
  <si>
    <t>CONCRETO FCK 25Mpa
(m3)</t>
  </si>
  <si>
    <t>V10</t>
  </si>
  <si>
    <t>V11</t>
  </si>
  <si>
    <t>PILAR</t>
  </si>
  <si>
    <t>TOTAL DE FUNDAÇÃO E SUPERESTRUTURA</t>
  </si>
  <si>
    <t>ESCAVAÇÃO MANUAL
(m3)</t>
  </si>
  <si>
    <t>CONCRETO FCK 25Mpa (m3)</t>
  </si>
  <si>
    <t>PORTAS E JANELAS (SUBTRAIR) dimensão e quantidade</t>
  </si>
  <si>
    <t xml:space="preserve">COMP (M) </t>
  </si>
  <si>
    <t>ALTURA / LARGURA (M)</t>
  </si>
  <si>
    <t>LADOS</t>
  </si>
  <si>
    <t xml:space="preserve">S1/S4/S7/S17/S22 </t>
  </si>
  <si>
    <t>S2/S3/S11/S12</t>
  </si>
  <si>
    <t>S5/S6/S8/S9/S10/S18/S19/S20/S21</t>
  </si>
  <si>
    <t>S13/S14/S15/S16/   S23/S24/S25/S26</t>
  </si>
  <si>
    <t>CONFORME ANEXO A MC</t>
  </si>
  <si>
    <t>CONFORME ANEXO A MC
ESCAVAÇÃO - VOL CONCRETO FUNDAÇÃO</t>
  </si>
  <si>
    <t>COMP. x QUANT. = (3,50 x 26,00 x 1,00) + (3,50 x 4,00 x 2,00)</t>
  </si>
  <si>
    <t>CONFORME PROJETO ESTRUTURAL</t>
  </si>
  <si>
    <t>APILOAMENTO FUNDO DE VALA (M2)</t>
  </si>
  <si>
    <t>APILOAMENTO  FUNDO DE VALA (M2)</t>
  </si>
  <si>
    <t>V1</t>
  </si>
  <si>
    <t>V2</t>
  </si>
  <si>
    <t>V3</t>
  </si>
  <si>
    <t>V4</t>
  </si>
  <si>
    <t>V5</t>
  </si>
  <si>
    <t>V6</t>
  </si>
  <si>
    <t>V7</t>
  </si>
  <si>
    <t>V8</t>
  </si>
  <si>
    <t>V9</t>
  </si>
  <si>
    <t>V12</t>
  </si>
  <si>
    <t>V13</t>
  </si>
  <si>
    <t>V14</t>
  </si>
  <si>
    <t>V15</t>
  </si>
  <si>
    <t>V16</t>
  </si>
  <si>
    <t>V17</t>
  </si>
  <si>
    <t xml:space="preserve">PILAR 13x30CM </t>
  </si>
  <si>
    <t>P23/P24/P25/P26</t>
  </si>
  <si>
    <t xml:space="preserve">PILAR 20X20CM </t>
  </si>
  <si>
    <t>P1/P2/P3/P4/P5/P6/P7/P8/P9/P10/P11/P12/ P13/P14/P15/P16/P17/P18/P19/P20/P21/P22</t>
  </si>
  <si>
    <t>4.3.2</t>
  </si>
  <si>
    <t>4.3.3</t>
  </si>
  <si>
    <t>ED-19633</t>
  </si>
  <si>
    <t>ESCORAMENTO METÁLICO PARA LAJE E VIGA EM CONCRETO ARMADO, TIPO "A", ALTURA DE (200 ATÉ 310)CM, INCLUSIVE DESCARGA, MONTAGEM, DESMONTAGEM E CARGA</t>
  </si>
  <si>
    <t>M2xMÊS</t>
  </si>
  <si>
    <t>136,04 x 4,00</t>
  </si>
  <si>
    <t>4.4.2</t>
  </si>
  <si>
    <t>VERGA PRÉ-MOLDADA PARA JANELAS COM ATÉ 1,5 M DE VÃO. AF_03/2016</t>
  </si>
  <si>
    <t>(0,80 + 0,30) x 7,00 &gt; COMP. x QUANT.</t>
  </si>
  <si>
    <t>[(1,00 x 2,00) + (2,20 x 8,00) + (2,00 x 1,00) + (1,50 x 3,00) + 0,30] x 2,00  &gt; COMP. x QUANT. x LADOS</t>
  </si>
  <si>
    <t>CONFORME PROJETO ARQUITETONICO</t>
  </si>
  <si>
    <t>0,80 x 2,00 x 2,00 &gt; porta sala de aula x lados</t>
  </si>
  <si>
    <t>(2,00 x 1,10 x 1,00) + (1,50 x 1,10 x 1,00)</t>
  </si>
  <si>
    <t>(1,00 x 0,40 x 2,00) + (2,20 x 1,10 x 8,00) + (1,50 x 1,10 x 2,00)</t>
  </si>
  <si>
    <t>1,50 x 1,10 x 1,00</t>
  </si>
  <si>
    <t>1,00 UNIDADE - INSTALAÇÃO NO LOCAL INDICADO PELA ADMINISTRAÇÃO</t>
  </si>
  <si>
    <t>48,00 SALA DE AULA 01 + 48,00 SALA DE AULA 02 + 59,12 PÁTIO COBERTO + 12,60 ADMINISTRAÇÃO + 12,60 COZINHA + 4,05 SAN. FEM. + 4,05 SAN. MASC. + 4,10 ÁREA DE SERVIÇO</t>
  </si>
  <si>
    <t>((1,00 x 2,00) JA-1 + (2,20 x 8,00) JA-2 + (2,00 x 1,00) JA-3 + (1,50 x 2,00) JA-4 + (1,50 x 1,00) JA-5) x 0,20 &gt; COMP. X QUANT. X ESPESSURA</t>
  </si>
  <si>
    <t xml:space="preserve">10,00 UNIDADES INDICADA EM PROJETO </t>
  </si>
  <si>
    <t xml:space="preserve">((1,65 x 0,60) + (1,50 x 0,50) + ((2,20 + 1,50) x 0,09) + ((0,90 + 1,65) x 0,05)) + (1,20 x (0,52 + 0,47 + 0,47 + 0,47)) &gt; COMP. X LARG. - BANCADAS INDICADAS EM PROJETO </t>
  </si>
  <si>
    <t>(1,97 x 1,14) + (0,77 x (0,45 + 0,46 + 0,45 + 0,49 + 0,46)) + (0,40 x 1,50) &gt; COMP. x LARG. -  INDICADO EM PROJETO</t>
  </si>
  <si>
    <t xml:space="preserve">0,80 x 7,00 &gt; COMP. X QUANT. - TODAS AS PORTAS </t>
  </si>
  <si>
    <t>1,00 UNIDADE INDICADO EM PROJETO</t>
  </si>
  <si>
    <t>10.1.5</t>
  </si>
  <si>
    <t>ED-50624</t>
  </si>
  <si>
    <t>PISO PODOTÁTIL DE BORRACHA, DIRECIONAL, ESP. 5MM, COLORIDA, ASSENTAMENTO COM COLA DE CONTATO, INCLUSIVE FORNECIMENTO E INSTALAÇÃO</t>
  </si>
  <si>
    <t>40,00 x 0,30 x 0,30 &gt; QUANT. X COMP. X LARG.</t>
  </si>
  <si>
    <t>56,00 x 0,30 x 0,30 &gt; QUANT. X COMP. X LARG.</t>
  </si>
  <si>
    <t>PISO PODOTÁTIL DE CONCRETO, ALERTA, APLICADO EM PISO ( 40X40CM) COM JUNTA SECA, COR VERMELHO/AMARELO, ASSENTAMENTO COM ARGAMASSA INDUSTRIALIZADA, INCLUSIVE FORNECIMENTO E INSTALAÇÃO</t>
  </si>
  <si>
    <t>ED-50586</t>
  </si>
  <si>
    <t>10.2.4</t>
  </si>
  <si>
    <t xml:space="preserve">(11,65 x 11,80) + (7,90 x 8,95) + (7,90 x 8,95) &gt; COMP.X LARG. - COBERTURA INDICADA EM PROJETO </t>
  </si>
  <si>
    <t xml:space="preserve">(11,65 + 8,95 + 8,95) x 0,20&gt; COMP.X LARG. - INDICADA EM PROJETO </t>
  </si>
  <si>
    <t>58,12 &gt; PÁTIO COBERTO</t>
  </si>
  <si>
    <t>ANEXO III - ANEXO À MEMORIAL DE CÁLCULO</t>
  </si>
  <si>
    <t>QUANTIDADE</t>
  </si>
  <si>
    <t>0,80 x 2,10</t>
  </si>
  <si>
    <t>ÁREA EXTERNA</t>
  </si>
  <si>
    <t>TOTAL DE REVESTIMENTOS DE PAREDE</t>
  </si>
  <si>
    <t>CHAPISCO (M2)</t>
  </si>
  <si>
    <t>EMBOÇO(M2)</t>
  </si>
  <si>
    <t>REBOCO(M2)</t>
  </si>
  <si>
    <t xml:space="preserve"> PINTURA PAREDE(M2)</t>
  </si>
  <si>
    <t xml:space="preserve">SALA DE AULA 01 </t>
  </si>
  <si>
    <t>2,20 x 1,10</t>
  </si>
  <si>
    <t>REVEST.CERÂMICO (M2)</t>
  </si>
  <si>
    <t>ADMINISTRAÇÃO</t>
  </si>
  <si>
    <t>1,50 x 1,10</t>
  </si>
  <si>
    <t xml:space="preserve">COZINHA </t>
  </si>
  <si>
    <t>2,00 x 1,10</t>
  </si>
  <si>
    <t>SAN. FEM.</t>
  </si>
  <si>
    <t xml:space="preserve">1,00 x 0,40 </t>
  </si>
  <si>
    <t>SAN. MASC.</t>
  </si>
  <si>
    <t xml:space="preserve">ÁREA DE SERVIÇO </t>
  </si>
  <si>
    <t>1,00 x 0,40</t>
  </si>
  <si>
    <t xml:space="preserve">PÁTIO COBERTO </t>
  </si>
  <si>
    <t xml:space="preserve">SALA DE AULA 02 </t>
  </si>
  <si>
    <t>1,30 x 1,95</t>
  </si>
  <si>
    <t>0,40 x 0,20</t>
  </si>
  <si>
    <t>PINTURA  TETO EM LAJE (M2)</t>
  </si>
  <si>
    <t>PINTURA  TETO EM FORRO (M2)</t>
  </si>
  <si>
    <t>DADOS RETIRADOS DE ANEXO III - ANEXO À MEMORIAL DE CÁLCULO</t>
  </si>
  <si>
    <t>(8,00 + 8,00 + 6,00 + 6,00 - 0,80) SALA DE AULA 01 + (8,00 + 8,00 + 6,00 + 6,00 - 0,80) SALA DE AULA 02 + (4,00 + 4,00 + 3,15 + 3,15 - 0,80) ADMINISTRAÇÃO</t>
  </si>
  <si>
    <t xml:space="preserve">RODAPÉ EM MADEIRA, ALTURA 10CM, FIXADO COM COLA. AF_09/2020 </t>
  </si>
  <si>
    <t>69,70 x 0,10 &gt; COMP. X LARG. - RODAPÉ</t>
  </si>
  <si>
    <t>((0,80 x 2,10 x 1,00) + (1,00 x 0,40 x 2,00) + (2,20 x 1,10 x 8,00) + (2,00 x 1,00 x 1,00) + (1,50 x 1,10 x 3,00)) x 2,00 &gt; COMP. X ALT. X QUANT. X LADOS - ESQUADRIAS METALICAS</t>
  </si>
  <si>
    <t>(6,00 x 0,80 x 2,10 x 2,00) - (2,00 x 0,20 x 1,10 x 2,00) &gt; QUANT. X COMP. X ALT. X LADOS PORTAS DE MADEIRA - VIDRO</t>
  </si>
  <si>
    <t>1,00 SAN.MASC. + 1,00 SAN.FEM.</t>
  </si>
  <si>
    <t>ESPELHO CRISTAL COM MOLDURA EM ALUMÍNIO, DIMENSÃO (50X80)CM, COM ESP. 4MM, INCLUSIVE FIXAÇÃO COM ADESIVO/ SELANTE A BASE DE POLIURETANO, FORNECIMENTO E INSTALAÇÃO</t>
  </si>
  <si>
    <t xml:space="preserve">109,90 COMP. VIGAS BALDRAME  X 0,30 ALT. X 2,00 LADOS </t>
  </si>
  <si>
    <t>ALVENARIA 9CM (M2)</t>
  </si>
  <si>
    <t xml:space="preserve">TOTAL DE ALVENARIA </t>
  </si>
  <si>
    <t>REVESTIMENTOS DE PAREDES</t>
  </si>
  <si>
    <t>ALVENARIA</t>
  </si>
  <si>
    <t>ALTURA - VIGAS (M)</t>
  </si>
  <si>
    <t>EMPENA TEHADO LATERAL</t>
  </si>
  <si>
    <t>EMPENA TEHADO CENTRAL</t>
  </si>
  <si>
    <t>GÁS /LIXO</t>
  </si>
  <si>
    <t>GÁS/LIXO EXTERNO</t>
  </si>
  <si>
    <t>GÁS/LIXO INTERNO</t>
  </si>
  <si>
    <t>CONFORME PROJETO ELÉTRICO E TELEFONICO</t>
  </si>
  <si>
    <t>18.2</t>
  </si>
  <si>
    <t>18.3</t>
  </si>
  <si>
    <t>18.4</t>
  </si>
  <si>
    <t>18.5</t>
  </si>
  <si>
    <t>18.6</t>
  </si>
  <si>
    <t>18.7</t>
  </si>
  <si>
    <t>18.8</t>
  </si>
  <si>
    <t>18.9</t>
  </si>
  <si>
    <t>19.1.1</t>
  </si>
  <si>
    <t>19.1.2</t>
  </si>
  <si>
    <t>19.1.3</t>
  </si>
  <si>
    <t>19.1.4</t>
  </si>
  <si>
    <t>20.1</t>
  </si>
  <si>
    <t>20.2</t>
  </si>
  <si>
    <t>17.4.1</t>
  </si>
  <si>
    <t>17.4.2</t>
  </si>
  <si>
    <t>17.4.3</t>
  </si>
  <si>
    <t>17.4.4</t>
  </si>
  <si>
    <t>17.4.5</t>
  </si>
  <si>
    <t>17.4.6</t>
  </si>
  <si>
    <t>17.4.7</t>
  </si>
  <si>
    <t>17.4.8</t>
  </si>
  <si>
    <t>17.4.9</t>
  </si>
  <si>
    <t>17.4.10</t>
  </si>
  <si>
    <t>INTERRUPTOR SIMPLES (1 MÓDULO) COM INTERRUPTOR PARALELO (1 MÓDULO), 10A/250V, INCLUINDO SUPORTE E PLACA - FORNECIMENTO E INSTALAÇÃO. AF_03/2023</t>
  </si>
  <si>
    <t>ED-49387</t>
  </si>
  <si>
    <t>LUMINÁRIA COMERCIAL CHANFRADA DE SOBREPOR COMPLETA, PARA DUAS (2) LÂMPADAS TUBULARES FLUORESCENTE 2X16WØT8, FORNECIMENTO E INSTALAÇÃO, INCLUSIVE BASE, REATOR E LÂMPADAS</t>
  </si>
  <si>
    <t>ED-49393</t>
  </si>
  <si>
    <t>LUMINÁRIA COMERCIAL CHANFRADA DE SOBREPOR COMPLETA, PARA DUAS (2) LÂMPADAS TUBULARES FLUORESCENTE 2X32WØT8, FORNECIMENTO E INSTALAÇÃO, INCLUSIVE BASE, REATOR E LÂMPADAS</t>
  </si>
  <si>
    <t>TOMADA PARA TELEFONE RJ11 - FORNECIMENTO E INSTALAÇÃO. AF_11/2019</t>
  </si>
  <si>
    <t>17.4.11</t>
  </si>
  <si>
    <t>17.3.1</t>
  </si>
  <si>
    <t>17.3.2</t>
  </si>
  <si>
    <t>17.3.3</t>
  </si>
  <si>
    <t>17.3.4</t>
  </si>
  <si>
    <t>ED-48936</t>
  </si>
  <si>
    <t>CABO TELEFÔNICO CCE-APL-50.2</t>
  </si>
  <si>
    <t>17.3.5</t>
  </si>
  <si>
    <t>17.2.1</t>
  </si>
  <si>
    <t>17.2.2</t>
  </si>
  <si>
    <t>17.2.3</t>
  </si>
  <si>
    <t>17.2.4</t>
  </si>
  <si>
    <t>CAIXA RETANGULAR 4" X 2" ALTA (2,00 M DO PISO), PVC, INSTALADA EM PAREDE - FORNECIMENTO E INSTALAÇÃO. AF_03/2023</t>
  </si>
  <si>
    <t>17.2.5</t>
  </si>
  <si>
    <t>CAIXA RETANGULAR 4" X 2" MÉDIA (1,30 M DO PISO), PVC, INSTALADA EM PAREDE - FORNECIMENTO E INSTALAÇÃO. AF_03/2023</t>
  </si>
  <si>
    <t>17.2.6</t>
  </si>
  <si>
    <t>CAIXA RETANGULAR 4" X 2" BAIXA (0,30 M DO PISO), PVC, INSTALADA EM PAREDE - FORNECIMENTO E INSTALAÇÃO. AF_03/2023</t>
  </si>
  <si>
    <t>17.2.7</t>
  </si>
  <si>
    <t>CAIXA RETANGULAR 4" X 4" BAIXA (0,30 M DO PISO), PVC, INSTALADA EM PAREDE - FORNECIMENTO E INSTALAÇÃO. AF_03/2023</t>
  </si>
  <si>
    <t>17.2.8</t>
  </si>
  <si>
    <t>CAIXA OCTOGONAL 4" X 4", PVC, INSTALADA EM LAJE - FORNECIMENTO E INSTALAÇÃO. AF_03/2023</t>
  </si>
  <si>
    <t>17.1.1</t>
  </si>
  <si>
    <t>17.1.2</t>
  </si>
  <si>
    <t>ED-20579</t>
  </si>
  <si>
    <t>ENTRADA DE ENERGIA AÉREA, TIPO B1, PADRÃO CEMIG, CARGA INSTALADA DE ATÉ 10KW, BIFÁSICO, COM SAÍDA SUBTERRÂNEA, INCLUSIVE POSTE, CAIXA PARA MEDIDOR, DISJUNTOR, BARRAMENTO, ATERRAMENTO E ACESSÓRIOS</t>
  </si>
  <si>
    <t>17.1.3</t>
  </si>
  <si>
    <t>DISJUNTOR MONOPOLAR TIPO DIN, CORRENTE NOMINAL DE 10A -FORNECIMENTO E INSTALAÇÃO. AF_10/2020</t>
  </si>
  <si>
    <t>17.1.4</t>
  </si>
  <si>
    <t>DISJUNTOR MONOPOLAR TIPO DIN, CORRENTE NOMINAL DE 16A -FORNECIMENTO E INSTALAÇÃO. AF_10/2020</t>
  </si>
  <si>
    <t>17.1.5</t>
  </si>
  <si>
    <t>DISJUNTOR MONOPOLAR TIPO DIN, CORRENTE NOMINAL DE 25A -FORNECIMENTO E INSTALAÇÃO. AF_10/2020</t>
  </si>
  <si>
    <t>17.1.6</t>
  </si>
  <si>
    <t>DISJUNTOR BIPOLAR TIPO DIN, CORRENTE NOMINAL DE 40A - FORNECIMENTO E INSTALAÇÃO. AF_10/2020</t>
  </si>
  <si>
    <t>17.1.7</t>
  </si>
  <si>
    <t>17.1.8</t>
  </si>
  <si>
    <r>
      <t>REGIÃO/MÊS DE REFERÊNCIA: SEINFRA REGIÃO LESTE ABRIL</t>
    </r>
    <r>
      <rPr>
        <b/>
        <sz val="10"/>
        <rFont val="Calibri"/>
        <family val="2"/>
      </rPr>
      <t>/2023 E SINAPI JUNHO/2023 PREÇO DE CUSTO COM DESONERAÇÃO FISCAL - LEI 12.546/2011 e 12.844/2013</t>
    </r>
  </si>
  <si>
    <t>SISTEMA DE PROTEÇÃO CONTRA INCÊNDIO</t>
  </si>
  <si>
    <t>ED-50193</t>
  </si>
  <si>
    <t>EXTINTOR DE INCÊNDIO TIPO PÓ QUÍMICO 2-A:20-B:C, CAPACIDADE 6 KG</t>
  </si>
  <si>
    <t>ED-26989</t>
  </si>
  <si>
    <t>LUMINÁRIA DE EMERGÊNCIA AUTÔNOMA, TIPO LED POTÊNCIA TOTAL DE 2W, FORNECIMENTO E INSTALAÇÃO</t>
  </si>
  <si>
    <t>ED-50205</t>
  </si>
  <si>
    <t>PLACA FOTOLUMINESCENTE "S12" - 380 X 190 MM (SAÍDA)</t>
  </si>
  <si>
    <t>ED-50201</t>
  </si>
  <si>
    <t>PLACA FOTOLUMINESCENTE "S1" OU "S2"- 380 X 190 MM (SAÍDA - DIREITA)</t>
  </si>
  <si>
    <t>16.5</t>
  </si>
  <si>
    <t>ED-50202</t>
  </si>
  <si>
    <t>PLACA FOTOLUMINESCENTE "S1" OU "S2"- 380 X 190 MM (SAÍDA - ESQUERDA)</t>
  </si>
  <si>
    <t>16.6</t>
  </si>
  <si>
    <t>PLACA FOTOLUMINESCENTE "E5" - 300 X 300 MM (EXTINTOR DE INCENDIO)</t>
  </si>
  <si>
    <t>CONFORME PROJETO DE INCÊNDIO</t>
  </si>
  <si>
    <t>2,00 UNIDADES</t>
  </si>
  <si>
    <t>1,00 UNIDADE</t>
  </si>
  <si>
    <t>(0,20 x 0,40) x 2,00 &gt; ALT. X COMP. X QUANT. - INDICADO EM PROJETO</t>
  </si>
  <si>
    <t>FORNECIMENTO E ASSENTAMENTO DE CAIXILHO FIXO DE FERRO
COM TELA CORRUGADA # 15 mm FIO 12</t>
  </si>
  <si>
    <t>ED-50930</t>
  </si>
  <si>
    <t>12.2.3</t>
  </si>
  <si>
    <t>1,00 (SAIDA AF 1.4) + 2,00 (SAIDA AF 1.1)</t>
  </si>
  <si>
    <t>2,00 (BB) + 2,00 (LV) + 2,00 (VS) + 1,00 (PIA)</t>
  </si>
  <si>
    <t>4,00 (TJ) + 2,00 (SAIDA AF 1.4) + 2,00 (TQ)</t>
  </si>
  <si>
    <t>2,00 (VS) + 1,00 (SAIDA AF 1.1) + 2,00 (EXTRAVASOR) + 1,00 (CAIXA)</t>
  </si>
  <si>
    <t>2,00 (DH)</t>
  </si>
  <si>
    <t>2,00 (SAIDA AF 1.2) + 2,00 (SAIDA AF 1.3) + 1,00 (CAIXA)</t>
  </si>
  <si>
    <t>1,00 COZINHA + 1,00 SAN. FEM.</t>
  </si>
  <si>
    <t>1,00 SAN. MASC.</t>
  </si>
  <si>
    <t>1,00 WC. MASC. + 1,00 WC. FEM.</t>
  </si>
  <si>
    <t>2,00 WC. MASC. + 2,00 WC. FEM.</t>
  </si>
  <si>
    <t>1,00 COZINHA</t>
  </si>
  <si>
    <t>2,00 ÁREA DE SERVIÇO</t>
  </si>
  <si>
    <t>JUNÇÃO SIMPLES, PVC, SERIE R, ÁGUA PLUVIAL, DN 100 X 75 MM, JUNTA ELÁSTICA, FORNECIDO E INSTALADO EM CONDUTORES VERTICAIS DE ÁGUAS PLUVIAIS . AF_12/2015</t>
  </si>
  <si>
    <t>9,00 UNIDADES</t>
  </si>
  <si>
    <t>8,00 UNIDADES</t>
  </si>
  <si>
    <t>2,00 TANQUE + 1,00 BEBEDOURO</t>
  </si>
  <si>
    <r>
      <t>DATA: 31/07</t>
    </r>
    <r>
      <rPr>
        <b/>
        <sz val="10"/>
        <rFont val="Calibri"/>
        <family val="2"/>
      </rPr>
      <t>/2023</t>
    </r>
  </si>
  <si>
    <t>ANEXO III- ANEXO À MEMORIAL DE CÁLCULO</t>
  </si>
  <si>
    <t>ABRIL</t>
  </si>
  <si>
    <t>JUNHO</t>
  </si>
  <si>
    <t>ED31475</t>
  </si>
  <si>
    <t>JANELA DE TELA MOSQUITEIRO (JTM), ALTURA DE 90CM, CONFORME CADERNO DE PROJETO PADRÃO PENITENCIÁRIA-MG (DETALHE EQ25) (FORNECIMENTO/FABRICAÇÃO)</t>
  </si>
  <si>
    <t xml:space="preserve">50,61 &gt; ÁREA INDICADA EM PROJETO </t>
  </si>
  <si>
    <t>3,00 x 0,30 x 0,30 &gt; QUANT. X COMP. X LARG.</t>
  </si>
  <si>
    <t>4,00 x 0,30 x 0,30 &gt; QUANT. X COMP. X LARG.</t>
  </si>
  <si>
    <r>
      <t>PRAZO DE EXECUÇÃO: 6</t>
    </r>
    <r>
      <rPr>
        <b/>
        <sz val="10"/>
        <rFont val="Calibri"/>
        <family val="2"/>
      </rPr>
      <t xml:space="preserve"> meses </t>
    </r>
  </si>
  <si>
    <t>MÊS 5</t>
  </si>
  <si>
    <t>MÊS 6</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</si>
</sst>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R$&quot;\ * #,##0.00_-;\-&quot;R$&quot;\ * #,##0.00_-;_-&quot;R$&quot;\ * &quot;-&quot;??_-;_-@_-"/>
    <numFmt numFmtId="43" formatCode="_-* #,##0.00_-;\-* #,##0.00_-;_-* &quot;-&quot;??_-;_-@_-"/>
    <numFmt numFmtId="164" formatCode="_-&quot;R$&quot;* #,##0.00_-;\-&quot;R$&quot;* #,##0.00_-;_-&quot;R$&quot;* &quot;-&quot;??_-;_-@_-"/>
    <numFmt numFmtId="165" formatCode="_(* #,##0.00_);_(* \(#,##0.00\);_(* &quot;-&quot;??_);_(@_)"/>
    <numFmt numFmtId="166" formatCode="#,##0.00&quot; &quot;;&quot; (&quot;#,##0.00&quot;)&quot;;&quot; -&quot;#&quot; &quot;;@&quot; &quot;"/>
    <numFmt numFmtId="167" formatCode="#,##0.00&quot; &quot;;&quot;-&quot;#,##0.00&quot; &quot;;&quot; -&quot;#&quot; &quot;;@&quot; &quot;"/>
    <numFmt numFmtId="168" formatCode="[$R$-416]&quot; &quot;#,##0.00;[Red]&quot;-&quot;[$R$-416]&quot; &quot;#,##0.00"/>
    <numFmt numFmtId="169" formatCode="_-* #,##0.00\ _€_-;\-* #,##0.00\ _€_-;_-* &quot;-&quot;??\ _€_-;_-@_-"/>
    <numFmt numFmtId="170" formatCode="#\,##0."/>
    <numFmt numFmtId="171" formatCode="_(&quot;$&quot;* #,##0_);_(&quot;$&quot;* \(#,##0\);_(&quot;$&quot;* &quot;-&quot;_);_(@_)"/>
    <numFmt numFmtId="172" formatCode="_(&quot;$&quot;* #,##0.00_);_(&quot;$&quot;* \(#,##0.00\);_(&quot;$&quot;* &quot;-&quot;??_);_(@_)"/>
    <numFmt numFmtId="173" formatCode="\$#."/>
    <numFmt numFmtId="174" formatCode="#.00"/>
    <numFmt numFmtId="175" formatCode="0.00_)"/>
    <numFmt numFmtId="176" formatCode="%#.00"/>
    <numFmt numFmtId="177" formatCode="#\,##0.00"/>
    <numFmt numFmtId="178" formatCode="#,"/>
    <numFmt numFmtId="179" formatCode="_(* #,##0_);_(* \(#,##0\);_(* &quot;-&quot;_);_(@_)"/>
    <numFmt numFmtId="180" formatCode="&quot;R$&quot;\ #,##0.00"/>
    <numFmt numFmtId="181" formatCode="_(* #,##0.00_);_(* \(#,##0.00\);_(* \-??_);_(@_)"/>
    <numFmt numFmtId="182" formatCode="_-[$R$-416]\ * #,##0.00_-;\-[$R$-416]\ * #,##0.00_-;_-[$R$-416]\ * &quot;-&quot;??_-;_-@_-"/>
    <numFmt numFmtId="183" formatCode="0.000000"/>
    <numFmt numFmtId="184" formatCode="&quot;R$ &quot;#,##0.00"/>
    <numFmt numFmtId="185" formatCode="_-* #,##0.000_-;\-* #,##0.000_-;_-* &quot;-&quot;??_-;_-@_-"/>
  </numFmts>
  <fonts count="107">
    <font>
      <sz val="11"/>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Arial"/>
      <family val="2"/>
    </font>
    <font>
      <sz val="10"/>
      <name val="Arial1"/>
    </font>
    <font>
      <sz val="10"/>
      <color rgb="FF000000"/>
      <name val="Arial1"/>
    </font>
    <font>
      <sz val="11"/>
      <color rgb="FF000000"/>
      <name val="Calibri"/>
      <family val="2"/>
    </font>
    <font>
      <b/>
      <i/>
      <sz val="16"/>
      <color rgb="FF000000"/>
      <name val="Arial"/>
      <family val="2"/>
    </font>
    <font>
      <b/>
      <i/>
      <u/>
      <sz val="11"/>
      <color rgb="FF000000"/>
      <name val="Arial"/>
      <family val="2"/>
    </font>
    <font>
      <sz val="11"/>
      <color rgb="FF000000"/>
      <name val="Arial"/>
      <family val="2"/>
    </font>
    <font>
      <sz val="11"/>
      <color indexed="8"/>
      <name val="Calibri"/>
      <family val="2"/>
    </font>
    <font>
      <sz val="10"/>
      <name val="Arial"/>
      <family val="2"/>
    </font>
    <font>
      <u/>
      <sz val="11"/>
      <color indexed="12"/>
      <name val="Arial"/>
      <family val="2"/>
    </font>
    <font>
      <sz val="10"/>
      <name val="Arial"/>
      <family val="2"/>
    </font>
    <font>
      <sz val="10"/>
      <name val="MS Sans Serif"/>
      <family val="2"/>
    </font>
    <font>
      <sz val="10"/>
      <name val="Times New Roman"/>
      <family val="1"/>
    </font>
    <font>
      <sz val="10"/>
      <name val="Times New Roman"/>
      <family val="1"/>
    </font>
    <font>
      <sz val="10"/>
      <color indexed="8"/>
      <name val="MS Sans Serif"/>
      <family val="2"/>
    </font>
    <font>
      <sz val="1"/>
      <color indexed="8"/>
      <name val="Courier"/>
      <family val="3"/>
    </font>
    <font>
      <u/>
      <sz val="6"/>
      <color indexed="36"/>
      <name val="MS Sans Serif"/>
      <family val="2"/>
    </font>
    <font>
      <sz val="8"/>
      <name val="Arial"/>
      <family val="2"/>
    </font>
    <font>
      <sz val="10"/>
      <name val="Courier"/>
      <family val="3"/>
    </font>
    <font>
      <sz val="12"/>
      <name val="Times New Roman"/>
      <family val="1"/>
    </font>
    <font>
      <b/>
      <i/>
      <sz val="16"/>
      <name val="Helv"/>
    </font>
    <font>
      <b/>
      <sz val="14"/>
      <name val="Arial"/>
      <family val="2"/>
    </font>
    <font>
      <sz val="1"/>
      <color indexed="18"/>
      <name val="Courier"/>
      <family val="3"/>
    </font>
    <font>
      <b/>
      <sz val="1"/>
      <color indexed="8"/>
      <name val="Courier"/>
      <family val="3"/>
    </font>
    <font>
      <sz val="1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0"/>
      <name val="Arial"/>
      <family val="2"/>
    </font>
    <font>
      <sz val="10"/>
      <name val="Arial"/>
    </font>
    <font>
      <b/>
      <sz val="11"/>
      <color theme="1"/>
      <name val="Calibri"/>
      <family val="2"/>
      <scheme val="minor"/>
    </font>
    <font>
      <b/>
      <sz val="8"/>
      <color indexed="8"/>
      <name val="Calibri"/>
      <family val="2"/>
    </font>
    <font>
      <sz val="8"/>
      <color indexed="8"/>
      <name val="Calibri"/>
      <family val="2"/>
    </font>
    <font>
      <sz val="8"/>
      <name val="Calibri"/>
      <family val="2"/>
    </font>
    <font>
      <b/>
      <sz val="8"/>
      <color rgb="FFFF0000"/>
      <name val="Calibri"/>
      <family val="2"/>
    </font>
    <font>
      <b/>
      <sz val="8"/>
      <name val="Calibri"/>
      <family val="2"/>
    </font>
    <font>
      <sz val="8"/>
      <color rgb="FFFF0000"/>
      <name val="Calibri"/>
      <family val="2"/>
    </font>
    <font>
      <b/>
      <sz val="12"/>
      <color indexed="8"/>
      <name val="Calibri"/>
      <family val="2"/>
      <scheme val="minor"/>
    </font>
    <font>
      <b/>
      <sz val="10"/>
      <name val="Calibri"/>
      <family val="2"/>
      <scheme val="minor"/>
    </font>
    <font>
      <b/>
      <sz val="10"/>
      <name val="Calibri"/>
      <family val="2"/>
    </font>
    <font>
      <b/>
      <sz val="10"/>
      <color theme="1"/>
      <name val="Calibri"/>
      <family val="2"/>
      <scheme val="minor"/>
    </font>
    <font>
      <sz val="8"/>
      <color indexed="12"/>
      <name val="Arial"/>
      <family val="2"/>
    </font>
    <font>
      <b/>
      <sz val="12"/>
      <name val="Arial"/>
      <family val="2"/>
    </font>
    <font>
      <sz val="9"/>
      <color indexed="8"/>
      <name val="Arial"/>
      <family val="2"/>
    </font>
    <font>
      <b/>
      <sz val="9"/>
      <color indexed="12"/>
      <name val="Arial"/>
      <family val="2"/>
    </font>
    <font>
      <b/>
      <sz val="9"/>
      <color indexed="8"/>
      <name val="Arial"/>
      <family val="2"/>
    </font>
    <font>
      <b/>
      <sz val="9"/>
      <name val="Arial"/>
      <family val="2"/>
    </font>
    <font>
      <sz val="9"/>
      <name val="Arial"/>
      <family val="2"/>
    </font>
    <font>
      <b/>
      <sz val="14"/>
      <color theme="1"/>
      <name val="Calibri"/>
      <family val="2"/>
      <scheme val="minor"/>
    </font>
    <font>
      <b/>
      <sz val="10"/>
      <color theme="1"/>
      <name val="Arial"/>
      <family val="2"/>
    </font>
    <font>
      <sz val="10"/>
      <color theme="1"/>
      <name val="Arial"/>
      <family val="2"/>
    </font>
    <font>
      <b/>
      <sz val="11"/>
      <name val="Calibri"/>
      <family val="2"/>
      <scheme val="minor"/>
    </font>
    <font>
      <sz val="10"/>
      <color rgb="FFFF0000"/>
      <name val="Arial"/>
      <family val="2"/>
    </font>
    <font>
      <b/>
      <sz val="11"/>
      <color rgb="FFFF0000"/>
      <name val="Calibri"/>
      <family val="2"/>
      <scheme val="minor"/>
    </font>
    <font>
      <b/>
      <sz val="10"/>
      <color rgb="FFFF0000"/>
      <name val="Arial"/>
      <family val="2"/>
    </font>
    <font>
      <b/>
      <sz val="12"/>
      <color theme="1"/>
      <name val="Calibri"/>
      <family val="2"/>
      <scheme val="minor"/>
    </font>
    <font>
      <sz val="12"/>
      <color theme="1"/>
      <name val="Calibri"/>
      <family val="2"/>
      <scheme val="minor"/>
    </font>
    <font>
      <b/>
      <i/>
      <sz val="11"/>
      <color theme="1"/>
      <name val="Calibri"/>
      <family val="2"/>
      <scheme val="minor"/>
    </font>
    <font>
      <b/>
      <i/>
      <sz val="11"/>
      <color rgb="FFFF0000"/>
      <name val="Calibri"/>
      <family val="2"/>
      <scheme val="minor"/>
    </font>
    <font>
      <sz val="10"/>
      <color theme="1"/>
      <name val="Arial1"/>
    </font>
    <font>
      <b/>
      <sz val="11"/>
      <name val="Arial"/>
      <family val="2"/>
    </font>
  </fonts>
  <fills count="6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indexed="52"/>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medium">
        <color indexed="64"/>
      </left>
      <right/>
      <top style="thin">
        <color indexed="64"/>
      </top>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bottom style="hair">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s>
  <cellStyleXfs count="54154">
    <xf numFmtId="0" fontId="0" fillId="0" borderId="0"/>
    <xf numFmtId="0" fontId="21" fillId="0" borderId="0" applyNumberFormat="0" applyBorder="0" applyProtection="0"/>
    <xf numFmtId="0" fontId="21" fillId="0" borderId="0" applyNumberFormat="0" applyBorder="0" applyProtection="0"/>
    <xf numFmtId="166" fontId="21" fillId="0" borderId="0" applyBorder="0" applyProtection="0"/>
    <xf numFmtId="166" fontId="21" fillId="0" borderId="0" applyBorder="0" applyProtection="0"/>
    <xf numFmtId="0" fontId="22" fillId="0" borderId="0" applyNumberFormat="0" applyBorder="0" applyProtection="0"/>
    <xf numFmtId="0" fontId="21" fillId="0" borderId="0" applyNumberFormat="0" applyBorder="0" applyProtection="0"/>
    <xf numFmtId="167" fontId="22" fillId="0" borderId="0" applyBorder="0" applyProtection="0"/>
    <xf numFmtId="0" fontId="23" fillId="0" borderId="0" applyNumberFormat="0" applyBorder="0" applyProtection="0">
      <alignment horizontal="center"/>
    </xf>
    <xf numFmtId="0" fontId="23" fillId="0" borderId="0" applyNumberFormat="0" applyBorder="0" applyProtection="0">
      <alignment horizontal="center" textRotation="90"/>
    </xf>
    <xf numFmtId="0" fontId="17" fillId="0" borderId="0"/>
    <xf numFmtId="9" fontId="17" fillId="0" borderId="0" applyFont="0" applyFill="0" applyBorder="0" applyAlignment="0" applyProtection="0"/>
    <xf numFmtId="0" fontId="24" fillId="0" borderId="0" applyNumberFormat="0" applyBorder="0" applyProtection="0"/>
    <xf numFmtId="168" fontId="24" fillId="0" borderId="0" applyBorder="0" applyProtection="0"/>
    <xf numFmtId="165" fontId="19" fillId="0" borderId="0" applyFont="0" applyFill="0" applyBorder="0" applyAlignment="0" applyProtection="0"/>
    <xf numFmtId="165" fontId="17" fillId="0" borderId="0" applyFont="0" applyFill="0" applyBorder="0" applyAlignment="0" applyProtection="0"/>
    <xf numFmtId="166" fontId="21" fillId="0" borderId="0" applyBorder="0" applyProtection="0"/>
    <xf numFmtId="0" fontId="17" fillId="0" borderId="0"/>
    <xf numFmtId="0" fontId="17" fillId="0" borderId="0"/>
    <xf numFmtId="0" fontId="17" fillId="0" borderId="0"/>
    <xf numFmtId="0" fontId="25" fillId="0" borderId="0"/>
    <xf numFmtId="165" fontId="17" fillId="0" borderId="0" applyFont="0" applyFill="0" applyBorder="0" applyAlignment="0" applyProtection="0"/>
    <xf numFmtId="165" fontId="19" fillId="0" borderId="0" applyFont="0" applyFill="0" applyBorder="0" applyAlignment="0" applyProtection="0"/>
    <xf numFmtId="0" fontId="16" fillId="0" borderId="0"/>
    <xf numFmtId="0" fontId="15" fillId="0" borderId="0"/>
    <xf numFmtId="0" fontId="27" fillId="0" borderId="0"/>
    <xf numFmtId="165" fontId="19" fillId="0" borderId="0" applyFont="0" applyFill="0" applyBorder="0" applyAlignment="0" applyProtection="0"/>
    <xf numFmtId="0" fontId="25" fillId="0" borderId="0"/>
    <xf numFmtId="165" fontId="17" fillId="0" borderId="0" applyFont="0" applyFill="0" applyBorder="0" applyAlignment="0" applyProtection="0"/>
    <xf numFmtId="9" fontId="17" fillId="0" borderId="0" applyFont="0" applyFill="0" applyBorder="0" applyAlignment="0" applyProtection="0"/>
    <xf numFmtId="0" fontId="22" fillId="0" borderId="0" applyNumberFormat="0" applyBorder="0" applyProtection="0"/>
    <xf numFmtId="0" fontId="28" fillId="0" borderId="0" applyNumberFormat="0" applyFill="0" applyBorder="0" applyAlignment="0" applyProtection="0">
      <alignment vertical="top"/>
      <protection locked="0"/>
    </xf>
    <xf numFmtId="44"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0" fontId="17" fillId="0" borderId="0"/>
    <xf numFmtId="0" fontId="29" fillId="0" borderId="0"/>
    <xf numFmtId="0" fontId="26" fillId="0" borderId="0"/>
    <xf numFmtId="0" fontId="14" fillId="0" borderId="0"/>
    <xf numFmtId="9" fontId="25" fillId="0" borderId="0" applyFont="0" applyFill="0" applyBorder="0" applyAlignment="0" applyProtection="0"/>
    <xf numFmtId="165" fontId="29"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0" borderId="0"/>
    <xf numFmtId="0" fontId="13" fillId="0" borderId="0"/>
    <xf numFmtId="43" fontId="13" fillId="0" borderId="0" applyFont="0" applyFill="0" applyBorder="0" applyAlignment="0" applyProtection="0"/>
    <xf numFmtId="0" fontId="17" fillId="0" borderId="0"/>
    <xf numFmtId="0" fontId="13" fillId="0" borderId="0"/>
    <xf numFmtId="0" fontId="13" fillId="0" borderId="0"/>
    <xf numFmtId="0" fontId="13" fillId="0" borderId="0"/>
    <xf numFmtId="0" fontId="13" fillId="0" borderId="0"/>
    <xf numFmtId="0" fontId="17" fillId="0" borderId="0"/>
    <xf numFmtId="165" fontId="17" fillId="0" borderId="0" applyFont="0" applyFill="0" applyBorder="0" applyAlignment="0" applyProtection="0"/>
    <xf numFmtId="43" fontId="13" fillId="0" borderId="0" applyFont="0" applyFill="0" applyBorder="0" applyAlignment="0" applyProtection="0"/>
    <xf numFmtId="165" fontId="31" fillId="0" borderId="0" applyFont="0" applyFill="0" applyBorder="0" applyAlignment="0" applyProtection="0"/>
    <xf numFmtId="0" fontId="32" fillId="0" borderId="0"/>
    <xf numFmtId="9" fontId="31" fillId="0" borderId="0" applyFont="0" applyFill="0" applyBorder="0" applyAlignment="0" applyProtection="0"/>
    <xf numFmtId="0" fontId="33" fillId="0" borderId="0"/>
    <xf numFmtId="169" fontId="17" fillId="0" borderId="0" applyFont="0" applyFill="0" applyBorder="0" applyAlignment="0" applyProtection="0"/>
    <xf numFmtId="170" fontId="34" fillId="0" borderId="0">
      <protection locked="0"/>
    </xf>
    <xf numFmtId="0" fontId="18" fillId="5" borderId="19" applyFill="0" applyBorder="0" applyAlignment="0" applyProtection="0">
      <alignment vertical="center"/>
      <protection locked="0"/>
    </xf>
    <xf numFmtId="171" fontId="17" fillId="0" borderId="0" applyFont="0" applyFill="0" applyBorder="0" applyAlignment="0" applyProtection="0"/>
    <xf numFmtId="172" fontId="17" fillId="0" borderId="0" applyFont="0" applyFill="0" applyBorder="0" applyAlignment="0" applyProtection="0"/>
    <xf numFmtId="173" fontId="34" fillId="0" borderId="0">
      <protection locked="0"/>
    </xf>
    <xf numFmtId="0" fontId="34" fillId="0" borderId="0">
      <protection locked="0"/>
    </xf>
    <xf numFmtId="0" fontId="34" fillId="0" borderId="0">
      <protection locked="0"/>
    </xf>
    <xf numFmtId="174" fontId="34" fillId="0" borderId="0">
      <protection locked="0"/>
    </xf>
    <xf numFmtId="174" fontId="34" fillId="0" borderId="0">
      <protection locked="0"/>
    </xf>
    <xf numFmtId="0" fontId="35" fillId="0" borderId="0" applyNumberFormat="0" applyFill="0" applyBorder="0" applyAlignment="0" applyProtection="0">
      <alignment vertical="top"/>
      <protection locked="0"/>
    </xf>
    <xf numFmtId="38" fontId="36" fillId="2" borderId="0" applyNumberFormat="0" applyBorder="0" applyAlignment="0" applyProtection="0"/>
    <xf numFmtId="0" fontId="34" fillId="0" borderId="0">
      <protection locked="0"/>
    </xf>
    <xf numFmtId="0" fontId="34" fillId="0" borderId="0">
      <protection locked="0"/>
    </xf>
    <xf numFmtId="0" fontId="37" fillId="0" borderId="0"/>
    <xf numFmtId="10" fontId="36" fillId="6" borderId="1" applyNumberFormat="0" applyBorder="0" applyAlignment="0" applyProtection="0"/>
    <xf numFmtId="0" fontId="17" fillId="0" borderId="0">
      <alignment horizontal="centerContinuous" vertical="justify"/>
    </xf>
    <xf numFmtId="0" fontId="38" fillId="0" borderId="0" applyAlignment="0">
      <alignment horizontal="center"/>
    </xf>
    <xf numFmtId="175" fontId="39" fillId="0" borderId="0"/>
    <xf numFmtId="0" fontId="40" fillId="0" borderId="0">
      <alignment horizontal="left" vertical="center" indent="12"/>
    </xf>
    <xf numFmtId="0" fontId="36" fillId="0" borderId="19" applyBorder="0">
      <alignment horizontal="left" vertical="center" wrapText="1" indent="2"/>
      <protection locked="0"/>
    </xf>
    <xf numFmtId="0" fontId="36" fillId="0" borderId="19" applyBorder="0">
      <alignment horizontal="left" vertical="center" wrapText="1" indent="3"/>
      <protection locked="0"/>
    </xf>
    <xf numFmtId="10" fontId="17" fillId="0" borderId="0" applyFont="0" applyFill="0" applyBorder="0" applyAlignment="0" applyProtection="0"/>
    <xf numFmtId="176" fontId="34" fillId="0" borderId="0">
      <protection locked="0"/>
    </xf>
    <xf numFmtId="176" fontId="34" fillId="0" borderId="0">
      <protection locked="0"/>
    </xf>
    <xf numFmtId="177" fontId="34" fillId="0" borderId="0">
      <protection locked="0"/>
    </xf>
    <xf numFmtId="38" fontId="30" fillId="0" borderId="0" applyFont="0" applyFill="0" applyBorder="0" applyAlignment="0" applyProtection="0"/>
    <xf numFmtId="178" fontId="41" fillId="0" borderId="0">
      <protection locked="0"/>
    </xf>
    <xf numFmtId="179" fontId="31" fillId="0" borderId="0" applyFont="0" applyFill="0" applyBorder="0" applyAlignment="0" applyProtection="0"/>
    <xf numFmtId="0" fontId="30" fillId="0" borderId="0"/>
    <xf numFmtId="0" fontId="42" fillId="0" borderId="0">
      <protection locked="0"/>
    </xf>
    <xf numFmtId="0" fontId="42" fillId="0" borderId="0">
      <protection locked="0"/>
    </xf>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1" fillId="0" borderId="0" applyFont="0" applyFill="0" applyBorder="0" applyAlignment="0" applyProtection="0"/>
    <xf numFmtId="43" fontId="11" fillId="0" borderId="0" applyFont="0" applyFill="0" applyBorder="0" applyAlignment="0" applyProtection="0"/>
    <xf numFmtId="172" fontId="17" fillId="0" borderId="0" applyFont="0" applyFill="0" applyBorder="0" applyAlignment="0" applyProtection="0"/>
    <xf numFmtId="0" fontId="10" fillId="0" borderId="0"/>
    <xf numFmtId="0" fontId="9" fillId="0" borderId="0"/>
    <xf numFmtId="0" fontId="9" fillId="0" borderId="0"/>
    <xf numFmtId="0" fontId="9" fillId="0" borderId="0"/>
    <xf numFmtId="0" fontId="9" fillId="0" borderId="0"/>
    <xf numFmtId="0" fontId="31" fillId="0" borderId="0"/>
    <xf numFmtId="0" fontId="9" fillId="0" borderId="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3" fillId="0" borderId="0"/>
    <xf numFmtId="165" fontId="43" fillId="0" borderId="0" applyFont="0" applyFill="0" applyBorder="0" applyAlignment="0" applyProtection="0"/>
    <xf numFmtId="9" fontId="43" fillId="0" borderId="0" applyFont="0" applyFill="0" applyBorder="0" applyAlignment="0" applyProtection="0"/>
    <xf numFmtId="0" fontId="8" fillId="0" borderId="0"/>
    <xf numFmtId="43" fontId="8" fillId="0" borderId="0" applyFont="0" applyFill="0" applyBorder="0" applyAlignment="0" applyProtection="0"/>
    <xf numFmtId="0" fontId="17" fillId="0" borderId="0"/>
    <xf numFmtId="0" fontId="44"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9" fontId="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43" fontId="7" fillId="0" borderId="0" applyFont="0" applyFill="0" applyBorder="0" applyAlignment="0" applyProtection="0"/>
    <xf numFmtId="43" fontId="7" fillId="0" borderId="0" applyFont="0" applyFill="0" applyBorder="0" applyAlignment="0" applyProtection="0"/>
    <xf numFmtId="0" fontId="17" fillId="0" borderId="0"/>
    <xf numFmtId="43" fontId="7" fillId="0" borderId="0" applyFont="0" applyFill="0" applyBorder="0" applyAlignment="0" applyProtection="0"/>
    <xf numFmtId="165"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4"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17" fillId="0" borderId="0"/>
    <xf numFmtId="0" fontId="17" fillId="0" borderId="0"/>
    <xf numFmtId="0" fontId="7" fillId="0" borderId="0"/>
    <xf numFmtId="9"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7" fillId="0" borderId="0"/>
    <xf numFmtId="0" fontId="17" fillId="0" borderId="0"/>
    <xf numFmtId="9" fontId="17"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38"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6" fillId="3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6" fillId="40"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6" fillId="41"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26" fillId="42"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26" fillId="43"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2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6" fillId="45"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6" fillId="46"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26" fillId="41"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26" fillId="44"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26" fillId="47"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59" fillId="48" borderId="0" applyNumberFormat="0" applyBorder="0" applyAlignment="0" applyProtection="0"/>
    <xf numFmtId="0" fontId="58" fillId="17" borderId="0" applyNumberFormat="0" applyBorder="0" applyAlignment="0" applyProtection="0"/>
    <xf numFmtId="0" fontId="59" fillId="45" borderId="0" applyNumberFormat="0" applyBorder="0" applyAlignment="0" applyProtection="0"/>
    <xf numFmtId="0" fontId="58" fillId="21" borderId="0" applyNumberFormat="0" applyBorder="0" applyAlignment="0" applyProtection="0"/>
    <xf numFmtId="0" fontId="59" fillId="46" borderId="0" applyNumberFormat="0" applyBorder="0" applyAlignment="0" applyProtection="0"/>
    <xf numFmtId="0" fontId="58" fillId="25" borderId="0" applyNumberFormat="0" applyBorder="0" applyAlignment="0" applyProtection="0"/>
    <xf numFmtId="0" fontId="59" fillId="49" borderId="0" applyNumberFormat="0" applyBorder="0" applyAlignment="0" applyProtection="0"/>
    <xf numFmtId="0" fontId="58" fillId="29" borderId="0" applyNumberFormat="0" applyBorder="0" applyAlignment="0" applyProtection="0"/>
    <xf numFmtId="0" fontId="59" fillId="50" borderId="0" applyNumberFormat="0" applyBorder="0" applyAlignment="0" applyProtection="0"/>
    <xf numFmtId="0" fontId="58" fillId="33" borderId="0" applyNumberFormat="0" applyBorder="0" applyAlignment="0" applyProtection="0"/>
    <xf numFmtId="0" fontId="59" fillId="51" borderId="0" applyNumberFormat="0" applyBorder="0" applyAlignment="0" applyProtection="0"/>
    <xf numFmtId="0" fontId="58" fillId="37" borderId="0" applyNumberFormat="0" applyBorder="0" applyAlignment="0" applyProtection="0"/>
    <xf numFmtId="0" fontId="60" fillId="40" borderId="0" applyNumberFormat="0" applyBorder="0" applyAlignment="0" applyProtection="0"/>
    <xf numFmtId="0" fontId="48" fillId="7" borderId="0" applyNumberFormat="0" applyBorder="0" applyAlignment="0" applyProtection="0"/>
    <xf numFmtId="0" fontId="61" fillId="52" borderId="29" applyNumberFormat="0" applyAlignment="0" applyProtection="0"/>
    <xf numFmtId="0" fontId="53" fillId="11" borderId="24" applyNumberFormat="0" applyAlignment="0" applyProtection="0"/>
    <xf numFmtId="0" fontId="62" fillId="53" borderId="30" applyNumberFormat="0" applyAlignment="0" applyProtection="0"/>
    <xf numFmtId="0" fontId="55" fillId="12" borderId="27" applyNumberFormat="0" applyAlignment="0" applyProtection="0"/>
    <xf numFmtId="0" fontId="63" fillId="0" borderId="31" applyNumberFormat="0" applyFill="0" applyAlignment="0" applyProtection="0"/>
    <xf numFmtId="0" fontId="54" fillId="0" borderId="26" applyNumberFormat="0" applyFill="0" applyAlignment="0" applyProtection="0"/>
    <xf numFmtId="0" fontId="59" fillId="54" borderId="0" applyNumberFormat="0" applyBorder="0" applyAlignment="0" applyProtection="0"/>
    <xf numFmtId="0" fontId="58" fillId="14" borderId="0" applyNumberFormat="0" applyBorder="0" applyAlignment="0" applyProtection="0"/>
    <xf numFmtId="0" fontId="59" fillId="55" borderId="0" applyNumberFormat="0" applyBorder="0" applyAlignment="0" applyProtection="0"/>
    <xf numFmtId="0" fontId="58" fillId="18" borderId="0" applyNumberFormat="0" applyBorder="0" applyAlignment="0" applyProtection="0"/>
    <xf numFmtId="0" fontId="59" fillId="56" borderId="0" applyNumberFormat="0" applyBorder="0" applyAlignment="0" applyProtection="0"/>
    <xf numFmtId="0" fontId="58" fillId="22" borderId="0" applyNumberFormat="0" applyBorder="0" applyAlignment="0" applyProtection="0"/>
    <xf numFmtId="0" fontId="59" fillId="49" borderId="0" applyNumberFormat="0" applyBorder="0" applyAlignment="0" applyProtection="0"/>
    <xf numFmtId="0" fontId="58" fillId="26" borderId="0" applyNumberFormat="0" applyBorder="0" applyAlignment="0" applyProtection="0"/>
    <xf numFmtId="0" fontId="59" fillId="50" borderId="0" applyNumberFormat="0" applyBorder="0" applyAlignment="0" applyProtection="0"/>
    <xf numFmtId="0" fontId="58" fillId="30" borderId="0" applyNumberFormat="0" applyBorder="0" applyAlignment="0" applyProtection="0"/>
    <xf numFmtId="0" fontId="59" fillId="57" borderId="0" applyNumberFormat="0" applyBorder="0" applyAlignment="0" applyProtection="0"/>
    <xf numFmtId="0" fontId="58" fillId="34" borderId="0" applyNumberFormat="0" applyBorder="0" applyAlignment="0" applyProtection="0"/>
    <xf numFmtId="0" fontId="64" fillId="43" borderId="29" applyNumberFormat="0" applyAlignment="0" applyProtection="0"/>
    <xf numFmtId="0" fontId="51" fillId="10" borderId="24" applyNumberFormat="0" applyAlignment="0" applyProtection="0"/>
    <xf numFmtId="0" fontId="65" fillId="39" borderId="0" applyNumberFormat="0" applyBorder="0" applyAlignment="0" applyProtection="0"/>
    <xf numFmtId="0" fontId="49" fillId="8" borderId="0" applyNumberFormat="0" applyBorder="0" applyAlignment="0" applyProtection="0"/>
    <xf numFmtId="0" fontId="17" fillId="0" borderId="0">
      <alignment horizontal="centerContinuous" vertical="justify"/>
    </xf>
    <xf numFmtId="0" fontId="17" fillId="0" borderId="0">
      <alignment horizontal="centerContinuous" vertical="justify"/>
    </xf>
    <xf numFmtId="0" fontId="17" fillId="0" borderId="0">
      <alignment horizontal="centerContinuous" vertical="justify"/>
    </xf>
    <xf numFmtId="0" fontId="17" fillId="0" borderId="0">
      <alignment horizontal="centerContinuous" vertical="justify"/>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6" fillId="58" borderId="0" applyNumberFormat="0" applyBorder="0" applyAlignment="0" applyProtection="0"/>
    <xf numFmtId="0" fontId="50" fillId="9"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3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0"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xf numFmtId="0" fontId="17" fillId="0" borderId="0"/>
    <xf numFmtId="0" fontId="3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17"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59" borderId="32" applyNumberFormat="0" applyAlignment="0" applyProtection="0"/>
    <xf numFmtId="0" fontId="6" fillId="13" borderId="28" applyNumberFormat="0" applyFont="0" applyAlignment="0" applyProtection="0"/>
    <xf numFmtId="0" fontId="6" fillId="13" borderId="28" applyNumberFormat="0" applyFont="0" applyAlignment="0" applyProtection="0"/>
    <xf numFmtId="0" fontId="6" fillId="13" borderId="28" applyNumberFormat="0" applyFont="0" applyAlignment="0" applyProtection="0"/>
    <xf numFmtId="0" fontId="6" fillId="13" borderId="28" applyNumberFormat="0" applyFont="0" applyAlignment="0" applyProtection="0"/>
    <xf numFmtId="0" fontId="6" fillId="13" borderId="28" applyNumberFormat="0" applyFont="0" applyAlignment="0" applyProtection="0"/>
    <xf numFmtId="0" fontId="6" fillId="13" borderId="28" applyNumberFormat="0" applyFont="0" applyAlignment="0" applyProtection="0"/>
    <xf numFmtId="0" fontId="6" fillId="13" borderId="28" applyNumberFormat="0" applyFont="0" applyAlignment="0" applyProtection="0"/>
    <xf numFmtId="0" fontId="6" fillId="13" borderId="28" applyNumberFormat="0" applyFont="0" applyAlignment="0" applyProtection="0"/>
    <xf numFmtId="0" fontId="6" fillId="13" borderId="28" applyNumberFormat="0" applyFont="0" applyAlignment="0" applyProtection="0"/>
    <xf numFmtId="0" fontId="6" fillId="13" borderId="28" applyNumberFormat="0" applyFont="0" applyAlignment="0" applyProtection="0"/>
    <xf numFmtId="0" fontId="6" fillId="13" borderId="28" applyNumberFormat="0" applyFont="0" applyAlignment="0" applyProtection="0"/>
    <xf numFmtId="0" fontId="6" fillId="13" borderId="28" applyNumberFormat="0" applyFont="0" applyAlignment="0" applyProtection="0"/>
    <xf numFmtId="0" fontId="6" fillId="13" borderId="28" applyNumberFormat="0" applyFont="0" applyAlignment="0" applyProtection="0"/>
    <xf numFmtId="0" fontId="6" fillId="13" borderId="28" applyNumberFormat="0" applyFont="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0" fontId="68" fillId="52" borderId="33" applyNumberFormat="0" applyAlignment="0" applyProtection="0"/>
    <xf numFmtId="0" fontId="52" fillId="11" borderId="25"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69" fillId="0" borderId="0" applyNumberFormat="0" applyFill="0" applyBorder="0" applyAlignment="0" applyProtection="0"/>
    <xf numFmtId="0" fontId="56" fillId="0" borderId="0" applyNumberFormat="0" applyFill="0" applyBorder="0" applyAlignment="0" applyProtection="0"/>
    <xf numFmtId="0" fontId="70" fillId="0" borderId="0" applyNumberFormat="0" applyFill="0" applyBorder="0" applyAlignment="0" applyProtection="0"/>
    <xf numFmtId="0" fontId="57" fillId="0" borderId="0" applyNumberFormat="0" applyFill="0" applyBorder="0" applyAlignment="0" applyProtection="0"/>
    <xf numFmtId="0" fontId="71" fillId="0" borderId="34" applyNumberFormat="0" applyFill="0" applyAlignment="0" applyProtection="0"/>
    <xf numFmtId="0" fontId="45" fillId="0" borderId="21" applyNumberFormat="0" applyFill="0" applyAlignment="0" applyProtection="0"/>
    <xf numFmtId="0" fontId="72" fillId="0" borderId="35" applyNumberFormat="0" applyFill="0" applyAlignment="0" applyProtection="0"/>
    <xf numFmtId="0" fontId="46" fillId="0" borderId="22" applyNumberFormat="0" applyFill="0" applyAlignment="0" applyProtection="0"/>
    <xf numFmtId="0" fontId="73" fillId="0" borderId="36" applyNumberFormat="0" applyFill="0" applyAlignment="0" applyProtection="0"/>
    <xf numFmtId="0" fontId="47" fillId="0" borderId="23" applyNumberFormat="0" applyFill="0" applyAlignment="0" applyProtection="0"/>
    <xf numFmtId="0" fontId="73" fillId="0" borderId="0" applyNumberFormat="0" applyFill="0" applyBorder="0" applyAlignment="0" applyProtection="0"/>
    <xf numFmtId="0" fontId="47"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17" fillId="0" borderId="0" applyFont="0" applyFill="0" applyBorder="0" applyAlignment="0" applyProtection="0"/>
    <xf numFmtId="165" fontId="19"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81" fontId="17" fillId="0" borderId="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44" fillId="0" borderId="0" applyFont="0" applyFill="0" applyBorder="0" applyAlignment="0" applyProtection="0"/>
    <xf numFmtId="9" fontId="44"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74" fillId="0" borderId="0"/>
    <xf numFmtId="0" fontId="17" fillId="0" borderId="0"/>
    <xf numFmtId="0" fontId="75" fillId="0" borderId="0"/>
    <xf numFmtId="0" fontId="17" fillId="0" borderId="0"/>
    <xf numFmtId="0" fontId="75" fillId="0" borderId="0"/>
    <xf numFmtId="0" fontId="4" fillId="0" borderId="0"/>
    <xf numFmtId="0" fontId="3" fillId="0" borderId="0"/>
    <xf numFmtId="164" fontId="25"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650">
    <xf numFmtId="0" fontId="0" fillId="0" borderId="0" xfId="0"/>
    <xf numFmtId="0" fontId="17" fillId="0" borderId="0" xfId="10" applyAlignment="1">
      <alignment horizontal="left" vertical="center" wrapText="1"/>
    </xf>
    <xf numFmtId="0" fontId="17" fillId="0" borderId="0" xfId="10" applyAlignment="1">
      <alignment vertical="center"/>
    </xf>
    <xf numFmtId="0" fontId="17" fillId="0" borderId="0" xfId="10" applyAlignment="1">
      <alignment horizontal="center" vertical="center"/>
    </xf>
    <xf numFmtId="0" fontId="17" fillId="0" borderId="0" xfId="10" applyAlignment="1">
      <alignment horizontal="center"/>
    </xf>
    <xf numFmtId="0" fontId="17" fillId="0" borderId="0" xfId="10" applyAlignment="1">
      <alignment horizontal="left" vertical="center"/>
    </xf>
    <xf numFmtId="0" fontId="20" fillId="0" borderId="1" xfId="5" applyFont="1" applyBorder="1" applyAlignment="1">
      <alignment horizontal="center" vertical="center" wrapText="1"/>
    </xf>
    <xf numFmtId="0" fontId="18" fillId="4" borderId="1" xfId="10" applyFont="1" applyFill="1" applyBorder="1" applyAlignment="1">
      <alignment vertical="center" wrapText="1"/>
    </xf>
    <xf numFmtId="0" fontId="18" fillId="4" borderId="1" xfId="10" applyFont="1" applyFill="1" applyBorder="1" applyAlignment="1">
      <alignment vertical="center"/>
    </xf>
    <xf numFmtId="0" fontId="18" fillId="0" borderId="1" xfId="10" applyFont="1" applyBorder="1" applyAlignment="1">
      <alignment horizontal="center" vertical="center" wrapText="1"/>
    </xf>
    <xf numFmtId="0" fontId="18" fillId="4" borderId="1" xfId="10" applyFont="1" applyFill="1" applyBorder="1" applyAlignment="1">
      <alignment horizontal="center" vertical="center"/>
    </xf>
    <xf numFmtId="165" fontId="17" fillId="0" borderId="0" xfId="26" applyFont="1" applyFill="1" applyAlignment="1">
      <alignment vertical="center"/>
    </xf>
    <xf numFmtId="165" fontId="17" fillId="0" borderId="0" xfId="26" applyFont="1" applyFill="1" applyAlignment="1">
      <alignment horizontal="center" vertical="center"/>
    </xf>
    <xf numFmtId="165" fontId="17" fillId="0" borderId="0" xfId="26" applyFont="1" applyFill="1" applyBorder="1" applyAlignment="1">
      <alignment vertical="center"/>
    </xf>
    <xf numFmtId="165" fontId="17" fillId="0" borderId="0" xfId="26" applyFont="1" applyFill="1" applyBorder="1" applyAlignment="1">
      <alignment horizontal="center" vertical="center"/>
    </xf>
    <xf numFmtId="165" fontId="18" fillId="2" borderId="1" xfId="26" applyFont="1" applyFill="1" applyBorder="1" applyAlignment="1">
      <alignment vertical="center"/>
    </xf>
    <xf numFmtId="165" fontId="18" fillId="3" borderId="1" xfId="26" applyFont="1" applyFill="1" applyBorder="1" applyAlignment="1">
      <alignment vertical="center"/>
    </xf>
    <xf numFmtId="165" fontId="17" fillId="2" borderId="1" xfId="26" applyFont="1" applyFill="1" applyBorder="1" applyAlignment="1">
      <alignment vertical="center"/>
    </xf>
    <xf numFmtId="0" fontId="17" fillId="0" borderId="2" xfId="0" applyFont="1" applyBorder="1" applyAlignment="1">
      <alignment horizontal="left" vertical="center" wrapText="1"/>
    </xf>
    <xf numFmtId="0" fontId="17" fillId="2" borderId="1" xfId="10" applyFill="1" applyBorder="1" applyAlignment="1">
      <alignment vertical="center"/>
    </xf>
    <xf numFmtId="165" fontId="17" fillId="0" borderId="1" xfId="14" applyFont="1" applyFill="1" applyBorder="1" applyAlignment="1">
      <alignment horizontal="right" vertical="center"/>
    </xf>
    <xf numFmtId="0" fontId="18" fillId="4" borderId="1" xfId="10" applyFont="1" applyFill="1" applyBorder="1" applyAlignment="1">
      <alignment horizontal="center" vertical="center" wrapText="1"/>
    </xf>
    <xf numFmtId="0" fontId="17" fillId="4" borderId="0" xfId="10" applyFill="1" applyAlignment="1">
      <alignment vertical="center"/>
    </xf>
    <xf numFmtId="0" fontId="17" fillId="0" borderId="0" xfId="10"/>
    <xf numFmtId="165" fontId="17" fillId="0" borderId="0" xfId="14" applyFont="1" applyFill="1" applyAlignment="1">
      <alignment vertical="center"/>
    </xf>
    <xf numFmtId="165" fontId="17" fillId="0" borderId="0" xfId="14" applyFont="1" applyFill="1" applyBorder="1" applyAlignment="1">
      <alignment vertical="center"/>
    </xf>
    <xf numFmtId="165" fontId="18" fillId="2" borderId="1" xfId="14" applyFont="1" applyFill="1" applyBorder="1" applyAlignment="1">
      <alignment vertical="center"/>
    </xf>
    <xf numFmtId="0" fontId="18" fillId="0" borderId="19" xfId="10" applyFont="1" applyBorder="1" applyAlignment="1">
      <alignment vertical="center" wrapText="1"/>
    </xf>
    <xf numFmtId="0" fontId="18" fillId="0" borderId="16" xfId="10" applyFont="1" applyBorder="1" applyAlignment="1">
      <alignment vertical="center" wrapText="1"/>
    </xf>
    <xf numFmtId="0" fontId="18" fillId="0" borderId="20" xfId="10" applyFont="1" applyBorder="1" applyAlignment="1">
      <alignment horizontal="right" vertical="center" wrapText="1"/>
    </xf>
    <xf numFmtId="49" fontId="18" fillId="2" borderId="19" xfId="10" applyNumberFormat="1" applyFont="1" applyFill="1" applyBorder="1" applyAlignment="1">
      <alignment vertical="center"/>
    </xf>
    <xf numFmtId="49" fontId="18" fillId="2" borderId="16" xfId="10" applyNumberFormat="1" applyFont="1" applyFill="1" applyBorder="1" applyAlignment="1">
      <alignment vertical="center"/>
    </xf>
    <xf numFmtId="49" fontId="18" fillId="2" borderId="20" xfId="10" applyNumberFormat="1" applyFont="1" applyFill="1" applyBorder="1" applyAlignment="1">
      <alignment horizontal="right" vertical="center"/>
    </xf>
    <xf numFmtId="165" fontId="17" fillId="0" borderId="1" xfId="14" applyFont="1" applyFill="1" applyBorder="1" applyAlignment="1">
      <alignment vertical="center"/>
    </xf>
    <xf numFmtId="165" fontId="18" fillId="0" borderId="1" xfId="14" applyFont="1" applyFill="1" applyBorder="1" applyAlignment="1">
      <alignment vertical="center" wrapText="1"/>
    </xf>
    <xf numFmtId="49" fontId="18" fillId="3" borderId="3" xfId="10" applyNumberFormat="1" applyFont="1" applyFill="1" applyBorder="1" applyAlignment="1">
      <alignment horizontal="center" vertical="center" wrapText="1"/>
    </xf>
    <xf numFmtId="165" fontId="18" fillId="3" borderId="17" xfId="26" applyFont="1" applyFill="1" applyBorder="1" applyAlignment="1">
      <alignment horizontal="center" vertical="center" wrapText="1"/>
    </xf>
    <xf numFmtId="4" fontId="18" fillId="3" borderId="3" xfId="10" applyNumberFormat="1" applyFont="1" applyFill="1" applyBorder="1" applyAlignment="1">
      <alignment horizontal="center" vertical="center" wrapText="1"/>
    </xf>
    <xf numFmtId="4" fontId="18" fillId="3" borderId="4" xfId="10" applyNumberFormat="1" applyFont="1" applyFill="1" applyBorder="1" applyAlignment="1">
      <alignment horizontal="center" vertical="center" wrapText="1"/>
    </xf>
    <xf numFmtId="49" fontId="18" fillId="3" borderId="11" xfId="10" applyNumberFormat="1" applyFont="1" applyFill="1" applyBorder="1" applyAlignment="1">
      <alignment horizontal="center" vertical="center" wrapText="1"/>
    </xf>
    <xf numFmtId="165" fontId="17" fillId="0" borderId="16" xfId="14" applyFont="1" applyFill="1" applyBorder="1" applyAlignment="1">
      <alignment horizontal="right" vertical="center"/>
    </xf>
    <xf numFmtId="49" fontId="17" fillId="0" borderId="1" xfId="0" applyNumberFormat="1" applyFont="1" applyBorder="1" applyAlignment="1">
      <alignment horizontal="center" vertical="center" wrapText="1"/>
    </xf>
    <xf numFmtId="0" fontId="18" fillId="0" borderId="16" xfId="10" applyFont="1" applyBorder="1" applyAlignment="1">
      <alignment horizontal="center" vertical="center" wrapText="1"/>
    </xf>
    <xf numFmtId="0" fontId="17" fillId="0" borderId="18" xfId="0" applyFont="1" applyBorder="1" applyAlignment="1">
      <alignment horizontal="left" vertical="center" wrapText="1"/>
    </xf>
    <xf numFmtId="0" fontId="17" fillId="0" borderId="0" xfId="0" applyFont="1" applyAlignment="1">
      <alignment vertical="center"/>
    </xf>
    <xf numFmtId="0" fontId="17" fillId="0" borderId="1" xfId="185" applyBorder="1" applyAlignment="1">
      <alignment horizontal="center" vertical="center"/>
    </xf>
    <xf numFmtId="0" fontId="17" fillId="0" borderId="1" xfId="229" applyBorder="1" applyAlignment="1">
      <alignment horizontal="center" vertical="center"/>
    </xf>
    <xf numFmtId="0" fontId="17" fillId="0" borderId="1" xfId="206" applyBorder="1" applyAlignment="1">
      <alignment horizontal="center" vertical="center"/>
    </xf>
    <xf numFmtId="0" fontId="17" fillId="0" borderId="1" xfId="10" applyBorder="1" applyAlignment="1">
      <alignment horizontal="center" vertical="center" wrapText="1"/>
    </xf>
    <xf numFmtId="0" fontId="18" fillId="0" borderId="1" xfId="10" applyFont="1" applyBorder="1" applyAlignment="1">
      <alignment horizontal="left" vertical="center" wrapText="1"/>
    </xf>
    <xf numFmtId="0" fontId="17" fillId="0" borderId="1" xfId="10" applyBorder="1" applyAlignment="1">
      <alignment vertical="center" wrapText="1"/>
    </xf>
    <xf numFmtId="0" fontId="17" fillId="0" borderId="1" xfId="10" applyBorder="1" applyAlignment="1">
      <alignment horizontal="center" vertical="center"/>
    </xf>
    <xf numFmtId="0" fontId="18" fillId="2" borderId="1" xfId="10" applyFont="1" applyFill="1" applyBorder="1" applyAlignment="1">
      <alignment vertical="center"/>
    </xf>
    <xf numFmtId="0" fontId="18" fillId="0" borderId="1" xfId="10" applyFont="1" applyBorder="1" applyAlignment="1">
      <alignment horizontal="center" vertical="center"/>
    </xf>
    <xf numFmtId="0" fontId="18" fillId="2" borderId="1" xfId="10" applyFont="1" applyFill="1" applyBorder="1" applyAlignment="1">
      <alignment horizontal="center" vertical="center"/>
    </xf>
    <xf numFmtId="0" fontId="18" fillId="0" borderId="1" xfId="10" applyFont="1" applyBorder="1" applyAlignment="1">
      <alignment vertical="center"/>
    </xf>
    <xf numFmtId="0" fontId="17" fillId="0" borderId="1" xfId="10" applyBorder="1" applyAlignment="1">
      <alignment vertical="center"/>
    </xf>
    <xf numFmtId="0" fontId="18" fillId="0" borderId="1" xfId="10" applyFont="1" applyBorder="1" applyAlignment="1">
      <alignment vertical="center" wrapText="1"/>
    </xf>
    <xf numFmtId="0" fontId="17" fillId="4" borderId="1" xfId="10" applyFill="1" applyBorder="1" applyAlignment="1">
      <alignment vertical="center"/>
    </xf>
    <xf numFmtId="0" fontId="17" fillId="4" borderId="1" xfId="10" applyFill="1" applyBorder="1" applyAlignment="1">
      <alignment horizontal="center" vertical="center"/>
    </xf>
    <xf numFmtId="165" fontId="17" fillId="0" borderId="0" xfId="10" applyNumberFormat="1" applyAlignment="1">
      <alignment vertical="center"/>
    </xf>
    <xf numFmtId="43" fontId="17" fillId="0" borderId="0" xfId="10" applyNumberFormat="1" applyAlignment="1">
      <alignment vertical="center"/>
    </xf>
    <xf numFmtId="0" fontId="17" fillId="0" borderId="16" xfId="10" applyBorder="1" applyAlignment="1">
      <alignment vertical="center" wrapText="1"/>
    </xf>
    <xf numFmtId="0" fontId="17" fillId="0" borderId="1" xfId="0" applyFont="1" applyBorder="1" applyAlignment="1">
      <alignment horizontal="center" vertical="center"/>
    </xf>
    <xf numFmtId="0" fontId="17" fillId="0" borderId="1" xfId="27" applyFont="1" applyBorder="1" applyAlignment="1">
      <alignment horizontal="center" vertical="center" wrapText="1"/>
    </xf>
    <xf numFmtId="49" fontId="17" fillId="0" borderId="1" xfId="27" applyNumberFormat="1" applyFont="1" applyBorder="1" applyAlignment="1">
      <alignment horizontal="center" vertical="center" wrapText="1"/>
    </xf>
    <xf numFmtId="0" fontId="17" fillId="0" borderId="1" xfId="244" applyBorder="1" applyAlignment="1">
      <alignment horizontal="center" vertical="center"/>
    </xf>
    <xf numFmtId="0" fontId="17" fillId="0" borderId="1" xfId="12843" applyBorder="1" applyAlignment="1">
      <alignment horizontal="center" vertical="center" wrapText="1"/>
    </xf>
    <xf numFmtId="0" fontId="17" fillId="0" borderId="1" xfId="12843" applyBorder="1" applyAlignment="1">
      <alignment horizontal="left" vertical="center" wrapText="1"/>
    </xf>
    <xf numFmtId="0" fontId="17" fillId="0" borderId="1" xfId="12843" applyBorder="1" applyAlignment="1">
      <alignment horizontal="center" vertical="center"/>
    </xf>
    <xf numFmtId="0" fontId="17" fillId="0" borderId="1" xfId="244" applyBorder="1" applyAlignment="1">
      <alignment horizontal="center" vertical="center" wrapText="1"/>
    </xf>
    <xf numFmtId="0" fontId="17" fillId="0" borderId="1" xfId="244" applyBorder="1" applyAlignment="1">
      <alignment vertical="center" wrapText="1"/>
    </xf>
    <xf numFmtId="0" fontId="17" fillId="0" borderId="1" xfId="0" applyFont="1" applyBorder="1" applyAlignment="1">
      <alignment horizontal="center" vertical="center" wrapText="1"/>
    </xf>
    <xf numFmtId="0" fontId="17" fillId="0" borderId="1" xfId="12843" applyBorder="1" applyAlignment="1">
      <alignment horizontal="left" vertical="center"/>
    </xf>
    <xf numFmtId="0" fontId="17" fillId="0" borderId="2" xfId="12843" applyBorder="1" applyAlignment="1">
      <alignment horizontal="center" vertical="center" wrapText="1"/>
    </xf>
    <xf numFmtId="0" fontId="17" fillId="0" borderId="1" xfId="10" applyBorder="1" applyAlignment="1">
      <alignment horizontal="left" vertical="center" wrapText="1"/>
    </xf>
    <xf numFmtId="182" fontId="17" fillId="0" borderId="1" xfId="14" applyNumberFormat="1" applyFont="1" applyFill="1" applyBorder="1" applyAlignment="1">
      <alignment horizontal="right" vertical="center"/>
    </xf>
    <xf numFmtId="182" fontId="18" fillId="0" borderId="1" xfId="54149" applyNumberFormat="1" applyFont="1" applyFill="1" applyBorder="1" applyAlignment="1">
      <alignment horizontal="center" vertical="center" wrapText="1"/>
    </xf>
    <xf numFmtId="165" fontId="17" fillId="4" borderId="1" xfId="14" applyFont="1" applyFill="1" applyBorder="1" applyAlignment="1">
      <alignment horizontal="right" vertical="center"/>
    </xf>
    <xf numFmtId="0" fontId="17" fillId="4" borderId="1" xfId="10" applyFill="1" applyBorder="1" applyAlignment="1">
      <alignment horizontal="left" vertical="center" wrapText="1"/>
    </xf>
    <xf numFmtId="0" fontId="17" fillId="4" borderId="1" xfId="10" applyFill="1" applyBorder="1" applyAlignment="1">
      <alignment horizontal="center" vertical="center" wrapText="1"/>
    </xf>
    <xf numFmtId="0" fontId="75" fillId="0" borderId="37" xfId="54146" applyBorder="1"/>
    <xf numFmtId="0" fontId="75" fillId="0" borderId="0" xfId="54146"/>
    <xf numFmtId="0" fontId="77" fillId="0" borderId="1" xfId="54146" applyFont="1" applyBorder="1" applyAlignment="1">
      <alignment vertical="center"/>
    </xf>
    <xf numFmtId="0" fontId="77" fillId="0" borderId="1" xfId="54146" applyFont="1" applyBorder="1" applyAlignment="1">
      <alignment horizontal="left" vertical="center"/>
    </xf>
    <xf numFmtId="0" fontId="77" fillId="0" borderId="1" xfId="54146" applyFont="1" applyBorder="1" applyAlignment="1">
      <alignment vertical="center" wrapText="1"/>
    </xf>
    <xf numFmtId="0" fontId="77" fillId="0" borderId="1" xfId="54146" applyFont="1" applyBorder="1" applyAlignment="1">
      <alignment horizontal="center" vertical="center"/>
    </xf>
    <xf numFmtId="0" fontId="77" fillId="0" borderId="20" xfId="54146" applyFont="1" applyBorder="1" applyAlignment="1">
      <alignment horizontal="center" vertical="center"/>
    </xf>
    <xf numFmtId="0" fontId="77" fillId="0" borderId="20" xfId="54146" applyFont="1" applyBorder="1" applyAlignment="1">
      <alignment horizontal="right" vertical="center"/>
    </xf>
    <xf numFmtId="0" fontId="77" fillId="60" borderId="0" xfId="54146" applyFont="1" applyFill="1" applyAlignment="1" applyProtection="1">
      <alignment horizontal="left" vertical="center" wrapText="1"/>
      <protection locked="0"/>
    </xf>
    <xf numFmtId="0" fontId="77" fillId="60" borderId="18" xfId="54146" applyFont="1" applyFill="1" applyBorder="1" applyAlignment="1" applyProtection="1">
      <alignment horizontal="center" vertical="center"/>
      <protection locked="0"/>
    </xf>
    <xf numFmtId="17" fontId="77" fillId="60" borderId="1" xfId="54146" applyNumberFormat="1" applyFont="1" applyFill="1" applyBorder="1" applyAlignment="1" applyProtection="1">
      <alignment horizontal="center" vertical="center" wrapText="1"/>
      <protection locked="0"/>
    </xf>
    <xf numFmtId="17" fontId="77" fillId="60" borderId="1" xfId="54146" applyNumberFormat="1" applyFont="1" applyFill="1" applyBorder="1" applyAlignment="1" applyProtection="1">
      <alignment horizontal="center" vertical="center"/>
      <protection locked="0"/>
    </xf>
    <xf numFmtId="180" fontId="77" fillId="0" borderId="20" xfId="54146" applyNumberFormat="1" applyFont="1" applyBorder="1" applyAlignment="1">
      <alignment vertical="center"/>
    </xf>
    <xf numFmtId="0" fontId="78" fillId="0" borderId="1" xfId="54146" applyFont="1" applyBorder="1" applyAlignment="1">
      <alignment vertical="center"/>
    </xf>
    <xf numFmtId="0" fontId="78" fillId="0" borderId="1" xfId="54146" applyFont="1" applyBorder="1" applyAlignment="1">
      <alignment horizontal="left" vertical="center"/>
    </xf>
    <xf numFmtId="0" fontId="78" fillId="0" borderId="1" xfId="54146" applyFont="1" applyBorder="1" applyAlignment="1">
      <alignment horizontal="center" vertical="center"/>
    </xf>
    <xf numFmtId="0" fontId="78" fillId="60" borderId="38" xfId="54146" applyFont="1" applyFill="1" applyBorder="1" applyAlignment="1" applyProtection="1">
      <alignment horizontal="center" vertical="center" wrapText="1"/>
      <protection locked="0"/>
    </xf>
    <xf numFmtId="0" fontId="78" fillId="60" borderId="38" xfId="54146" applyFont="1" applyFill="1" applyBorder="1" applyAlignment="1" applyProtection="1">
      <alignment vertical="center" wrapText="1"/>
      <protection locked="0"/>
    </xf>
    <xf numFmtId="183" fontId="78" fillId="60" borderId="38" xfId="54146" applyNumberFormat="1" applyFont="1" applyFill="1" applyBorder="1" applyAlignment="1" applyProtection="1">
      <alignment vertical="center" wrapText="1"/>
      <protection locked="0"/>
    </xf>
    <xf numFmtId="180" fontId="78" fillId="0" borderId="39" xfId="54146" applyNumberFormat="1" applyFont="1" applyBorder="1" applyAlignment="1">
      <alignment vertical="center"/>
    </xf>
    <xf numFmtId="180" fontId="79" fillId="60" borderId="38" xfId="54146" applyNumberFormat="1" applyFont="1" applyFill="1" applyBorder="1" applyAlignment="1" applyProtection="1">
      <alignment vertical="center" wrapText="1"/>
      <protection locked="0"/>
    </xf>
    <xf numFmtId="0" fontId="80" fillId="0" borderId="1" xfId="54146" applyFont="1" applyBorder="1" applyAlignment="1">
      <alignment vertical="center"/>
    </xf>
    <xf numFmtId="0" fontId="81" fillId="0" borderId="1" xfId="54146" applyFont="1" applyBorder="1" applyAlignment="1">
      <alignment horizontal="left" vertical="center"/>
    </xf>
    <xf numFmtId="0" fontId="81" fillId="0" borderId="1" xfId="54146" applyFont="1" applyBorder="1" applyAlignment="1">
      <alignment vertical="center" wrapText="1"/>
    </xf>
    <xf numFmtId="0" fontId="81" fillId="0" borderId="1" xfId="54146" applyFont="1" applyBorder="1" applyAlignment="1">
      <alignment horizontal="center" vertical="center"/>
    </xf>
    <xf numFmtId="0" fontId="81" fillId="0" borderId="20" xfId="54146" applyFont="1" applyBorder="1" applyAlignment="1">
      <alignment horizontal="center" vertical="center"/>
    </xf>
    <xf numFmtId="0" fontId="81" fillId="0" borderId="20" xfId="54146" applyFont="1" applyBorder="1" applyAlignment="1">
      <alignment horizontal="right" vertical="center"/>
    </xf>
    <xf numFmtId="0" fontId="81" fillId="60" borderId="0" xfId="54146" applyFont="1" applyFill="1" applyAlignment="1" applyProtection="1">
      <alignment horizontal="left" vertical="center" wrapText="1"/>
      <protection locked="0"/>
    </xf>
    <xf numFmtId="0" fontId="81" fillId="60" borderId="18" xfId="54146" applyFont="1" applyFill="1" applyBorder="1" applyAlignment="1" applyProtection="1">
      <alignment horizontal="center" vertical="center"/>
      <protection locked="0"/>
    </xf>
    <xf numFmtId="17" fontId="81" fillId="60" borderId="1" xfId="54146" applyNumberFormat="1" applyFont="1" applyFill="1" applyBorder="1" applyAlignment="1" applyProtection="1">
      <alignment horizontal="center" vertical="center" wrapText="1"/>
      <protection locked="0"/>
    </xf>
    <xf numFmtId="17" fontId="81" fillId="60" borderId="1" xfId="54146" applyNumberFormat="1" applyFont="1" applyFill="1" applyBorder="1" applyAlignment="1" applyProtection="1">
      <alignment horizontal="center" vertical="center"/>
      <protection locked="0"/>
    </xf>
    <xf numFmtId="180" fontId="81" fillId="0" borderId="20" xfId="54146" applyNumberFormat="1" applyFont="1" applyBorder="1" applyAlignment="1">
      <alignment vertical="center"/>
    </xf>
    <xf numFmtId="0" fontId="82" fillId="0" borderId="1" xfId="54146" applyFont="1" applyBorder="1" applyAlignment="1">
      <alignment vertical="center"/>
    </xf>
    <xf numFmtId="0" fontId="79" fillId="0" borderId="1" xfId="54146" applyFont="1" applyBorder="1" applyAlignment="1">
      <alignment horizontal="left" vertical="center"/>
    </xf>
    <xf numFmtId="0" fontId="79" fillId="0" borderId="1" xfId="54146" applyFont="1" applyBorder="1" applyAlignment="1">
      <alignment vertical="center"/>
    </xf>
    <xf numFmtId="0" fontId="79" fillId="0" borderId="1" xfId="54146" applyFont="1" applyBorder="1" applyAlignment="1">
      <alignment horizontal="center" vertical="center"/>
    </xf>
    <xf numFmtId="0" fontId="79" fillId="60" borderId="38" xfId="54146" applyFont="1" applyFill="1" applyBorder="1" applyAlignment="1" applyProtection="1">
      <alignment horizontal="center" vertical="center" wrapText="1"/>
      <protection locked="0"/>
    </xf>
    <xf numFmtId="0" fontId="79" fillId="60" borderId="38" xfId="54146" applyFont="1" applyFill="1" applyBorder="1" applyAlignment="1" applyProtection="1">
      <alignment vertical="center" wrapText="1"/>
      <protection locked="0"/>
    </xf>
    <xf numFmtId="183" fontId="79" fillId="60" borderId="38" xfId="54146" applyNumberFormat="1" applyFont="1" applyFill="1" applyBorder="1" applyAlignment="1" applyProtection="1">
      <alignment vertical="center" wrapText="1"/>
      <protection locked="0"/>
    </xf>
    <xf numFmtId="180" fontId="79" fillId="0" borderId="40" xfId="54146" applyNumberFormat="1" applyFont="1" applyBorder="1" applyAlignment="1">
      <alignment vertical="center"/>
    </xf>
    <xf numFmtId="0" fontId="82" fillId="60" borderId="38" xfId="54146" applyFont="1" applyFill="1" applyBorder="1" applyAlignment="1" applyProtection="1">
      <alignment horizontal="left" vertical="center" wrapText="1"/>
      <protection locked="0"/>
    </xf>
    <xf numFmtId="0" fontId="82" fillId="60" borderId="39" xfId="54146" applyFont="1" applyFill="1" applyBorder="1" applyAlignment="1" applyProtection="1">
      <alignment vertical="center" wrapText="1"/>
      <protection locked="0"/>
    </xf>
    <xf numFmtId="0" fontId="82" fillId="60" borderId="39" xfId="54146" applyFont="1" applyFill="1" applyBorder="1" applyAlignment="1" applyProtection="1">
      <alignment horizontal="center" vertical="center" wrapText="1"/>
      <protection locked="0"/>
    </xf>
    <xf numFmtId="183" fontId="82" fillId="60" borderId="38" xfId="54146" applyNumberFormat="1" applyFont="1" applyFill="1" applyBorder="1" applyAlignment="1" applyProtection="1">
      <alignment vertical="center" wrapText="1"/>
      <protection locked="0"/>
    </xf>
    <xf numFmtId="180" fontId="82" fillId="60" borderId="38" xfId="54146" applyNumberFormat="1" applyFont="1" applyFill="1" applyBorder="1" applyAlignment="1" applyProtection="1">
      <alignment vertical="center" wrapText="1"/>
      <protection locked="0"/>
    </xf>
    <xf numFmtId="180" fontId="82" fillId="0" borderId="38" xfId="54146" applyNumberFormat="1" applyFont="1" applyBorder="1" applyAlignment="1">
      <alignment vertical="center"/>
    </xf>
    <xf numFmtId="0" fontId="80" fillId="0" borderId="1" xfId="54146" applyFont="1" applyBorder="1" applyAlignment="1">
      <alignment horizontal="left" vertical="center"/>
    </xf>
    <xf numFmtId="0" fontId="80" fillId="0" borderId="1" xfId="54146" applyFont="1" applyBorder="1" applyAlignment="1">
      <alignment vertical="center" wrapText="1"/>
    </xf>
    <xf numFmtId="0" fontId="80" fillId="0" borderId="1" xfId="54146" applyFont="1" applyBorder="1" applyAlignment="1">
      <alignment horizontal="center" vertical="center"/>
    </xf>
    <xf numFmtId="0" fontId="80" fillId="0" borderId="20" xfId="54146" applyFont="1" applyBorder="1" applyAlignment="1">
      <alignment horizontal="center" vertical="center"/>
    </xf>
    <xf numFmtId="0" fontId="80" fillId="0" borderId="20" xfId="54146" applyFont="1" applyBorder="1" applyAlignment="1">
      <alignment horizontal="right" vertical="center"/>
    </xf>
    <xf numFmtId="0" fontId="79" fillId="0" borderId="1" xfId="54146" quotePrefix="1" applyFont="1" applyBorder="1" applyAlignment="1">
      <alignment horizontal="center" vertical="center" wrapText="1"/>
    </xf>
    <xf numFmtId="0" fontId="79" fillId="0" borderId="1" xfId="54146" applyFont="1" applyBorder="1" applyAlignment="1">
      <alignment horizontal="centerContinuous" vertical="center" wrapText="1"/>
    </xf>
    <xf numFmtId="0" fontId="18" fillId="0" borderId="0" xfId="10" applyFont="1" applyAlignment="1">
      <alignment vertical="center" wrapText="1"/>
    </xf>
    <xf numFmtId="0" fontId="18" fillId="0" borderId="0" xfId="10" applyFont="1" applyAlignment="1">
      <alignment horizontal="right" vertical="center" wrapText="1"/>
    </xf>
    <xf numFmtId="0" fontId="84" fillId="0" borderId="16" xfId="10" applyFont="1" applyBorder="1" applyAlignment="1">
      <alignment vertical="distributed"/>
    </xf>
    <xf numFmtId="10" fontId="86" fillId="0" borderId="20" xfId="10" applyNumberFormat="1" applyFont="1" applyBorder="1" applyAlignment="1">
      <alignment horizontal="left" vertical="distributed"/>
    </xf>
    <xf numFmtId="180" fontId="84" fillId="0" borderId="16" xfId="10" applyNumberFormat="1" applyFont="1" applyBorder="1" applyAlignment="1">
      <alignment horizontal="center" vertical="distributed"/>
    </xf>
    <xf numFmtId="180" fontId="84" fillId="0" borderId="42" xfId="10" applyNumberFormat="1" applyFont="1" applyBorder="1" applyAlignment="1">
      <alignment horizontal="center" vertical="distributed"/>
    </xf>
    <xf numFmtId="180" fontId="84" fillId="0" borderId="46" xfId="10" applyNumberFormat="1" applyFont="1" applyBorder="1" applyAlignment="1">
      <alignment horizontal="center" vertical="distributed"/>
    </xf>
    <xf numFmtId="10" fontId="86" fillId="0" borderId="47" xfId="33" applyNumberFormat="1" applyFont="1" applyFill="1" applyBorder="1" applyAlignment="1">
      <alignment horizontal="center" vertical="distributed"/>
    </xf>
    <xf numFmtId="0" fontId="36" fillId="0" borderId="0" xfId="10" applyFont="1" applyAlignment="1">
      <alignment vertical="center"/>
    </xf>
    <xf numFmtId="0" fontId="36" fillId="0" borderId="48" xfId="10" applyFont="1" applyBorder="1" applyAlignment="1">
      <alignment vertical="center"/>
    </xf>
    <xf numFmtId="180" fontId="36" fillId="0" borderId="0" xfId="10" applyNumberFormat="1" applyFont="1" applyAlignment="1">
      <alignment horizontal="center" vertical="center"/>
    </xf>
    <xf numFmtId="180" fontId="36" fillId="0" borderId="0" xfId="10" applyNumberFormat="1" applyFont="1" applyAlignment="1">
      <alignment vertical="center"/>
    </xf>
    <xf numFmtId="180" fontId="17" fillId="0" borderId="0" xfId="10" applyNumberFormat="1"/>
    <xf numFmtId="180" fontId="17" fillId="0" borderId="0" xfId="10" applyNumberFormat="1" applyAlignment="1">
      <alignment horizontal="center" vertical="center"/>
    </xf>
    <xf numFmtId="180" fontId="17" fillId="0" borderId="0" xfId="10" applyNumberFormat="1" applyAlignment="1">
      <alignment vertical="center"/>
    </xf>
    <xf numFmtId="0" fontId="36" fillId="0" borderId="48" xfId="10" applyFont="1" applyBorder="1" applyAlignment="1">
      <alignment horizontal="center" vertical="center"/>
    </xf>
    <xf numFmtId="0" fontId="75" fillId="61" borderId="8" xfId="54146" applyFill="1" applyBorder="1"/>
    <xf numFmtId="0" fontId="75" fillId="61" borderId="0" xfId="54146" applyFill="1"/>
    <xf numFmtId="0" fontId="75" fillId="61" borderId="0" xfId="54146" applyFill="1" applyAlignment="1">
      <alignment wrapText="1"/>
    </xf>
    <xf numFmtId="0" fontId="18" fillId="61" borderId="51" xfId="54146" applyFont="1" applyFill="1" applyBorder="1" applyAlignment="1">
      <alignment horizontal="left" vertical="center"/>
    </xf>
    <xf numFmtId="0" fontId="18" fillId="61" borderId="58" xfId="54146" applyFont="1" applyFill="1" applyBorder="1" applyAlignment="1">
      <alignment horizontal="center" vertical="center"/>
    </xf>
    <xf numFmtId="0" fontId="18" fillId="61" borderId="18" xfId="54146" applyFont="1" applyFill="1" applyBorder="1" applyAlignment="1">
      <alignment horizontal="center" vertical="center"/>
    </xf>
    <xf numFmtId="0" fontId="18" fillId="61" borderId="18" xfId="54146" applyFont="1" applyFill="1" applyBorder="1" applyAlignment="1">
      <alignment horizontal="center" vertical="center" wrapText="1"/>
    </xf>
    <xf numFmtId="0" fontId="18" fillId="61" borderId="13" xfId="54146" applyFont="1" applyFill="1" applyBorder="1" applyAlignment="1">
      <alignment horizontal="center" vertical="center"/>
    </xf>
    <xf numFmtId="49" fontId="89" fillId="61" borderId="60" xfId="54146" applyNumberFormat="1" applyFont="1" applyFill="1" applyBorder="1" applyAlignment="1">
      <alignment horizontal="center" vertical="top" wrapText="1"/>
    </xf>
    <xf numFmtId="10" fontId="90" fillId="61" borderId="60" xfId="54146" applyNumberFormat="1" applyFont="1" applyFill="1" applyBorder="1" applyAlignment="1">
      <alignment vertical="top" wrapText="1"/>
    </xf>
    <xf numFmtId="10" fontId="89" fillId="61" borderId="60" xfId="54146" applyNumberFormat="1" applyFont="1" applyFill="1" applyBorder="1" applyAlignment="1">
      <alignment vertical="top" wrapText="1"/>
    </xf>
    <xf numFmtId="49" fontId="89" fillId="61" borderId="38" xfId="54146" applyNumberFormat="1" applyFont="1" applyFill="1" applyBorder="1" applyAlignment="1">
      <alignment horizontal="center" vertical="top" wrapText="1"/>
    </xf>
    <xf numFmtId="4" fontId="89" fillId="61" borderId="38" xfId="54146" applyNumberFormat="1" applyFont="1" applyFill="1" applyBorder="1" applyAlignment="1">
      <alignment vertical="top" wrapText="1"/>
    </xf>
    <xf numFmtId="49" fontId="89" fillId="61" borderId="64" xfId="54146" applyNumberFormat="1" applyFont="1" applyFill="1" applyBorder="1" applyAlignment="1">
      <alignment horizontal="center" vertical="top" wrapText="1"/>
    </xf>
    <xf numFmtId="10" fontId="90" fillId="61" borderId="64" xfId="54146" applyNumberFormat="1" applyFont="1" applyFill="1" applyBorder="1" applyAlignment="1">
      <alignment vertical="top" wrapText="1"/>
    </xf>
    <xf numFmtId="10" fontId="89" fillId="61" borderId="64" xfId="54146" applyNumberFormat="1" applyFont="1" applyFill="1" applyBorder="1" applyAlignment="1">
      <alignment vertical="top" wrapText="1"/>
    </xf>
    <xf numFmtId="10" fontId="75" fillId="0" borderId="0" xfId="54146" applyNumberFormat="1"/>
    <xf numFmtId="4" fontId="89" fillId="61" borderId="64" xfId="54146" applyNumberFormat="1" applyFont="1" applyFill="1" applyBorder="1" applyAlignment="1">
      <alignment vertical="top" wrapText="1"/>
    </xf>
    <xf numFmtId="49" fontId="91" fillId="61" borderId="40" xfId="54146" applyNumberFormat="1" applyFont="1" applyFill="1" applyBorder="1" applyAlignment="1">
      <alignment horizontal="center" vertical="top" wrapText="1"/>
    </xf>
    <xf numFmtId="10" fontId="91" fillId="61" borderId="40" xfId="54146" applyNumberFormat="1" applyFont="1" applyFill="1" applyBorder="1" applyAlignment="1">
      <alignment vertical="top" wrapText="1"/>
    </xf>
    <xf numFmtId="49" fontId="91" fillId="61" borderId="67" xfId="54146" applyNumberFormat="1" applyFont="1" applyFill="1" applyBorder="1" applyAlignment="1">
      <alignment horizontal="center" vertical="top" wrapText="1"/>
    </xf>
    <xf numFmtId="184" fontId="91" fillId="61" borderId="67" xfId="54146" applyNumberFormat="1" applyFont="1" applyFill="1" applyBorder="1" applyAlignment="1">
      <alignment vertical="top" wrapText="1"/>
    </xf>
    <xf numFmtId="184" fontId="75" fillId="61" borderId="0" xfId="54146" applyNumberFormat="1" applyFill="1"/>
    <xf numFmtId="0" fontId="17" fillId="0" borderId="1" xfId="185" quotePrefix="1" applyBorder="1" applyAlignment="1">
      <alignment horizontal="center" vertical="center"/>
    </xf>
    <xf numFmtId="182" fontId="75" fillId="0" borderId="0" xfId="54146" applyNumberFormat="1"/>
    <xf numFmtId="0" fontId="36" fillId="0" borderId="0" xfId="10" applyFont="1" applyAlignment="1">
      <alignment horizontal="center" vertical="center"/>
    </xf>
    <xf numFmtId="2" fontId="17" fillId="0" borderId="1" xfId="10" applyNumberFormat="1" applyBorder="1" applyAlignment="1">
      <alignment horizontal="center" vertical="center"/>
    </xf>
    <xf numFmtId="2" fontId="20" fillId="0" borderId="1" xfId="5" applyNumberFormat="1" applyFont="1" applyBorder="1" applyAlignment="1">
      <alignment horizontal="center" vertical="center" wrapText="1"/>
    </xf>
    <xf numFmtId="165" fontId="17" fillId="0" borderId="1" xfId="14" applyFont="1" applyFill="1" applyBorder="1" applyAlignment="1">
      <alignment horizontal="left" vertical="center" wrapText="1"/>
    </xf>
    <xf numFmtId="2" fontId="17" fillId="0" borderId="1" xfId="10" applyNumberFormat="1" applyBorder="1" applyAlignment="1">
      <alignment horizontal="center" vertical="center" wrapText="1"/>
    </xf>
    <xf numFmtId="0" fontId="2" fillId="4" borderId="0" xfId="54150" applyFill="1"/>
    <xf numFmtId="0" fontId="2" fillId="0" borderId="0" xfId="54150"/>
    <xf numFmtId="0" fontId="18" fillId="0" borderId="69" xfId="54150" applyFont="1" applyBorder="1" applyAlignment="1" applyProtection="1">
      <alignment horizontal="center" vertical="center"/>
      <protection locked="0"/>
    </xf>
    <xf numFmtId="0" fontId="18" fillId="0" borderId="70" xfId="54150" applyFont="1" applyBorder="1" applyAlignment="1" applyProtection="1">
      <alignment horizontal="center" vertical="center"/>
      <protection locked="0"/>
    </xf>
    <xf numFmtId="0" fontId="18" fillId="0" borderId="70" xfId="54150" applyFont="1" applyBorder="1" applyAlignment="1" applyProtection="1">
      <alignment horizontal="center" vertical="center" wrapText="1"/>
      <protection locked="0"/>
    </xf>
    <xf numFmtId="0" fontId="18" fillId="0" borderId="71" xfId="54150" applyFont="1" applyBorder="1" applyAlignment="1" applyProtection="1">
      <alignment horizontal="center" vertical="center" wrapText="1"/>
      <protection locked="0"/>
    </xf>
    <xf numFmtId="0" fontId="17" fillId="0" borderId="72" xfId="54150" applyFont="1" applyBorder="1" applyAlignment="1" applyProtection="1">
      <alignment horizontal="center" vertical="center" wrapText="1"/>
      <protection locked="0"/>
    </xf>
    <xf numFmtId="43" fontId="17" fillId="0" borderId="73" xfId="54151" applyFont="1" applyFill="1" applyBorder="1" applyAlignment="1" applyProtection="1">
      <alignment horizontal="right" vertical="center"/>
      <protection locked="0"/>
    </xf>
    <xf numFmtId="43" fontId="18" fillId="0" borderId="73" xfId="54151" applyFont="1" applyFill="1" applyBorder="1" applyAlignment="1" applyProtection="1">
      <alignment horizontal="right" vertical="center"/>
      <protection locked="0"/>
    </xf>
    <xf numFmtId="185" fontId="95" fillId="0" borderId="73" xfId="54151" applyNumberFormat="1" applyFont="1" applyFill="1" applyBorder="1" applyAlignment="1" applyProtection="1">
      <alignment horizontal="right" vertical="center"/>
      <protection locked="0"/>
    </xf>
    <xf numFmtId="0" fontId="17" fillId="0" borderId="75" xfId="54150" applyFont="1" applyBorder="1" applyAlignment="1" applyProtection="1">
      <alignment horizontal="center" vertical="center" wrapText="1"/>
      <protection locked="0"/>
    </xf>
    <xf numFmtId="43" fontId="17" fillId="0" borderId="76" xfId="54151" applyFont="1" applyFill="1" applyBorder="1" applyAlignment="1" applyProtection="1">
      <alignment horizontal="right" vertical="center"/>
      <protection locked="0"/>
    </xf>
    <xf numFmtId="185" fontId="95" fillId="0" borderId="76" xfId="54151" applyNumberFormat="1" applyFont="1" applyFill="1" applyBorder="1" applyAlignment="1" applyProtection="1">
      <alignment horizontal="right" vertical="center"/>
      <protection locked="0"/>
    </xf>
    <xf numFmtId="43" fontId="18" fillId="0" borderId="76" xfId="54151" applyFont="1" applyFill="1" applyBorder="1" applyAlignment="1" applyProtection="1">
      <alignment horizontal="right" vertical="center"/>
      <protection locked="0"/>
    </xf>
    <xf numFmtId="0" fontId="17" fillId="0" borderId="77" xfId="54150" applyFont="1" applyBorder="1" applyAlignment="1" applyProtection="1">
      <alignment horizontal="center" vertical="center" wrapText="1"/>
      <protection locked="0"/>
    </xf>
    <xf numFmtId="43" fontId="17" fillId="0" borderId="78" xfId="54151" applyFont="1" applyFill="1" applyBorder="1" applyAlignment="1" applyProtection="1">
      <alignment horizontal="right" vertical="center"/>
      <protection locked="0"/>
    </xf>
    <xf numFmtId="185" fontId="95" fillId="0" borderId="78" xfId="54151" applyNumberFormat="1" applyFont="1" applyFill="1" applyBorder="1" applyAlignment="1" applyProtection="1">
      <alignment horizontal="right" vertical="center"/>
      <protection locked="0"/>
    </xf>
    <xf numFmtId="43" fontId="95" fillId="0" borderId="80" xfId="54151" applyFont="1" applyFill="1" applyBorder="1" applyAlignment="1" applyProtection="1">
      <alignment horizontal="right" vertical="center"/>
      <protection locked="0"/>
    </xf>
    <xf numFmtId="43" fontId="95" fillId="0" borderId="81" xfId="54151" applyFont="1" applyFill="1" applyBorder="1" applyAlignment="1" applyProtection="1">
      <alignment horizontal="right" vertical="center"/>
      <protection locked="0"/>
    </xf>
    <xf numFmtId="0" fontId="17" fillId="4" borderId="8" xfId="54150" applyFont="1" applyFill="1" applyBorder="1" applyAlignment="1" applyProtection="1">
      <alignment horizontal="center" vertical="center"/>
      <protection locked="0"/>
    </xf>
    <xf numFmtId="43" fontId="17" fillId="4" borderId="0" xfId="54151" applyFont="1" applyFill="1" applyBorder="1" applyAlignment="1" applyProtection="1">
      <alignment vertical="center"/>
      <protection locked="0"/>
    </xf>
    <xf numFmtId="43" fontId="17" fillId="4" borderId="0" xfId="54151" applyFont="1" applyFill="1" applyBorder="1" applyAlignment="1" applyProtection="1">
      <alignment horizontal="right" vertical="center"/>
      <protection locked="0"/>
    </xf>
    <xf numFmtId="0" fontId="17" fillId="4" borderId="0" xfId="54150" applyFont="1" applyFill="1" applyAlignment="1" applyProtection="1">
      <alignment vertical="center"/>
      <protection locked="0"/>
    </xf>
    <xf numFmtId="0" fontId="18" fillId="0" borderId="82" xfId="54150" applyFont="1" applyBorder="1" applyAlignment="1" applyProtection="1">
      <alignment horizontal="center" vertical="center"/>
      <protection locked="0"/>
    </xf>
    <xf numFmtId="0" fontId="18" fillId="0" borderId="3" xfId="54150" applyFont="1" applyBorder="1" applyAlignment="1" applyProtection="1">
      <alignment horizontal="center" vertical="center"/>
      <protection locked="0"/>
    </xf>
    <xf numFmtId="0" fontId="18" fillId="0" borderId="3" xfId="54150" applyFont="1" applyBorder="1" applyAlignment="1" applyProtection="1">
      <alignment horizontal="center" vertical="center" wrapText="1"/>
      <protection locked="0"/>
    </xf>
    <xf numFmtId="0" fontId="18" fillId="0" borderId="4" xfId="54150" applyFont="1" applyBorder="1" applyAlignment="1" applyProtection="1">
      <alignment horizontal="center" vertical="center" wrapText="1"/>
      <protection locked="0"/>
    </xf>
    <xf numFmtId="0" fontId="17" fillId="0" borderId="72" xfId="54150" applyFont="1" applyBorder="1" applyAlignment="1" applyProtection="1">
      <alignment horizontal="center" vertical="center"/>
      <protection locked="0"/>
    </xf>
    <xf numFmtId="43" fontId="17" fillId="0" borderId="83" xfId="54151" applyFont="1" applyFill="1" applyBorder="1" applyAlignment="1" applyProtection="1">
      <alignment horizontal="right" vertical="center"/>
      <protection locked="0"/>
    </xf>
    <xf numFmtId="185" fontId="96" fillId="0" borderId="83" xfId="54151" applyNumberFormat="1" applyFont="1" applyFill="1" applyBorder="1" applyAlignment="1" applyProtection="1">
      <alignment horizontal="right" vertical="center"/>
      <protection locked="0"/>
    </xf>
    <xf numFmtId="185" fontId="96" fillId="0" borderId="73" xfId="54151" applyNumberFormat="1" applyFont="1" applyFill="1" applyBorder="1" applyAlignment="1" applyProtection="1">
      <alignment horizontal="right" vertical="center"/>
      <protection locked="0"/>
    </xf>
    <xf numFmtId="43" fontId="76" fillId="4" borderId="81" xfId="54150" applyNumberFormat="1" applyFont="1" applyFill="1" applyBorder="1"/>
    <xf numFmtId="0" fontId="17" fillId="4" borderId="0" xfId="54150" applyFont="1" applyFill="1" applyAlignment="1" applyProtection="1">
      <alignment horizontal="center" vertical="center"/>
      <protection locked="0"/>
    </xf>
    <xf numFmtId="43" fontId="96" fillId="4" borderId="0" xfId="54151" applyFont="1" applyFill="1" applyBorder="1" applyAlignment="1" applyProtection="1">
      <alignment vertical="center"/>
      <protection locked="0"/>
    </xf>
    <xf numFmtId="43" fontId="76" fillId="4" borderId="0" xfId="54150" applyNumberFormat="1" applyFont="1" applyFill="1" applyAlignment="1">
      <alignment horizontal="center"/>
    </xf>
    <xf numFmtId="43" fontId="95" fillId="0" borderId="0" xfId="54151" applyFont="1" applyFill="1" applyBorder="1" applyAlignment="1" applyProtection="1">
      <alignment horizontal="right" vertical="center"/>
      <protection locked="0"/>
    </xf>
    <xf numFmtId="43" fontId="96" fillId="4" borderId="0" xfId="54151" applyFont="1" applyFill="1" applyBorder="1" applyAlignment="1" applyProtection="1">
      <alignment horizontal="right" vertical="center"/>
      <protection locked="0"/>
    </xf>
    <xf numFmtId="185" fontId="96" fillId="0" borderId="85" xfId="54151" applyNumberFormat="1" applyFont="1" applyFill="1" applyBorder="1" applyAlignment="1" applyProtection="1">
      <alignment horizontal="right" vertical="center"/>
      <protection locked="0"/>
    </xf>
    <xf numFmtId="43" fontId="2" fillId="4" borderId="0" xfId="54150" applyNumberFormat="1" applyFill="1"/>
    <xf numFmtId="185" fontId="96" fillId="4" borderId="0" xfId="54151" applyNumberFormat="1" applyFont="1" applyFill="1" applyBorder="1" applyAlignment="1" applyProtection="1">
      <alignment horizontal="right" vertical="center"/>
      <protection locked="0"/>
    </xf>
    <xf numFmtId="43" fontId="96" fillId="0" borderId="60" xfId="54151" applyFont="1" applyFill="1" applyBorder="1" applyAlignment="1" applyProtection="1">
      <alignment horizontal="right" vertical="center"/>
      <protection locked="0"/>
    </xf>
    <xf numFmtId="43" fontId="96" fillId="0" borderId="88" xfId="54151" applyFont="1" applyFill="1" applyBorder="1" applyAlignment="1" applyProtection="1">
      <alignment horizontal="right" vertical="center"/>
      <protection locked="0"/>
    </xf>
    <xf numFmtId="43" fontId="96" fillId="0" borderId="80" xfId="54151" applyFont="1" applyFill="1" applyBorder="1" applyAlignment="1" applyProtection="1">
      <alignment horizontal="right" vertical="center"/>
      <protection locked="0"/>
    </xf>
    <xf numFmtId="0" fontId="18" fillId="0" borderId="72" xfId="54150" applyFont="1" applyBorder="1" applyAlignment="1" applyProtection="1">
      <alignment horizontal="center" vertical="center" wrapText="1"/>
      <protection locked="0"/>
    </xf>
    <xf numFmtId="0" fontId="18" fillId="0" borderId="90" xfId="54150" applyFont="1" applyBorder="1" applyAlignment="1" applyProtection="1">
      <alignment horizontal="center" vertical="center" wrapText="1"/>
      <protection locked="0"/>
    </xf>
    <xf numFmtId="0" fontId="18" fillId="0" borderId="74" xfId="54150" applyFont="1" applyBorder="1" applyAlignment="1" applyProtection="1">
      <alignment horizontal="center" vertical="center" wrapText="1"/>
      <protection locked="0"/>
    </xf>
    <xf numFmtId="43" fontId="97" fillId="64" borderId="91" xfId="54151" applyFont="1" applyFill="1" applyBorder="1" applyAlignment="1" applyProtection="1">
      <alignment horizontal="right" vertical="center"/>
      <protection locked="0"/>
    </xf>
    <xf numFmtId="43" fontId="97" fillId="64" borderId="92" xfId="54151" applyFont="1" applyFill="1" applyBorder="1" applyAlignment="1" applyProtection="1">
      <alignment horizontal="right" vertical="center"/>
      <protection locked="0"/>
    </xf>
    <xf numFmtId="43" fontId="97" fillId="64" borderId="93" xfId="54151" applyFont="1" applyFill="1" applyBorder="1" applyAlignment="1" applyProtection="1">
      <alignment horizontal="right" vertical="center"/>
      <protection locked="0"/>
    </xf>
    <xf numFmtId="0" fontId="56" fillId="0" borderId="0" xfId="54150" applyFont="1"/>
    <xf numFmtId="43" fontId="17" fillId="0" borderId="0" xfId="54151" applyFont="1" applyFill="1" applyBorder="1" applyAlignment="1" applyProtection="1">
      <alignment vertical="center"/>
      <protection locked="0"/>
    </xf>
    <xf numFmtId="43" fontId="98" fillId="0" borderId="0" xfId="54151" applyFont="1" applyFill="1" applyBorder="1" applyAlignment="1" applyProtection="1">
      <alignment vertical="center"/>
      <protection locked="0"/>
    </xf>
    <xf numFmtId="43" fontId="98" fillId="0" borderId="0" xfId="54151" applyFont="1" applyFill="1" applyBorder="1" applyAlignment="1" applyProtection="1">
      <alignment horizontal="right" vertical="center"/>
      <protection locked="0"/>
    </xf>
    <xf numFmtId="43" fontId="18" fillId="0" borderId="0" xfId="54151" applyFont="1" applyFill="1" applyBorder="1" applyAlignment="1" applyProtection="1">
      <alignment horizontal="right" vertical="center"/>
      <protection locked="0"/>
    </xf>
    <xf numFmtId="0" fontId="100" fillId="0" borderId="0" xfId="54150" applyFont="1" applyAlignment="1" applyProtection="1">
      <alignment vertical="center"/>
      <protection locked="0"/>
    </xf>
    <xf numFmtId="0" fontId="100" fillId="0" borderId="0" xfId="54150" applyFont="1" applyAlignment="1" applyProtection="1">
      <alignment horizontal="center" vertical="center"/>
      <protection locked="0"/>
    </xf>
    <xf numFmtId="0" fontId="100" fillId="0" borderId="0" xfId="54150" applyFont="1" applyAlignment="1" applyProtection="1">
      <alignment horizontal="center" vertical="center" wrapText="1"/>
      <protection locked="0"/>
    </xf>
    <xf numFmtId="43" fontId="98" fillId="0" borderId="0" xfId="54151" applyFont="1" applyBorder="1" applyAlignment="1" applyProtection="1">
      <alignment vertical="center"/>
      <protection locked="0"/>
    </xf>
    <xf numFmtId="2" fontId="2" fillId="0" borderId="0" xfId="54150" applyNumberFormat="1" applyAlignment="1">
      <alignment horizontal="center"/>
    </xf>
    <xf numFmtId="0" fontId="76" fillId="0" borderId="0" xfId="54150" applyFont="1"/>
    <xf numFmtId="2" fontId="76" fillId="0" borderId="0" xfId="54150" applyNumberFormat="1" applyFont="1"/>
    <xf numFmtId="0" fontId="18" fillId="0" borderId="0" xfId="54150" applyFont="1" applyAlignment="1">
      <alignment horizontal="center"/>
    </xf>
    <xf numFmtId="0" fontId="76" fillId="0" borderId="0" xfId="54150" applyFont="1" applyAlignment="1">
      <alignment horizontal="center"/>
    </xf>
    <xf numFmtId="0" fontId="2" fillId="0" borderId="0" xfId="54150" applyAlignment="1">
      <alignment horizontal="center"/>
    </xf>
    <xf numFmtId="0" fontId="2" fillId="0" borderId="0" xfId="54150" applyAlignment="1">
      <alignment wrapText="1"/>
    </xf>
    <xf numFmtId="0" fontId="76" fillId="0" borderId="0" xfId="54150" applyFont="1" applyAlignment="1">
      <alignment wrapText="1"/>
    </xf>
    <xf numFmtId="2" fontId="2" fillId="0" borderId="0" xfId="54150" applyNumberFormat="1" applyAlignment="1">
      <alignment horizontal="center" vertical="center"/>
    </xf>
    <xf numFmtId="2" fontId="56" fillId="0" borderId="0" xfId="54150" applyNumberFormat="1" applyFont="1" applyAlignment="1">
      <alignment horizontal="center"/>
    </xf>
    <xf numFmtId="2" fontId="2" fillId="0" borderId="0" xfId="54150" applyNumberFormat="1"/>
    <xf numFmtId="0" fontId="101" fillId="0" borderId="0" xfId="54150" applyFont="1"/>
    <xf numFmtId="0" fontId="18" fillId="0" borderId="0" xfId="54150" applyFont="1" applyAlignment="1">
      <alignment horizontal="center" vertical="center"/>
    </xf>
    <xf numFmtId="0" fontId="18" fillId="0" borderId="0" xfId="54150" applyFont="1" applyAlignment="1">
      <alignment horizontal="center" vertical="center" wrapText="1"/>
    </xf>
    <xf numFmtId="2" fontId="2" fillId="0" borderId="0" xfId="54150" applyNumberFormat="1" applyAlignment="1">
      <alignment horizontal="right" vertical="center"/>
    </xf>
    <xf numFmtId="2" fontId="56" fillId="0" borderId="0" xfId="54150" applyNumberFormat="1" applyFont="1" applyAlignment="1">
      <alignment horizontal="center" vertical="center"/>
    </xf>
    <xf numFmtId="0" fontId="2" fillId="0" borderId="0" xfId="54150" applyAlignment="1">
      <alignment vertical="center" wrapText="1"/>
    </xf>
    <xf numFmtId="0" fontId="2" fillId="0" borderId="0" xfId="54150" applyAlignment="1">
      <alignment vertical="center"/>
    </xf>
    <xf numFmtId="0" fontId="2" fillId="0" borderId="0" xfId="54150" applyAlignment="1">
      <alignment horizontal="center" vertical="center"/>
    </xf>
    <xf numFmtId="2" fontId="76" fillId="0" borderId="0" xfId="54150" applyNumberFormat="1" applyFont="1" applyAlignment="1">
      <alignment horizontal="right" vertical="center"/>
    </xf>
    <xf numFmtId="0" fontId="102" fillId="0" borderId="0" xfId="54150" applyFont="1"/>
    <xf numFmtId="2" fontId="2" fillId="0" borderId="0" xfId="54150" applyNumberFormat="1" applyAlignment="1">
      <alignment vertical="center"/>
    </xf>
    <xf numFmtId="0" fontId="103" fillId="0" borderId="0" xfId="54150" applyFont="1"/>
    <xf numFmtId="0" fontId="103" fillId="0" borderId="0" xfId="54150" applyFont="1" applyAlignment="1">
      <alignment horizontal="left" wrapText="1"/>
    </xf>
    <xf numFmtId="0" fontId="2" fillId="0" borderId="0" xfId="54150" applyAlignment="1">
      <alignment horizontal="center" vertical="center" wrapText="1"/>
    </xf>
    <xf numFmtId="0" fontId="103" fillId="0" borderId="0" xfId="54150" applyFont="1" applyAlignment="1">
      <alignment wrapText="1"/>
    </xf>
    <xf numFmtId="0" fontId="2" fillId="0" borderId="0" xfId="54150" applyAlignment="1">
      <alignment horizontal="center" wrapText="1"/>
    </xf>
    <xf numFmtId="2" fontId="76" fillId="0" borderId="0" xfId="54150" applyNumberFormat="1" applyFont="1" applyAlignment="1">
      <alignment horizontal="right" wrapText="1"/>
    </xf>
    <xf numFmtId="0" fontId="76" fillId="0" borderId="0" xfId="54150" applyFont="1" applyAlignment="1">
      <alignment horizontal="left" wrapText="1"/>
    </xf>
    <xf numFmtId="0" fontId="76" fillId="65" borderId="0" xfId="54150" applyFont="1" applyFill="1"/>
    <xf numFmtId="2" fontId="76" fillId="65" borderId="0" xfId="54150" applyNumberFormat="1" applyFont="1" applyFill="1"/>
    <xf numFmtId="0" fontId="103" fillId="0" borderId="0" xfId="54150" applyFont="1" applyAlignment="1">
      <alignment horizontal="left"/>
    </xf>
    <xf numFmtId="0" fontId="104" fillId="0" borderId="0" xfId="54150" applyFont="1"/>
    <xf numFmtId="0" fontId="104" fillId="0" borderId="0" xfId="54150" applyFont="1" applyAlignment="1">
      <alignment horizontal="left" wrapText="1"/>
    </xf>
    <xf numFmtId="43" fontId="17" fillId="0" borderId="79" xfId="54151" applyFont="1" applyFill="1" applyBorder="1" applyAlignment="1" applyProtection="1">
      <alignment horizontal="right" vertical="center"/>
      <protection locked="0"/>
    </xf>
    <xf numFmtId="43" fontId="18" fillId="0" borderId="79" xfId="54151" applyFont="1" applyFill="1" applyBorder="1" applyAlignment="1" applyProtection="1">
      <alignment horizontal="right" vertical="center"/>
      <protection locked="0"/>
    </xf>
    <xf numFmtId="43" fontId="95" fillId="0" borderId="9" xfId="54151" applyFont="1" applyFill="1" applyBorder="1" applyAlignment="1" applyProtection="1">
      <alignment horizontal="right" vertical="center"/>
      <protection locked="0"/>
    </xf>
    <xf numFmtId="43" fontId="56" fillId="0" borderId="0" xfId="54150" applyNumberFormat="1" applyFont="1"/>
    <xf numFmtId="43" fontId="56" fillId="63" borderId="0" xfId="54150" applyNumberFormat="1" applyFont="1" applyFill="1"/>
    <xf numFmtId="0" fontId="56" fillId="62" borderId="0" xfId="54150" applyFont="1" applyFill="1"/>
    <xf numFmtId="0" fontId="56" fillId="63" borderId="0" xfId="54150" applyFont="1" applyFill="1"/>
    <xf numFmtId="0" fontId="98" fillId="4" borderId="0" xfId="54150" applyFont="1" applyFill="1" applyAlignment="1" applyProtection="1">
      <alignment horizontal="center" vertical="center"/>
      <protection locked="0"/>
    </xf>
    <xf numFmtId="43" fontId="98" fillId="4" borderId="0" xfId="54151" applyFont="1" applyFill="1" applyBorder="1" applyAlignment="1" applyProtection="1">
      <alignment vertical="center"/>
      <protection locked="0"/>
    </xf>
    <xf numFmtId="43" fontId="56" fillId="4" borderId="0" xfId="54150" applyNumberFormat="1" applyFont="1" applyFill="1"/>
    <xf numFmtId="43" fontId="98" fillId="4" borderId="0" xfId="54151" applyFont="1" applyFill="1" applyBorder="1" applyAlignment="1" applyProtection="1">
      <alignment horizontal="right" vertical="center"/>
      <protection locked="0"/>
    </xf>
    <xf numFmtId="185" fontId="98" fillId="4" borderId="0" xfId="54151" applyNumberFormat="1" applyFont="1" applyFill="1" applyBorder="1" applyAlignment="1" applyProtection="1">
      <alignment horizontal="right" vertical="center"/>
      <protection locked="0"/>
    </xf>
    <xf numFmtId="0" fontId="98" fillId="0" borderId="0" xfId="10" applyFont="1" applyAlignment="1">
      <alignment vertical="center"/>
    </xf>
    <xf numFmtId="165" fontId="98" fillId="0" borderId="0" xfId="14" applyFont="1" applyFill="1" applyAlignment="1">
      <alignment vertical="center"/>
    </xf>
    <xf numFmtId="0" fontId="18" fillId="0" borderId="0" xfId="54150" applyFont="1" applyAlignment="1" applyProtection="1">
      <alignment horizontal="center" vertical="center" wrapText="1"/>
      <protection locked="0"/>
    </xf>
    <xf numFmtId="43" fontId="100" fillId="0" borderId="0" xfId="54150" applyNumberFormat="1" applyFont="1" applyAlignment="1">
      <alignment vertical="center"/>
    </xf>
    <xf numFmtId="43" fontId="100" fillId="0" borderId="0" xfId="54151" applyFont="1" applyFill="1" applyBorder="1" applyAlignment="1" applyProtection="1">
      <alignment horizontal="right" vertical="center"/>
      <protection locked="0"/>
    </xf>
    <xf numFmtId="43" fontId="95" fillId="0" borderId="74" xfId="54151" applyFont="1" applyFill="1" applyBorder="1" applyAlignment="1" applyProtection="1">
      <alignment horizontal="right" vertical="center"/>
      <protection locked="0"/>
    </xf>
    <xf numFmtId="185" fontId="96" fillId="0" borderId="74" xfId="54151" applyNumberFormat="1" applyFont="1" applyFill="1" applyBorder="1" applyAlignment="1" applyProtection="1">
      <alignment horizontal="right" vertical="center"/>
      <protection locked="0"/>
    </xf>
    <xf numFmtId="185" fontId="96" fillId="0" borderId="84" xfId="54151" applyNumberFormat="1" applyFont="1" applyFill="1" applyBorder="1" applyAlignment="1" applyProtection="1">
      <alignment horizontal="right" vertical="center"/>
      <protection locked="0"/>
    </xf>
    <xf numFmtId="43" fontId="95" fillId="0" borderId="108" xfId="54151" applyFont="1" applyFill="1" applyBorder="1" applyAlignment="1" applyProtection="1">
      <alignment horizontal="right" vertical="center"/>
      <protection locked="0"/>
    </xf>
    <xf numFmtId="0" fontId="94" fillId="0" borderId="0" xfId="54150" applyFont="1" applyAlignment="1">
      <alignment wrapText="1"/>
    </xf>
    <xf numFmtId="165" fontId="96" fillId="0" borderId="1" xfId="14" applyFont="1" applyFill="1" applyBorder="1" applyAlignment="1">
      <alignment horizontal="right" vertical="center"/>
    </xf>
    <xf numFmtId="0" fontId="96" fillId="0" borderId="1" xfId="10" applyFont="1" applyBorder="1" applyAlignment="1">
      <alignment horizontal="center" vertical="center" wrapText="1"/>
    </xf>
    <xf numFmtId="0" fontId="96" fillId="0" borderId="1" xfId="185" applyFont="1" applyBorder="1" applyAlignment="1">
      <alignment horizontal="center" vertical="center"/>
    </xf>
    <xf numFmtId="0" fontId="96" fillId="0" borderId="1" xfId="10" applyFont="1" applyBorder="1" applyAlignment="1">
      <alignment horizontal="left" vertical="center" wrapText="1"/>
    </xf>
    <xf numFmtId="0" fontId="105" fillId="0" borderId="1" xfId="5" applyFont="1" applyBorder="1" applyAlignment="1">
      <alignment horizontal="center" vertical="center" wrapText="1"/>
    </xf>
    <xf numFmtId="182" fontId="96" fillId="0" borderId="1" xfId="14" applyNumberFormat="1" applyFont="1" applyFill="1" applyBorder="1" applyAlignment="1">
      <alignment horizontal="right" vertical="center"/>
    </xf>
    <xf numFmtId="0" fontId="96" fillId="0" borderId="0" xfId="10" applyFont="1" applyAlignment="1">
      <alignment vertical="center"/>
    </xf>
    <xf numFmtId="165" fontId="96" fillId="0" borderId="0" xfId="14" applyFont="1" applyFill="1" applyAlignment="1">
      <alignment vertical="center"/>
    </xf>
    <xf numFmtId="0" fontId="95" fillId="0" borderId="82" xfId="54150" applyFont="1" applyBorder="1" applyAlignment="1" applyProtection="1">
      <alignment horizontal="center" vertical="center"/>
      <protection locked="0"/>
    </xf>
    <xf numFmtId="0" fontId="95" fillId="0" borderId="3" xfId="54150" applyFont="1" applyBorder="1" applyAlignment="1" applyProtection="1">
      <alignment horizontal="center" vertical="center"/>
      <protection locked="0"/>
    </xf>
    <xf numFmtId="0" fontId="95" fillId="0" borderId="3" xfId="54150" applyFont="1" applyBorder="1" applyAlignment="1" applyProtection="1">
      <alignment horizontal="center" vertical="center" wrapText="1"/>
      <protection locked="0"/>
    </xf>
    <xf numFmtId="0" fontId="95" fillId="0" borderId="4" xfId="54150" applyFont="1" applyBorder="1" applyAlignment="1" applyProtection="1">
      <alignment horizontal="center" vertical="center" wrapText="1"/>
      <protection locked="0"/>
    </xf>
    <xf numFmtId="0" fontId="95" fillId="4" borderId="65" xfId="54150" applyFont="1" applyFill="1" applyBorder="1" applyAlignment="1" applyProtection="1">
      <alignment horizontal="center" vertical="center" wrapText="1"/>
      <protection locked="0"/>
    </xf>
    <xf numFmtId="0" fontId="95" fillId="4" borderId="80" xfId="54150" applyFont="1" applyFill="1" applyBorder="1" applyAlignment="1" applyProtection="1">
      <alignment horizontal="center" vertical="center" wrapText="1"/>
      <protection locked="0"/>
    </xf>
    <xf numFmtId="0" fontId="95" fillId="0" borderId="86" xfId="54150" applyFont="1" applyBorder="1" applyAlignment="1" applyProtection="1">
      <alignment horizontal="center" vertical="center"/>
      <protection locked="0"/>
    </xf>
    <xf numFmtId="0" fontId="95" fillId="0" borderId="0" xfId="54150" applyFont="1" applyAlignment="1" applyProtection="1">
      <alignment horizontal="center" vertical="center" wrapText="1"/>
      <protection locked="0"/>
    </xf>
    <xf numFmtId="0" fontId="96" fillId="0" borderId="72" xfId="54150" applyFont="1" applyBorder="1" applyAlignment="1" applyProtection="1">
      <alignment horizontal="center" vertical="center" wrapText="1"/>
      <protection locked="0"/>
    </xf>
    <xf numFmtId="43" fontId="96" fillId="0" borderId="60" xfId="54151" applyFont="1" applyBorder="1" applyAlignment="1" applyProtection="1">
      <alignment vertical="center"/>
      <protection locked="0"/>
    </xf>
    <xf numFmtId="43" fontId="95" fillId="0" borderId="87" xfId="54151" applyFont="1" applyFill="1" applyBorder="1" applyAlignment="1" applyProtection="1">
      <alignment horizontal="right" vertical="center"/>
      <protection locked="0"/>
    </xf>
    <xf numFmtId="43" fontId="95" fillId="0" borderId="0" xfId="54150" applyNumberFormat="1" applyFont="1" applyAlignment="1">
      <alignment vertical="center"/>
    </xf>
    <xf numFmtId="43" fontId="96" fillId="0" borderId="88" xfId="54151" applyFont="1" applyBorder="1" applyAlignment="1" applyProtection="1">
      <alignment vertical="center"/>
      <protection locked="0"/>
    </xf>
    <xf numFmtId="43" fontId="95" fillId="0" borderId="89" xfId="54151" applyFont="1" applyFill="1" applyBorder="1" applyAlignment="1" applyProtection="1">
      <alignment horizontal="right" vertical="center"/>
      <protection locked="0"/>
    </xf>
    <xf numFmtId="0" fontId="98" fillId="0" borderId="0" xfId="10" applyFont="1" applyAlignment="1">
      <alignment horizontal="center" vertical="center"/>
    </xf>
    <xf numFmtId="0" fontId="98" fillId="0" borderId="0" xfId="10" applyFont="1" applyAlignment="1">
      <alignment horizontal="left" vertical="center"/>
    </xf>
    <xf numFmtId="165" fontId="98" fillId="0" borderId="0" xfId="26" applyFont="1" applyFill="1" applyBorder="1" applyAlignment="1">
      <alignment horizontal="center" vertical="center"/>
    </xf>
    <xf numFmtId="165" fontId="98" fillId="0" borderId="0" xfId="26" applyFont="1" applyFill="1" applyBorder="1" applyAlignment="1">
      <alignment vertical="center"/>
    </xf>
    <xf numFmtId="165" fontId="98" fillId="0" borderId="0" xfId="14" applyFont="1" applyFill="1" applyBorder="1" applyAlignment="1">
      <alignment vertical="center"/>
    </xf>
    <xf numFmtId="0" fontId="98" fillId="4" borderId="0" xfId="10" applyFont="1" applyFill="1" applyAlignment="1">
      <alignment vertical="center"/>
    </xf>
    <xf numFmtId="0" fontId="17" fillId="0" borderId="16" xfId="185" applyBorder="1" applyAlignment="1">
      <alignment horizontal="center" vertical="center"/>
    </xf>
    <xf numFmtId="165" fontId="17" fillId="0" borderId="1" xfId="14" applyFont="1" applyFill="1" applyBorder="1" applyAlignment="1">
      <alignment horizontal="left" vertical="center"/>
    </xf>
    <xf numFmtId="0" fontId="95" fillId="2" borderId="1" xfId="10" applyFont="1" applyFill="1" applyBorder="1" applyAlignment="1">
      <alignment horizontal="center" vertical="center"/>
    </xf>
    <xf numFmtId="0" fontId="95" fillId="2" borderId="1" xfId="10" applyFont="1" applyFill="1" applyBorder="1" applyAlignment="1">
      <alignment vertical="center"/>
    </xf>
    <xf numFmtId="165" fontId="95" fillId="2" borderId="1" xfId="26" applyFont="1" applyFill="1" applyBorder="1" applyAlignment="1">
      <alignment vertical="center"/>
    </xf>
    <xf numFmtId="165" fontId="95" fillId="2" borderId="1" xfId="14" applyFont="1" applyFill="1" applyBorder="1" applyAlignment="1">
      <alignment vertical="center"/>
    </xf>
    <xf numFmtId="0" fontId="95" fillId="0" borderId="1" xfId="10" applyFont="1" applyBorder="1" applyAlignment="1">
      <alignment horizontal="center" vertical="center"/>
    </xf>
    <xf numFmtId="0" fontId="95" fillId="0" borderId="1" xfId="10" applyFont="1" applyBorder="1" applyAlignment="1">
      <alignment vertical="center" wrapText="1"/>
    </xf>
    <xf numFmtId="165" fontId="96" fillId="0" borderId="1" xfId="14" applyFont="1" applyFill="1" applyBorder="1" applyAlignment="1">
      <alignment vertical="center"/>
    </xf>
    <xf numFmtId="0" fontId="96" fillId="4" borderId="1" xfId="10" applyFont="1" applyFill="1" applyBorder="1" applyAlignment="1">
      <alignment horizontal="center" vertical="center" wrapText="1"/>
    </xf>
    <xf numFmtId="0" fontId="96" fillId="0" borderId="1" xfId="10" applyFont="1" applyBorder="1" applyAlignment="1">
      <alignment horizontal="center" vertical="center"/>
    </xf>
    <xf numFmtId="43" fontId="96" fillId="0" borderId="0" xfId="10" applyNumberFormat="1" applyFont="1" applyAlignment="1">
      <alignment vertical="center"/>
    </xf>
    <xf numFmtId="0" fontId="95" fillId="0" borderId="1" xfId="10" applyFont="1" applyBorder="1" applyAlignment="1">
      <alignment horizontal="left" vertical="center" wrapText="1"/>
    </xf>
    <xf numFmtId="165" fontId="96" fillId="4" borderId="1" xfId="14" applyFont="1" applyFill="1" applyBorder="1" applyAlignment="1">
      <alignment horizontal="right" vertical="center"/>
    </xf>
    <xf numFmtId="165" fontId="96" fillId="4" borderId="1" xfId="14" applyFont="1" applyFill="1" applyBorder="1" applyAlignment="1">
      <alignment vertical="center"/>
    </xf>
    <xf numFmtId="0" fontId="96" fillId="0" borderId="1" xfId="27" applyFont="1" applyBorder="1" applyAlignment="1">
      <alignment horizontal="center" vertical="center" wrapText="1"/>
    </xf>
    <xf numFmtId="0" fontId="96" fillId="0" borderId="1" xfId="244" applyFont="1" applyBorder="1" applyAlignment="1">
      <alignment horizontal="center" vertical="center"/>
    </xf>
    <xf numFmtId="0" fontId="96" fillId="0" borderId="1" xfId="244" applyFont="1" applyBorder="1" applyAlignment="1">
      <alignment vertical="center" wrapText="1"/>
    </xf>
    <xf numFmtId="0" fontId="98" fillId="64" borderId="0" xfId="10" applyFont="1" applyFill="1" applyAlignment="1">
      <alignment vertical="center"/>
    </xf>
    <xf numFmtId="165" fontId="98" fillId="64" borderId="0" xfId="14" applyFont="1" applyFill="1" applyAlignment="1">
      <alignment vertical="center"/>
    </xf>
    <xf numFmtId="2" fontId="20" fillId="0" borderId="1" xfId="5" applyNumberFormat="1" applyFont="1" applyBorder="1" applyAlignment="1">
      <alignment horizontal="left" vertical="center" wrapText="1"/>
    </xf>
    <xf numFmtId="0" fontId="94" fillId="0" borderId="0" xfId="54152" applyFont="1"/>
    <xf numFmtId="0" fontId="1" fillId="0" borderId="0" xfId="54152"/>
    <xf numFmtId="0" fontId="1" fillId="4" borderId="109" xfId="54152" applyFill="1" applyBorder="1"/>
    <xf numFmtId="0" fontId="1" fillId="4" borderId="6" xfId="54152" applyFill="1" applyBorder="1"/>
    <xf numFmtId="0" fontId="1" fillId="4" borderId="110" xfId="54152" applyFill="1" applyBorder="1"/>
    <xf numFmtId="0" fontId="1" fillId="4" borderId="0" xfId="54152" applyFill="1"/>
    <xf numFmtId="0" fontId="1" fillId="4" borderId="111" xfId="54152" applyFill="1" applyBorder="1"/>
    <xf numFmtId="0" fontId="1" fillId="4" borderId="112" xfId="54152" applyFill="1" applyBorder="1"/>
    <xf numFmtId="0" fontId="1" fillId="4" borderId="44" xfId="54152" applyFill="1" applyBorder="1"/>
    <xf numFmtId="0" fontId="1" fillId="4" borderId="10" xfId="54152" applyFill="1" applyBorder="1"/>
    <xf numFmtId="0" fontId="1" fillId="4" borderId="45" xfId="54152" applyFill="1" applyBorder="1"/>
    <xf numFmtId="0" fontId="1" fillId="4" borderId="44" xfId="54152" applyFill="1" applyBorder="1" applyAlignment="1">
      <alignment horizontal="left"/>
    </xf>
    <xf numFmtId="0" fontId="1" fillId="4" borderId="10" xfId="54152" applyFill="1" applyBorder="1" applyAlignment="1">
      <alignment horizontal="left"/>
    </xf>
    <xf numFmtId="0" fontId="1" fillId="4" borderId="0" xfId="54152" applyFill="1" applyAlignment="1">
      <alignment horizontal="left"/>
    </xf>
    <xf numFmtId="0" fontId="1" fillId="4" borderId="112" xfId="54152" applyFill="1" applyBorder="1" applyAlignment="1">
      <alignment horizontal="left"/>
    </xf>
    <xf numFmtId="0" fontId="98" fillId="4" borderId="0" xfId="54146" applyFont="1" applyFill="1" applyAlignment="1" applyProtection="1">
      <alignment vertical="center"/>
      <protection locked="0"/>
    </xf>
    <xf numFmtId="0" fontId="75" fillId="4" borderId="112" xfId="54146" applyFill="1" applyBorder="1"/>
    <xf numFmtId="0" fontId="56" fillId="4" borderId="0" xfId="54152" applyFont="1" applyFill="1"/>
    <xf numFmtId="0" fontId="56" fillId="0" borderId="0" xfId="54152" applyFont="1"/>
    <xf numFmtId="43" fontId="17" fillId="0" borderId="85" xfId="54153" applyFont="1" applyFill="1" applyBorder="1" applyAlignment="1" applyProtection="1">
      <alignment horizontal="center" vertical="center"/>
      <protection locked="0"/>
    </xf>
    <xf numFmtId="43" fontId="17" fillId="0" borderId="103" xfId="54153" applyFont="1" applyFill="1" applyBorder="1" applyAlignment="1" applyProtection="1">
      <alignment horizontal="right" vertical="center"/>
      <protection locked="0"/>
    </xf>
    <xf numFmtId="43" fontId="17" fillId="0" borderId="96" xfId="54153" applyFont="1" applyFill="1" applyBorder="1" applyAlignment="1" applyProtection="1">
      <alignment horizontal="right" vertical="center"/>
      <protection locked="0"/>
    </xf>
    <xf numFmtId="43" fontId="17" fillId="0" borderId="83" xfId="54153" applyFont="1" applyFill="1" applyBorder="1" applyAlignment="1" applyProtection="1">
      <alignment horizontal="center" vertical="center"/>
      <protection locked="0"/>
    </xf>
    <xf numFmtId="43" fontId="17" fillId="0" borderId="104" xfId="54153" applyFont="1" applyFill="1" applyBorder="1" applyAlignment="1" applyProtection="1">
      <alignment horizontal="right" vertical="center"/>
      <protection locked="0"/>
    </xf>
    <xf numFmtId="43" fontId="17" fillId="0" borderId="97" xfId="54153" applyFont="1" applyFill="1" applyBorder="1" applyAlignment="1" applyProtection="1">
      <alignment horizontal="right" vertical="center"/>
      <protection locked="0"/>
    </xf>
    <xf numFmtId="43" fontId="17" fillId="0" borderId="95" xfId="54153" applyFont="1" applyFill="1" applyBorder="1" applyAlignment="1" applyProtection="1">
      <alignment vertical="center"/>
      <protection locked="0"/>
    </xf>
    <xf numFmtId="43" fontId="17" fillId="0" borderId="95" xfId="54153" applyFont="1" applyFill="1" applyBorder="1" applyAlignment="1" applyProtection="1">
      <alignment horizontal="center" vertical="center"/>
      <protection locked="0"/>
    </xf>
    <xf numFmtId="43" fontId="18" fillId="64" borderId="120" xfId="54153" applyFont="1" applyFill="1" applyBorder="1" applyAlignment="1" applyProtection="1">
      <alignment horizontal="right" vertical="center"/>
      <protection locked="0"/>
    </xf>
    <xf numFmtId="43" fontId="98" fillId="0" borderId="0" xfId="54153" applyFont="1" applyFill="1" applyBorder="1" applyAlignment="1" applyProtection="1">
      <alignment vertical="center"/>
      <protection locked="0"/>
    </xf>
    <xf numFmtId="43" fontId="98" fillId="0" borderId="0" xfId="54153" applyFont="1" applyFill="1" applyBorder="1" applyAlignment="1" applyProtection="1">
      <alignment horizontal="right" vertical="center"/>
      <protection locked="0"/>
    </xf>
    <xf numFmtId="43" fontId="99" fillId="0" borderId="0" xfId="54153" applyFont="1" applyFill="1" applyBorder="1" applyAlignment="1" applyProtection="1">
      <alignment vertical="center"/>
      <protection locked="0"/>
    </xf>
    <xf numFmtId="43" fontId="99" fillId="64" borderId="0" xfId="54153" applyFont="1" applyFill="1" applyBorder="1" applyAlignment="1" applyProtection="1">
      <alignment horizontal="right" vertical="center"/>
      <protection locked="0"/>
    </xf>
    <xf numFmtId="0" fontId="99" fillId="0" borderId="0" xfId="54152" applyFont="1"/>
    <xf numFmtId="0" fontId="98" fillId="0" borderId="0" xfId="54152" applyFont="1" applyAlignment="1" applyProtection="1">
      <alignment vertical="center"/>
      <protection locked="0"/>
    </xf>
    <xf numFmtId="0" fontId="100" fillId="0" borderId="0" xfId="54152" applyFont="1" applyAlignment="1" applyProtection="1">
      <alignment vertical="center"/>
      <protection locked="0"/>
    </xf>
    <xf numFmtId="2" fontId="56" fillId="0" borderId="0" xfId="54152" applyNumberFormat="1" applyFont="1" applyAlignment="1">
      <alignment horizontal="center" vertical="center"/>
    </xf>
    <xf numFmtId="0" fontId="100" fillId="0" borderId="0" xfId="54152" applyFont="1" applyAlignment="1" applyProtection="1">
      <alignment horizontal="center" vertical="center"/>
      <protection locked="0"/>
    </xf>
    <xf numFmtId="0" fontId="100" fillId="0" borderId="0" xfId="54152" applyFont="1" applyAlignment="1" applyProtection="1">
      <alignment horizontal="center" vertical="center" wrapText="1"/>
      <protection locked="0"/>
    </xf>
    <xf numFmtId="0" fontId="99" fillId="64" borderId="0" xfId="54152" applyFont="1" applyFill="1"/>
    <xf numFmtId="2" fontId="56" fillId="0" borderId="0" xfId="54152" applyNumberFormat="1" applyFont="1" applyAlignment="1">
      <alignment horizontal="center"/>
    </xf>
    <xf numFmtId="43" fontId="98" fillId="0" borderId="0" xfId="54153" applyFont="1" applyFill="1" applyBorder="1" applyAlignment="1" applyProtection="1">
      <alignment horizontal="center" vertical="center"/>
      <protection locked="0"/>
    </xf>
    <xf numFmtId="43" fontId="100" fillId="64" borderId="0" xfId="54153" applyFont="1" applyFill="1" applyBorder="1" applyAlignment="1" applyProtection="1">
      <alignment horizontal="right" vertical="center"/>
      <protection locked="0"/>
    </xf>
    <xf numFmtId="0" fontId="98" fillId="0" borderId="0" xfId="54152" applyFont="1" applyAlignment="1" applyProtection="1">
      <alignment horizontal="center" vertical="center"/>
      <protection locked="0"/>
    </xf>
    <xf numFmtId="43" fontId="17" fillId="0" borderId="0" xfId="54153" applyFont="1" applyFill="1" applyBorder="1" applyAlignment="1" applyProtection="1">
      <alignment vertical="center"/>
      <protection locked="0"/>
    </xf>
    <xf numFmtId="2" fontId="1" fillId="0" borderId="0" xfId="54152" applyNumberFormat="1" applyAlignment="1">
      <alignment horizontal="center"/>
    </xf>
    <xf numFmtId="0" fontId="76" fillId="0" borderId="0" xfId="54152" applyFont="1"/>
    <xf numFmtId="2" fontId="76" fillId="0" borderId="0" xfId="54152" applyNumberFormat="1" applyFont="1"/>
    <xf numFmtId="0" fontId="18" fillId="0" borderId="0" xfId="54152" applyFont="1" applyAlignment="1">
      <alignment horizontal="center"/>
    </xf>
    <xf numFmtId="0" fontId="76" fillId="0" borderId="0" xfId="54152" applyFont="1" applyAlignment="1">
      <alignment horizontal="center"/>
    </xf>
    <xf numFmtId="0" fontId="1" fillId="0" borderId="0" xfId="54152" applyAlignment="1">
      <alignment horizontal="center"/>
    </xf>
    <xf numFmtId="0" fontId="1" fillId="0" borderId="0" xfId="54152" applyAlignment="1">
      <alignment wrapText="1"/>
    </xf>
    <xf numFmtId="0" fontId="76" fillId="0" borderId="0" xfId="54152" applyFont="1" applyAlignment="1">
      <alignment wrapText="1"/>
    </xf>
    <xf numFmtId="2" fontId="1" fillId="0" borderId="0" xfId="54152" applyNumberFormat="1" applyAlignment="1">
      <alignment horizontal="center" vertical="center"/>
    </xf>
    <xf numFmtId="2" fontId="1" fillId="0" borderId="0" xfId="54152" applyNumberFormat="1"/>
    <xf numFmtId="0" fontId="101" fillId="0" borderId="0" xfId="54152" applyFont="1"/>
    <xf numFmtId="0" fontId="18" fillId="0" borderId="0" xfId="54152" applyFont="1" applyAlignment="1">
      <alignment horizontal="center" vertical="center"/>
    </xf>
    <xf numFmtId="0" fontId="18" fillId="0" borderId="0" xfId="54152" applyFont="1" applyAlignment="1">
      <alignment horizontal="center" vertical="center" wrapText="1"/>
    </xf>
    <xf numFmtId="2" fontId="1" fillId="0" borderId="0" xfId="54152" applyNumberFormat="1" applyAlignment="1">
      <alignment horizontal="right" vertical="center"/>
    </xf>
    <xf numFmtId="0" fontId="1" fillId="0" borderId="0" xfId="54152" applyAlignment="1">
      <alignment vertical="center" wrapText="1"/>
    </xf>
    <xf numFmtId="0" fontId="1" fillId="0" borderId="0" xfId="54152" applyAlignment="1">
      <alignment vertical="center"/>
    </xf>
    <xf numFmtId="0" fontId="1" fillId="0" borderId="0" xfId="54152" applyAlignment="1">
      <alignment horizontal="center" vertical="center"/>
    </xf>
    <xf numFmtId="2" fontId="76" fillId="0" borderId="0" xfId="54152" applyNumberFormat="1" applyFont="1" applyAlignment="1">
      <alignment horizontal="right" vertical="center"/>
    </xf>
    <xf numFmtId="0" fontId="102" fillId="0" borderId="0" xfId="54152" applyFont="1"/>
    <xf numFmtId="2" fontId="1" fillId="0" borderId="0" xfId="54152" applyNumberFormat="1" applyAlignment="1">
      <alignment vertical="center"/>
    </xf>
    <xf numFmtId="0" fontId="103" fillId="0" borderId="0" xfId="54152" applyFont="1"/>
    <xf numFmtId="0" fontId="103" fillId="0" borderId="0" xfId="54152" applyFont="1" applyAlignment="1">
      <alignment horizontal="left" wrapText="1"/>
    </xf>
    <xf numFmtId="0" fontId="1" fillId="0" borderId="0" xfId="54152" applyAlignment="1">
      <alignment horizontal="center" vertical="center" wrapText="1"/>
    </xf>
    <xf numFmtId="0" fontId="103" fillId="0" borderId="0" xfId="54152" applyFont="1" applyAlignment="1">
      <alignment wrapText="1"/>
    </xf>
    <xf numFmtId="0" fontId="1" fillId="0" borderId="0" xfId="54152" applyAlignment="1">
      <alignment horizontal="center" wrapText="1"/>
    </xf>
    <xf numFmtId="2" fontId="76" fillId="0" borderId="0" xfId="54152" applyNumberFormat="1" applyFont="1" applyAlignment="1">
      <alignment horizontal="right" wrapText="1"/>
    </xf>
    <xf numFmtId="0" fontId="76" fillId="0" borderId="0" xfId="54152" applyFont="1" applyAlignment="1">
      <alignment horizontal="left" wrapText="1"/>
    </xf>
    <xf numFmtId="0" fontId="76" fillId="65" borderId="0" xfId="54152" applyFont="1" applyFill="1"/>
    <xf numFmtId="2" fontId="76" fillId="65" borderId="0" xfId="54152" applyNumberFormat="1" applyFont="1" applyFill="1"/>
    <xf numFmtId="0" fontId="103" fillId="0" borderId="0" xfId="54152" applyFont="1" applyAlignment="1">
      <alignment horizontal="left"/>
    </xf>
    <xf numFmtId="0" fontId="104" fillId="0" borderId="0" xfId="54152" applyFont="1"/>
    <xf numFmtId="0" fontId="104" fillId="0" borderId="0" xfId="54152" applyFont="1" applyAlignment="1">
      <alignment horizontal="left" wrapText="1"/>
    </xf>
    <xf numFmtId="43" fontId="17" fillId="0" borderId="0" xfId="54153" applyFont="1" applyFill="1" applyBorder="1" applyAlignment="1" applyProtection="1">
      <alignment horizontal="right" vertical="center"/>
      <protection locked="0"/>
    </xf>
    <xf numFmtId="43" fontId="17" fillId="0" borderId="0" xfId="54153" applyFont="1" applyFill="1" applyBorder="1" applyAlignment="1" applyProtection="1">
      <alignment horizontal="center" vertical="center"/>
      <protection locked="0"/>
    </xf>
    <xf numFmtId="0" fontId="18" fillId="0" borderId="75" xfId="54146" applyFont="1" applyBorder="1" applyAlignment="1" applyProtection="1">
      <alignment horizontal="center" vertical="center"/>
      <protection locked="0"/>
    </xf>
    <xf numFmtId="0" fontId="18" fillId="0" borderId="76" xfId="54146" applyFont="1" applyBorder="1" applyAlignment="1" applyProtection="1">
      <alignment horizontal="center" vertical="center"/>
      <protection locked="0"/>
    </xf>
    <xf numFmtId="0" fontId="18" fillId="0" borderId="76" xfId="54146" applyFont="1" applyBorder="1" applyAlignment="1" applyProtection="1">
      <alignment horizontal="center" vertical="center" wrapText="1"/>
      <protection locked="0"/>
    </xf>
    <xf numFmtId="0" fontId="18" fillId="0" borderId="100" xfId="54146" applyFont="1" applyBorder="1" applyAlignment="1" applyProtection="1">
      <alignment horizontal="center" vertical="center"/>
      <protection locked="0"/>
    </xf>
    <xf numFmtId="0" fontId="18" fillId="0" borderId="101" xfId="54146" applyFont="1" applyBorder="1" applyAlignment="1" applyProtection="1">
      <alignment horizontal="center" vertical="center" wrapText="1"/>
      <protection locked="0"/>
    </xf>
    <xf numFmtId="0" fontId="18" fillId="0" borderId="68" xfId="54146" applyFont="1" applyBorder="1" applyAlignment="1" applyProtection="1">
      <alignment horizontal="center" vertical="center" wrapText="1"/>
      <protection locked="0"/>
    </xf>
    <xf numFmtId="43" fontId="17" fillId="0" borderId="98" xfId="54153" applyFont="1" applyFill="1" applyBorder="1" applyAlignment="1" applyProtection="1">
      <alignment vertical="center"/>
      <protection locked="0"/>
    </xf>
    <xf numFmtId="43" fontId="20" fillId="0" borderId="1" xfId="5" applyNumberFormat="1" applyFont="1" applyBorder="1" applyAlignment="1">
      <alignment horizontal="center" vertical="center" wrapText="1"/>
    </xf>
    <xf numFmtId="165" fontId="17" fillId="4" borderId="1" xfId="14" applyFont="1" applyFill="1" applyBorder="1" applyAlignment="1">
      <alignment vertical="center"/>
    </xf>
    <xf numFmtId="2" fontId="17" fillId="0" borderId="0" xfId="10" applyNumberFormat="1" applyAlignment="1">
      <alignment vertical="center"/>
    </xf>
    <xf numFmtId="165" fontId="18" fillId="0" borderId="1" xfId="14" applyFont="1" applyFill="1" applyBorder="1" applyAlignment="1">
      <alignment horizontal="center" vertical="center" wrapText="1"/>
    </xf>
    <xf numFmtId="0" fontId="18" fillId="4" borderId="0" xfId="54146" applyFont="1" applyFill="1" applyAlignment="1" applyProtection="1">
      <alignment horizontal="center" vertical="center" wrapText="1"/>
      <protection locked="0"/>
    </xf>
    <xf numFmtId="43" fontId="18" fillId="4" borderId="0" xfId="54153" applyFont="1" applyFill="1" applyBorder="1" applyAlignment="1" applyProtection="1">
      <alignment horizontal="right" vertical="center"/>
      <protection locked="0"/>
    </xf>
    <xf numFmtId="43" fontId="98" fillId="4" borderId="0" xfId="54153" applyFont="1" applyFill="1" applyBorder="1" applyAlignment="1" applyProtection="1">
      <alignment vertical="center"/>
      <protection locked="0"/>
    </xf>
    <xf numFmtId="43" fontId="98" fillId="4" borderId="0" xfId="54153" applyFont="1" applyFill="1" applyBorder="1" applyAlignment="1" applyProtection="1">
      <alignment horizontal="right" vertical="center"/>
      <protection locked="0"/>
    </xf>
    <xf numFmtId="43" fontId="99" fillId="4" borderId="0" xfId="54153" applyFont="1" applyFill="1" applyBorder="1" applyAlignment="1" applyProtection="1">
      <alignment horizontal="right" vertical="center"/>
      <protection locked="0"/>
    </xf>
    <xf numFmtId="0" fontId="18" fillId="0" borderId="5" xfId="54146" applyFont="1" applyBorder="1" applyAlignment="1" applyProtection="1">
      <alignment horizontal="center" vertical="center"/>
      <protection locked="0"/>
    </xf>
    <xf numFmtId="0" fontId="18" fillId="0" borderId="6" xfId="54146" applyFont="1" applyBorder="1" applyAlignment="1" applyProtection="1">
      <alignment horizontal="center" vertical="center"/>
      <protection locked="0"/>
    </xf>
    <xf numFmtId="0" fontId="18" fillId="0" borderId="6" xfId="54146" applyFont="1" applyBorder="1" applyAlignment="1" applyProtection="1">
      <alignment horizontal="center" vertical="center" wrapText="1"/>
      <protection locked="0"/>
    </xf>
    <xf numFmtId="0" fontId="18" fillId="0" borderId="7" xfId="54146" applyFont="1" applyBorder="1" applyAlignment="1" applyProtection="1">
      <alignment horizontal="center" vertical="center" wrapText="1"/>
      <protection locked="0"/>
    </xf>
    <xf numFmtId="43" fontId="18" fillId="64" borderId="68" xfId="54153" applyFont="1" applyFill="1" applyBorder="1" applyAlignment="1" applyProtection="1">
      <alignment horizontal="right" vertical="center"/>
      <protection locked="0"/>
    </xf>
    <xf numFmtId="0" fontId="17" fillId="0" borderId="8" xfId="54146" applyFont="1" applyBorder="1" applyAlignment="1" applyProtection="1">
      <alignment horizontal="center" vertical="center" wrapText="1"/>
      <protection locked="0"/>
    </xf>
    <xf numFmtId="43" fontId="17" fillId="0" borderId="106" xfId="54153" applyFont="1" applyFill="1" applyBorder="1" applyAlignment="1" applyProtection="1">
      <alignment horizontal="center" vertical="center"/>
      <protection locked="0"/>
    </xf>
    <xf numFmtId="43" fontId="17" fillId="4" borderId="0" xfId="54153" applyFont="1" applyFill="1" applyBorder="1" applyAlignment="1" applyProtection="1">
      <alignment horizontal="center" vertical="center"/>
      <protection locked="0"/>
    </xf>
    <xf numFmtId="43" fontId="17" fillId="4" borderId="0" xfId="54153" applyFont="1" applyFill="1" applyBorder="1" applyAlignment="1" applyProtection="1">
      <alignment horizontal="center" vertical="center" wrapText="1"/>
      <protection locked="0"/>
    </xf>
    <xf numFmtId="43" fontId="17" fillId="0" borderId="92" xfId="54153" applyFont="1" applyFill="1" applyBorder="1" applyAlignment="1" applyProtection="1">
      <alignment horizontal="center" vertical="center"/>
      <protection locked="0"/>
    </xf>
    <xf numFmtId="43" fontId="17" fillId="0" borderId="121" xfId="54153" applyFont="1" applyFill="1" applyBorder="1" applyAlignment="1" applyProtection="1">
      <alignment horizontal="right" vertical="center"/>
      <protection locked="0"/>
    </xf>
    <xf numFmtId="0" fontId="95" fillId="4" borderId="0" xfId="54150" applyFont="1" applyFill="1" applyAlignment="1">
      <alignment vertical="center" wrapText="1"/>
    </xf>
    <xf numFmtId="0" fontId="95" fillId="4" borderId="0" xfId="54150" applyFont="1" applyFill="1" applyAlignment="1">
      <alignment horizontal="center" vertical="center" wrapText="1"/>
    </xf>
    <xf numFmtId="0" fontId="18" fillId="4" borderId="0" xfId="54150" applyFont="1" applyFill="1" applyAlignment="1" applyProtection="1">
      <alignment horizontal="center" vertical="center" wrapText="1"/>
      <protection locked="0"/>
    </xf>
    <xf numFmtId="43" fontId="97" fillId="4" borderId="0" xfId="54151" applyFont="1" applyFill="1" applyBorder="1" applyAlignment="1" applyProtection="1">
      <alignment horizontal="right" vertical="center"/>
      <protection locked="0"/>
    </xf>
    <xf numFmtId="43" fontId="95" fillId="4" borderId="0" xfId="54151" applyFont="1" applyFill="1" applyBorder="1" applyAlignment="1" applyProtection="1">
      <alignment horizontal="right" vertical="center"/>
      <protection locked="0"/>
    </xf>
    <xf numFmtId="0" fontId="100" fillId="4" borderId="0" xfId="54150" applyFont="1" applyFill="1" applyAlignment="1" applyProtection="1">
      <alignment horizontal="center" vertical="center" wrapText="1"/>
      <protection locked="0"/>
    </xf>
    <xf numFmtId="43" fontId="100" fillId="4" borderId="0" xfId="54151" applyFont="1" applyFill="1" applyBorder="1" applyAlignment="1" applyProtection="1">
      <alignment horizontal="right" vertical="center"/>
      <protection locked="0"/>
    </xf>
    <xf numFmtId="0" fontId="95" fillId="4" borderId="0" xfId="54150" applyFont="1" applyFill="1" applyAlignment="1" applyProtection="1">
      <alignment horizontal="center" vertical="center" wrapText="1"/>
      <protection locked="0"/>
    </xf>
    <xf numFmtId="0" fontId="18" fillId="4" borderId="0" xfId="10" applyFont="1" applyFill="1" applyAlignment="1">
      <alignment vertical="center" wrapText="1"/>
    </xf>
    <xf numFmtId="0" fontId="18" fillId="4" borderId="0" xfId="10" applyFont="1" applyFill="1" applyAlignment="1">
      <alignment horizontal="right" vertical="center" wrapText="1"/>
    </xf>
    <xf numFmtId="165" fontId="18" fillId="4" borderId="0" xfId="14" applyFont="1" applyFill="1" applyBorder="1" applyAlignment="1">
      <alignment vertical="center" wrapText="1"/>
    </xf>
    <xf numFmtId="0" fontId="17" fillId="4" borderId="1" xfId="185" applyFill="1" applyBorder="1" applyAlignment="1">
      <alignment horizontal="center" vertical="center"/>
    </xf>
    <xf numFmtId="0" fontId="20" fillId="4" borderId="1" xfId="5" applyFont="1" applyFill="1" applyBorder="1" applyAlignment="1">
      <alignment horizontal="center" vertical="center" wrapText="1"/>
    </xf>
    <xf numFmtId="182" fontId="17" fillId="4" borderId="1" xfId="14" applyNumberFormat="1" applyFont="1" applyFill="1" applyBorder="1" applyAlignment="1">
      <alignment horizontal="right" vertical="center"/>
    </xf>
    <xf numFmtId="0" fontId="17" fillId="4" borderId="1" xfId="10" applyFill="1" applyBorder="1" applyAlignment="1">
      <alignment vertical="center" wrapText="1"/>
    </xf>
    <xf numFmtId="0" fontId="18" fillId="4" borderId="19" xfId="10" applyFont="1" applyFill="1" applyBorder="1" applyAlignment="1">
      <alignment vertical="center" wrapText="1"/>
    </xf>
    <xf numFmtId="0" fontId="18" fillId="4" borderId="16" xfId="10" applyFont="1" applyFill="1" applyBorder="1" applyAlignment="1">
      <alignment vertical="center" wrapText="1"/>
    </xf>
    <xf numFmtId="0" fontId="18" fillId="4" borderId="20" xfId="10" applyFont="1" applyFill="1" applyBorder="1" applyAlignment="1">
      <alignment horizontal="right" vertical="center" wrapText="1"/>
    </xf>
    <xf numFmtId="165" fontId="18" fillId="4" borderId="1" xfId="14" applyFont="1" applyFill="1" applyBorder="1" applyAlignment="1">
      <alignment vertical="center" wrapText="1"/>
    </xf>
    <xf numFmtId="0" fontId="17" fillId="4" borderId="0" xfId="10" applyFill="1" applyAlignment="1">
      <alignment horizontal="center" vertical="center"/>
    </xf>
    <xf numFmtId="0" fontId="17" fillId="4" borderId="0" xfId="10" applyFill="1" applyAlignment="1">
      <alignment horizontal="left" vertical="center"/>
    </xf>
    <xf numFmtId="165" fontId="17" fillId="4" borderId="0" xfId="26" applyFont="1" applyFill="1" applyBorder="1" applyAlignment="1">
      <alignment horizontal="center" vertical="center"/>
    </xf>
    <xf numFmtId="165" fontId="17" fillId="4" borderId="0" xfId="26" applyFont="1" applyFill="1" applyBorder="1" applyAlignment="1">
      <alignment vertical="center"/>
    </xf>
    <xf numFmtId="165" fontId="17" fillId="4" borderId="0" xfId="14" applyFont="1" applyFill="1" applyBorder="1" applyAlignment="1">
      <alignment vertical="center"/>
    </xf>
    <xf numFmtId="165" fontId="17" fillId="64" borderId="0" xfId="14" applyFont="1" applyFill="1" applyAlignment="1">
      <alignment vertical="center"/>
    </xf>
    <xf numFmtId="165" fontId="17" fillId="4" borderId="0" xfId="14" applyFont="1" applyFill="1" applyAlignment="1">
      <alignment vertical="center"/>
    </xf>
    <xf numFmtId="165" fontId="98" fillId="4" borderId="0" xfId="14" applyFont="1" applyFill="1" applyAlignment="1">
      <alignment vertical="center"/>
    </xf>
    <xf numFmtId="165" fontId="17" fillId="4" borderId="1" xfId="14" applyFont="1" applyFill="1" applyBorder="1" applyAlignment="1">
      <alignment horizontal="left" vertical="center" wrapText="1"/>
    </xf>
    <xf numFmtId="2" fontId="20" fillId="4" borderId="1" xfId="5" applyNumberFormat="1" applyFont="1" applyFill="1" applyBorder="1" applyAlignment="1">
      <alignment horizontal="center" vertical="center" wrapText="1"/>
    </xf>
    <xf numFmtId="0" fontId="17" fillId="64" borderId="0" xfId="10" applyFill="1" applyAlignment="1">
      <alignment vertical="center"/>
    </xf>
    <xf numFmtId="165" fontId="17" fillId="4" borderId="1" xfId="14" applyFont="1" applyFill="1" applyBorder="1" applyAlignment="1">
      <alignment horizontal="left" vertical="center"/>
    </xf>
    <xf numFmtId="165" fontId="18" fillId="4" borderId="1" xfId="14" applyFont="1" applyFill="1" applyBorder="1" applyAlignment="1">
      <alignment horizontal="center" vertical="center" wrapText="1"/>
    </xf>
    <xf numFmtId="0" fontId="98" fillId="4" borderId="0" xfId="10" applyFont="1" applyFill="1" applyAlignment="1">
      <alignment horizontal="center" vertical="center"/>
    </xf>
    <xf numFmtId="0" fontId="98" fillId="4" borderId="0" xfId="10" applyFont="1" applyFill="1" applyAlignment="1">
      <alignment horizontal="left" vertical="center"/>
    </xf>
    <xf numFmtId="165" fontId="98" fillId="4" borderId="0" xfId="26" applyFont="1" applyFill="1" applyBorder="1" applyAlignment="1">
      <alignment horizontal="center" vertical="center"/>
    </xf>
    <xf numFmtId="165" fontId="98" fillId="4" borderId="0" xfId="26" applyFont="1" applyFill="1" applyBorder="1" applyAlignment="1">
      <alignment vertical="center"/>
    </xf>
    <xf numFmtId="165" fontId="98" fillId="4" borderId="0" xfId="14" applyFont="1" applyFill="1" applyBorder="1" applyAlignment="1">
      <alignment vertical="center"/>
    </xf>
    <xf numFmtId="0" fontId="17" fillId="4" borderId="1" xfId="206" applyFill="1" applyBorder="1" applyAlignment="1">
      <alignment horizontal="center" vertical="center"/>
    </xf>
    <xf numFmtId="49" fontId="17" fillId="4"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xf>
    <xf numFmtId="0" fontId="17" fillId="4" borderId="1" xfId="12843" applyFill="1" applyBorder="1" applyAlignment="1">
      <alignment horizontal="center" vertical="center"/>
    </xf>
    <xf numFmtId="49" fontId="17" fillId="4" borderId="1" xfId="27" applyNumberFormat="1" applyFont="1" applyFill="1" applyBorder="1" applyAlignment="1">
      <alignment horizontal="center" vertical="center" wrapText="1"/>
    </xf>
    <xf numFmtId="0" fontId="17" fillId="4" borderId="1" xfId="27" applyFont="1" applyFill="1" applyBorder="1" applyAlignment="1">
      <alignment horizontal="center" vertical="center" wrapText="1"/>
    </xf>
    <xf numFmtId="0" fontId="17" fillId="4" borderId="16" xfId="10" applyFill="1" applyBorder="1" applyAlignment="1">
      <alignment vertical="center" wrapText="1"/>
    </xf>
    <xf numFmtId="0" fontId="17" fillId="4" borderId="0" xfId="0" applyFont="1" applyFill="1" applyAlignment="1">
      <alignment vertical="center"/>
    </xf>
    <xf numFmtId="0" fontId="17" fillId="4" borderId="1" xfId="0" applyFont="1" applyFill="1" applyBorder="1" applyAlignment="1">
      <alignment horizontal="center" vertical="center" wrapText="1"/>
    </xf>
    <xf numFmtId="182" fontId="106" fillId="2" borderId="1" xfId="10" applyNumberFormat="1" applyFont="1" applyFill="1" applyBorder="1" applyAlignment="1">
      <alignment vertical="center"/>
    </xf>
    <xf numFmtId="165" fontId="17" fillId="0" borderId="16" xfId="14" applyFont="1" applyFill="1" applyBorder="1" applyAlignment="1">
      <alignment horizontal="left" vertical="center"/>
    </xf>
    <xf numFmtId="0" fontId="96" fillId="4" borderId="1" xfId="10" applyFont="1" applyFill="1" applyBorder="1" applyAlignment="1">
      <alignment horizontal="left" vertical="center" wrapText="1"/>
    </xf>
    <xf numFmtId="0" fontId="96" fillId="4" borderId="1" xfId="10" applyFont="1" applyFill="1" applyBorder="1" applyAlignment="1">
      <alignment horizontal="center" vertical="center"/>
    </xf>
    <xf numFmtId="182" fontId="96" fillId="4" borderId="1" xfId="14" applyNumberFormat="1" applyFont="1" applyFill="1" applyBorder="1" applyAlignment="1">
      <alignment horizontal="right" vertical="center"/>
    </xf>
    <xf numFmtId="43" fontId="96" fillId="4" borderId="0" xfId="10" applyNumberFormat="1" applyFont="1" applyFill="1" applyAlignment="1">
      <alignment vertical="center"/>
    </xf>
    <xf numFmtId="165" fontId="96" fillId="4" borderId="0" xfId="14" applyFont="1" applyFill="1" applyAlignment="1">
      <alignment vertical="center"/>
    </xf>
    <xf numFmtId="0" fontId="96" fillId="4" borderId="0" xfId="10" applyFont="1" applyFill="1" applyAlignment="1">
      <alignment vertical="center"/>
    </xf>
    <xf numFmtId="0" fontId="96" fillId="4" borderId="1" xfId="27" applyFont="1" applyFill="1" applyBorder="1" applyAlignment="1">
      <alignment horizontal="center" vertical="center" wrapText="1"/>
    </xf>
    <xf numFmtId="0" fontId="96" fillId="4" borderId="1" xfId="244" applyFont="1" applyFill="1" applyBorder="1" applyAlignment="1">
      <alignment horizontal="center" vertical="center"/>
    </xf>
    <xf numFmtId="0" fontId="96" fillId="4" borderId="1" xfId="244" applyFont="1" applyFill="1" applyBorder="1" applyAlignment="1">
      <alignment vertical="center" wrapText="1"/>
    </xf>
    <xf numFmtId="0" fontId="17" fillId="4" borderId="1" xfId="185" quotePrefix="1" applyFill="1" applyBorder="1" applyAlignment="1">
      <alignment horizontal="center" vertical="center"/>
    </xf>
    <xf numFmtId="0" fontId="75" fillId="61" borderId="106" xfId="54146" applyFill="1" applyBorder="1"/>
    <xf numFmtId="0" fontId="18" fillId="61" borderId="122" xfId="54146" applyFont="1" applyFill="1" applyBorder="1" applyAlignment="1">
      <alignment horizontal="center" vertical="center"/>
    </xf>
    <xf numFmtId="10" fontId="89" fillId="61" borderId="87" xfId="54146" applyNumberFormat="1" applyFont="1" applyFill="1" applyBorder="1" applyAlignment="1">
      <alignment vertical="top" wrapText="1"/>
    </xf>
    <xf numFmtId="4" fontId="89" fillId="61" borderId="123" xfId="54146" applyNumberFormat="1" applyFont="1" applyFill="1" applyBorder="1" applyAlignment="1">
      <alignment vertical="top" wrapText="1"/>
    </xf>
    <xf numFmtId="10" fontId="89" fillId="61" borderId="124" xfId="54146" applyNumberFormat="1" applyFont="1" applyFill="1" applyBorder="1" applyAlignment="1">
      <alignment vertical="top" wrapText="1"/>
    </xf>
    <xf numFmtId="10" fontId="91" fillId="61" borderId="125" xfId="54146" applyNumberFormat="1" applyFont="1" applyFill="1" applyBorder="1" applyAlignment="1">
      <alignment vertical="top" wrapText="1"/>
    </xf>
    <xf numFmtId="184" fontId="91" fillId="61" borderId="126" xfId="54146" applyNumberFormat="1" applyFont="1" applyFill="1" applyBorder="1" applyAlignment="1">
      <alignment vertical="top" wrapText="1"/>
    </xf>
    <xf numFmtId="0" fontId="18" fillId="61" borderId="0" xfId="54146" applyFont="1" applyFill="1" applyAlignment="1">
      <alignment wrapText="1"/>
    </xf>
    <xf numFmtId="0" fontId="18" fillId="61" borderId="0" xfId="54146" applyFont="1" applyFill="1" applyAlignment="1">
      <alignment horizontal="center" wrapText="1"/>
    </xf>
    <xf numFmtId="0" fontId="36" fillId="4" borderId="0" xfId="54146" applyFont="1" applyFill="1" applyAlignment="1">
      <alignment vertical="center"/>
    </xf>
    <xf numFmtId="0" fontId="36" fillId="4" borderId="0" xfId="54146" applyFont="1" applyFill="1" applyAlignment="1">
      <alignment horizontal="center" vertical="center"/>
    </xf>
    <xf numFmtId="0" fontId="36" fillId="0" borderId="0" xfId="54146" applyFont="1" applyAlignment="1">
      <alignment horizontal="center" vertical="center"/>
    </xf>
    <xf numFmtId="0" fontId="36" fillId="0" borderId="0" xfId="54146" applyFont="1" applyAlignment="1">
      <alignment vertical="center"/>
    </xf>
    <xf numFmtId="0" fontId="36" fillId="4" borderId="0" xfId="54146" applyFont="1" applyFill="1" applyAlignment="1">
      <alignment horizontal="center" vertical="center" wrapText="1"/>
    </xf>
    <xf numFmtId="0" fontId="92" fillId="61" borderId="0" xfId="54146" applyFont="1" applyFill="1" applyAlignment="1">
      <alignment wrapText="1"/>
    </xf>
    <xf numFmtId="0" fontId="18" fillId="61" borderId="0" xfId="54146" applyFont="1" applyFill="1" applyAlignment="1">
      <alignment horizontal="right"/>
    </xf>
    <xf numFmtId="0" fontId="75" fillId="4" borderId="0" xfId="54146" applyFill="1" applyAlignment="1">
      <alignment horizontal="center" vertical="center"/>
    </xf>
    <xf numFmtId="0" fontId="75" fillId="0" borderId="0" xfId="54146" applyAlignment="1">
      <alignment vertical="center"/>
    </xf>
    <xf numFmtId="0" fontId="18" fillId="61" borderId="0" xfId="54146" applyFont="1" applyFill="1"/>
    <xf numFmtId="0" fontId="17" fillId="61" borderId="0" xfId="54146" applyFont="1" applyFill="1"/>
    <xf numFmtId="0" fontId="92" fillId="61" borderId="0" xfId="54146" applyFont="1" applyFill="1"/>
    <xf numFmtId="0" fontId="75" fillId="0" borderId="0" xfId="54146" applyAlignment="1">
      <alignment horizontal="center" vertical="center"/>
    </xf>
    <xf numFmtId="0" fontId="93" fillId="61" borderId="0" xfId="54146" applyFont="1" applyFill="1"/>
    <xf numFmtId="0" fontId="93" fillId="61" borderId="0" xfId="54146" applyFont="1" applyFill="1" applyAlignment="1">
      <alignment wrapText="1"/>
    </xf>
    <xf numFmtId="0" fontId="75" fillId="61" borderId="11" xfId="54146" applyFill="1" applyBorder="1" applyAlignment="1">
      <alignment vertical="center"/>
    </xf>
    <xf numFmtId="0" fontId="75" fillId="61" borderId="12" xfId="54146" applyFill="1" applyBorder="1" applyAlignment="1">
      <alignment vertical="center"/>
    </xf>
    <xf numFmtId="0" fontId="75" fillId="61" borderId="12" xfId="54146" applyFill="1" applyBorder="1" applyAlignment="1">
      <alignment vertical="center" wrapText="1"/>
    </xf>
    <xf numFmtId="0" fontId="75" fillId="61" borderId="68" xfId="54146" applyFill="1" applyBorder="1" applyAlignment="1">
      <alignment vertical="center"/>
    </xf>
    <xf numFmtId="0" fontId="87" fillId="0" borderId="0" xfId="10" applyFont="1" applyAlignment="1">
      <alignment horizontal="center" vertical="center" wrapText="1"/>
    </xf>
    <xf numFmtId="0" fontId="36" fillId="0" borderId="0" xfId="10" applyFont="1" applyAlignment="1">
      <alignment horizontal="center" vertical="center"/>
    </xf>
    <xf numFmtId="0" fontId="17" fillId="0" borderId="0" xfId="10" applyAlignment="1">
      <alignment horizontal="center" vertical="center"/>
    </xf>
    <xf numFmtId="0" fontId="83" fillId="0" borderId="5" xfId="10" applyFont="1" applyBorder="1" applyAlignment="1">
      <alignment horizontal="center" vertical="distributed"/>
    </xf>
    <xf numFmtId="0" fontId="83" fillId="0" borderId="6" xfId="10" applyFont="1" applyBorder="1" applyAlignment="1">
      <alignment horizontal="center" vertical="distributed"/>
    </xf>
    <xf numFmtId="0" fontId="83" fillId="0" borderId="7" xfId="10" applyFont="1" applyBorder="1" applyAlignment="1">
      <alignment horizontal="center" vertical="distributed"/>
    </xf>
    <xf numFmtId="0" fontId="84" fillId="0" borderId="41" xfId="10" applyFont="1" applyBorder="1" applyAlignment="1">
      <alignment horizontal="left" vertical="distributed"/>
    </xf>
    <xf numFmtId="0" fontId="84" fillId="0" borderId="16" xfId="10" applyFont="1" applyBorder="1" applyAlignment="1">
      <alignment horizontal="left" vertical="distributed"/>
    </xf>
    <xf numFmtId="0" fontId="84" fillId="0" borderId="20" xfId="10" applyFont="1" applyBorder="1" applyAlignment="1">
      <alignment horizontal="left" vertical="distributed"/>
    </xf>
    <xf numFmtId="0" fontId="84" fillId="0" borderId="19" xfId="10" applyFont="1" applyBorder="1" applyAlignment="1">
      <alignment horizontal="left" vertical="distributed"/>
    </xf>
    <xf numFmtId="0" fontId="84" fillId="0" borderId="42" xfId="10" applyFont="1" applyBorder="1" applyAlignment="1">
      <alignment horizontal="left" vertical="distributed"/>
    </xf>
    <xf numFmtId="0" fontId="84" fillId="0" borderId="19" xfId="10" applyFont="1" applyBorder="1" applyAlignment="1">
      <alignment horizontal="center" vertical="distributed"/>
    </xf>
    <xf numFmtId="0" fontId="84" fillId="0" borderId="42" xfId="10" applyFont="1" applyBorder="1" applyAlignment="1">
      <alignment horizontal="center" vertical="distributed"/>
    </xf>
    <xf numFmtId="0" fontId="84" fillId="0" borderId="37" xfId="10" applyFont="1" applyBorder="1" applyAlignment="1">
      <alignment horizontal="center" vertical="distributed"/>
    </xf>
    <xf numFmtId="0" fontId="84" fillId="0" borderId="44" xfId="10" applyFont="1" applyBorder="1" applyAlignment="1">
      <alignment horizontal="center" vertical="distributed"/>
    </xf>
    <xf numFmtId="0" fontId="84" fillId="0" borderId="43" xfId="10" applyFont="1" applyBorder="1" applyAlignment="1">
      <alignment horizontal="center" vertical="distributed"/>
    </xf>
    <xf numFmtId="0" fontId="84" fillId="0" borderId="45" xfId="10" applyFont="1" applyBorder="1" applyAlignment="1">
      <alignment horizontal="center" vertical="distributed"/>
    </xf>
    <xf numFmtId="0" fontId="84" fillId="0" borderId="14" xfId="10" applyFont="1" applyBorder="1" applyAlignment="1">
      <alignment horizontal="left" vertical="distributed"/>
    </xf>
    <xf numFmtId="0" fontId="84" fillId="0" borderId="15" xfId="10" applyFont="1" applyBorder="1" applyAlignment="1">
      <alignment horizontal="left" vertical="distributed"/>
    </xf>
    <xf numFmtId="0" fontId="36" fillId="4" borderId="0" xfId="54146" applyFont="1" applyFill="1" applyAlignment="1">
      <alignment horizontal="center" vertical="center"/>
    </xf>
    <xf numFmtId="0" fontId="75" fillId="61" borderId="62" xfId="54146" applyFill="1" applyBorder="1" applyAlignment="1">
      <alignment horizontal="center" vertical="center" wrapText="1"/>
    </xf>
    <xf numFmtId="0" fontId="75" fillId="61" borderId="65" xfId="54146" applyFill="1" applyBorder="1" applyAlignment="1">
      <alignment horizontal="center" vertical="center" wrapText="1"/>
    </xf>
    <xf numFmtId="0" fontId="75" fillId="61" borderId="39" xfId="54146" applyFill="1" applyBorder="1" applyAlignment="1">
      <alignment horizontal="left" vertical="center" wrapText="1"/>
    </xf>
    <xf numFmtId="0" fontId="75" fillId="61" borderId="64" xfId="54146" applyFill="1" applyBorder="1" applyAlignment="1">
      <alignment horizontal="left" vertical="center" wrapText="1"/>
    </xf>
    <xf numFmtId="0" fontId="18" fillId="61" borderId="0" xfId="54146" applyFont="1" applyFill="1" applyAlignment="1">
      <alignment horizontal="center" wrapText="1"/>
    </xf>
    <xf numFmtId="0" fontId="18" fillId="61" borderId="66" xfId="54146" applyFont="1" applyFill="1" applyBorder="1" applyAlignment="1">
      <alignment horizontal="center" vertical="center" wrapText="1"/>
    </xf>
    <xf numFmtId="0" fontId="18" fillId="61" borderId="43" xfId="54146" applyFont="1" applyFill="1" applyBorder="1" applyAlignment="1">
      <alignment horizontal="center" vertical="center" wrapText="1"/>
    </xf>
    <xf numFmtId="0" fontId="18" fillId="61" borderId="9" xfId="54146" applyFont="1" applyFill="1" applyBorder="1" applyAlignment="1">
      <alignment horizontal="center" vertical="center" wrapText="1"/>
    </xf>
    <xf numFmtId="0" fontId="18" fillId="61" borderId="45" xfId="54146" applyFont="1" applyFill="1" applyBorder="1" applyAlignment="1">
      <alignment horizontal="center" vertical="center" wrapText="1"/>
    </xf>
    <xf numFmtId="0" fontId="75" fillId="61" borderId="59" xfId="54146" applyFill="1" applyBorder="1" applyAlignment="1">
      <alignment horizontal="center" vertical="center" wrapText="1"/>
    </xf>
    <xf numFmtId="0" fontId="75" fillId="61" borderId="61" xfId="54146" applyFill="1" applyBorder="1" applyAlignment="1">
      <alignment horizontal="center" vertical="center" wrapText="1"/>
    </xf>
    <xf numFmtId="0" fontId="75" fillId="61" borderId="60" xfId="54146" applyFill="1" applyBorder="1" applyAlignment="1">
      <alignment horizontal="left" vertical="center" wrapText="1"/>
    </xf>
    <xf numFmtId="0" fontId="75" fillId="61" borderId="38" xfId="54146" applyFill="1" applyBorder="1" applyAlignment="1">
      <alignment horizontal="left" vertical="center" wrapText="1"/>
    </xf>
    <xf numFmtId="0" fontId="75" fillId="61" borderId="63" xfId="54146" applyFill="1" applyBorder="1" applyAlignment="1">
      <alignment horizontal="left" vertical="center" wrapText="1"/>
    </xf>
    <xf numFmtId="0" fontId="18" fillId="61" borderId="55" xfId="54146" applyFont="1" applyFill="1" applyBorder="1" applyAlignment="1">
      <alignment horizontal="left" vertical="center" wrapText="1"/>
    </xf>
    <xf numFmtId="0" fontId="18" fillId="61" borderId="56" xfId="54146" applyFont="1" applyFill="1" applyBorder="1" applyAlignment="1">
      <alignment horizontal="left" vertical="center" wrapText="1"/>
    </xf>
    <xf numFmtId="0" fontId="18" fillId="61" borderId="57" xfId="54146" applyFont="1" applyFill="1" applyBorder="1" applyAlignment="1">
      <alignment horizontal="left" vertical="center" wrapText="1"/>
    </xf>
    <xf numFmtId="0" fontId="18" fillId="61" borderId="46" xfId="54146" applyFont="1" applyFill="1" applyBorder="1" applyAlignment="1">
      <alignment horizontal="left" vertical="center" wrapText="1"/>
    </xf>
    <xf numFmtId="0" fontId="18" fillId="0" borderId="44" xfId="54146" applyFont="1" applyBorder="1" applyAlignment="1">
      <alignment horizontal="left" vertical="center" wrapText="1"/>
    </xf>
    <xf numFmtId="0" fontId="18" fillId="0" borderId="10" xfId="54146" applyFont="1" applyBorder="1" applyAlignment="1">
      <alignment horizontal="left" vertical="center" wrapText="1"/>
    </xf>
    <xf numFmtId="0" fontId="18" fillId="0" borderId="107" xfId="54146" applyFont="1" applyBorder="1" applyAlignment="1">
      <alignment horizontal="left" vertical="center" wrapText="1"/>
    </xf>
    <xf numFmtId="0" fontId="88" fillId="61" borderId="11" xfId="54146" applyFont="1" applyFill="1" applyBorder="1" applyAlignment="1">
      <alignment horizontal="center"/>
    </xf>
    <xf numFmtId="0" fontId="88" fillId="61" borderId="12" xfId="54146" applyFont="1" applyFill="1" applyBorder="1" applyAlignment="1">
      <alignment horizontal="center"/>
    </xf>
    <xf numFmtId="0" fontId="88" fillId="61" borderId="68" xfId="54146" applyFont="1" applyFill="1" applyBorder="1" applyAlignment="1">
      <alignment horizontal="center"/>
    </xf>
    <xf numFmtId="0" fontId="18" fillId="61" borderId="11" xfId="54146" applyFont="1" applyFill="1" applyBorder="1" applyAlignment="1">
      <alignment horizontal="center" vertical="center"/>
    </xf>
    <xf numFmtId="0" fontId="18" fillId="61" borderId="12" xfId="54146" applyFont="1" applyFill="1" applyBorder="1" applyAlignment="1">
      <alignment horizontal="center" vertical="center"/>
    </xf>
    <xf numFmtId="0" fontId="18" fillId="61" borderId="68" xfId="54146" applyFont="1" applyFill="1" applyBorder="1" applyAlignment="1">
      <alignment horizontal="center" vertical="center"/>
    </xf>
    <xf numFmtId="0" fontId="18" fillId="61" borderId="49" xfId="54146" applyFont="1" applyFill="1" applyBorder="1" applyAlignment="1">
      <alignment horizontal="left" vertical="center"/>
    </xf>
    <xf numFmtId="0" fontId="18" fillId="61" borderId="50" xfId="54146" applyFont="1" applyFill="1" applyBorder="1" applyAlignment="1">
      <alignment horizontal="left" vertical="center"/>
    </xf>
    <xf numFmtId="180" fontId="18" fillId="61" borderId="52" xfId="54146" applyNumberFormat="1" applyFont="1" applyFill="1" applyBorder="1" applyAlignment="1">
      <alignment horizontal="center" vertical="center"/>
    </xf>
    <xf numFmtId="180" fontId="18" fillId="61" borderId="50" xfId="54146" applyNumberFormat="1" applyFont="1" applyFill="1" applyBorder="1" applyAlignment="1">
      <alignment horizontal="center" vertical="center"/>
    </xf>
    <xf numFmtId="14" fontId="18" fillId="61" borderId="53" xfId="54146" applyNumberFormat="1" applyFont="1" applyFill="1" applyBorder="1" applyAlignment="1">
      <alignment horizontal="left" vertical="center"/>
    </xf>
    <xf numFmtId="14" fontId="18" fillId="61" borderId="54" xfId="54146" applyNumberFormat="1" applyFont="1" applyFill="1" applyBorder="1" applyAlignment="1">
      <alignment horizontal="left" vertical="center"/>
    </xf>
    <xf numFmtId="14" fontId="18" fillId="61" borderId="119" xfId="54146" applyNumberFormat="1" applyFont="1" applyFill="1" applyBorder="1" applyAlignment="1">
      <alignment horizontal="left" vertical="center"/>
    </xf>
    <xf numFmtId="0" fontId="84" fillId="0" borderId="55" xfId="10" applyFont="1" applyBorder="1" applyAlignment="1">
      <alignment horizontal="left" vertical="distributed"/>
    </xf>
    <xf numFmtId="0" fontId="84" fillId="0" borderId="46" xfId="10" applyFont="1" applyBorder="1" applyAlignment="1">
      <alignment horizontal="left" vertical="distributed"/>
    </xf>
    <xf numFmtId="0" fontId="95" fillId="0" borderId="11" xfId="54150" applyFont="1" applyBorder="1" applyAlignment="1">
      <alignment horizontal="center" vertical="center" wrapText="1"/>
    </xf>
    <xf numFmtId="0" fontId="95" fillId="0" borderId="12" xfId="54150" applyFont="1" applyBorder="1" applyAlignment="1">
      <alignment horizontal="center" vertical="center" wrapText="1"/>
    </xf>
    <xf numFmtId="0" fontId="95" fillId="0" borderId="68" xfId="54150" applyFont="1" applyBorder="1" applyAlignment="1">
      <alignment horizontal="center" vertical="center" wrapText="1"/>
    </xf>
    <xf numFmtId="0" fontId="94" fillId="0" borderId="11" xfId="54150" applyFont="1" applyBorder="1" applyAlignment="1">
      <alignment horizontal="center" wrapText="1"/>
    </xf>
    <xf numFmtId="0" fontId="94" fillId="0" borderId="12" xfId="54150" applyFont="1" applyBorder="1" applyAlignment="1">
      <alignment horizontal="center" wrapText="1"/>
    </xf>
    <xf numFmtId="0" fontId="94" fillId="0" borderId="68" xfId="54150" applyFont="1" applyBorder="1" applyAlignment="1">
      <alignment horizontal="center" wrapText="1"/>
    </xf>
    <xf numFmtId="0" fontId="2" fillId="4" borderId="8" xfId="54150" applyFill="1" applyBorder="1" applyAlignment="1">
      <alignment horizontal="left"/>
    </xf>
    <xf numFmtId="0" fontId="2" fillId="4" borderId="0" xfId="54150" applyFill="1" applyAlignment="1">
      <alignment horizontal="left"/>
    </xf>
    <xf numFmtId="43" fontId="76" fillId="4" borderId="11" xfId="54150" applyNumberFormat="1" applyFont="1" applyFill="1" applyBorder="1" applyAlignment="1">
      <alignment horizontal="center"/>
    </xf>
    <xf numFmtId="43" fontId="76" fillId="4" borderId="12" xfId="54150" applyNumberFormat="1" applyFont="1" applyFill="1" applyBorder="1" applyAlignment="1">
      <alignment horizontal="center"/>
    </xf>
    <xf numFmtId="43" fontId="76" fillId="4" borderId="68" xfId="54150" applyNumberFormat="1" applyFont="1" applyFill="1" applyBorder="1" applyAlignment="1">
      <alignment horizontal="center"/>
    </xf>
    <xf numFmtId="0" fontId="18" fillId="0" borderId="5" xfId="54150" applyFont="1" applyBorder="1" applyAlignment="1" applyProtection="1">
      <alignment horizontal="center" vertical="center"/>
      <protection locked="0"/>
    </xf>
    <xf numFmtId="0" fontId="18" fillId="0" borderId="6" xfId="54150" applyFont="1" applyBorder="1" applyAlignment="1" applyProtection="1">
      <alignment horizontal="center" vertical="center"/>
      <protection locked="0"/>
    </xf>
    <xf numFmtId="0" fontId="18" fillId="0" borderId="7" xfId="54150" applyFont="1" applyBorder="1" applyAlignment="1" applyProtection="1">
      <alignment horizontal="center" vertical="center"/>
      <protection locked="0"/>
    </xf>
    <xf numFmtId="0" fontId="95" fillId="0" borderId="5" xfId="54150" applyFont="1" applyBorder="1" applyAlignment="1" applyProtection="1">
      <alignment horizontal="center" vertical="center"/>
      <protection locked="0"/>
    </xf>
    <xf numFmtId="0" fontId="95" fillId="0" borderId="6" xfId="54150" applyFont="1" applyBorder="1" applyAlignment="1" applyProtection="1">
      <alignment horizontal="center" vertical="center"/>
      <protection locked="0"/>
    </xf>
    <xf numFmtId="0" fontId="95" fillId="0" borderId="7" xfId="54150" applyFont="1" applyBorder="1" applyAlignment="1" applyProtection="1">
      <alignment horizontal="center" vertical="center"/>
      <protection locked="0"/>
    </xf>
    <xf numFmtId="0" fontId="95" fillId="0" borderId="11" xfId="54150" applyFont="1" applyBorder="1" applyAlignment="1" applyProtection="1">
      <alignment horizontal="center" vertical="center"/>
      <protection locked="0"/>
    </xf>
    <xf numFmtId="0" fontId="95" fillId="0" borderId="68" xfId="54150" applyFont="1" applyBorder="1" applyAlignment="1" applyProtection="1">
      <alignment horizontal="center" vertical="center"/>
      <protection locked="0"/>
    </xf>
    <xf numFmtId="0" fontId="18" fillId="0" borderId="11" xfId="54150" applyFont="1" applyBorder="1" applyAlignment="1" applyProtection="1">
      <alignment horizontal="center" vertical="center"/>
      <protection locked="0"/>
    </xf>
    <xf numFmtId="0" fontId="18" fillId="0" borderId="12" xfId="54150" applyFont="1" applyBorder="1" applyAlignment="1" applyProtection="1">
      <alignment horizontal="center" vertical="center"/>
      <protection locked="0"/>
    </xf>
    <xf numFmtId="0" fontId="18" fillId="0" borderId="68" xfId="54150" applyFont="1" applyBorder="1" applyAlignment="1" applyProtection="1">
      <alignment horizontal="center" vertical="center"/>
      <protection locked="0"/>
    </xf>
    <xf numFmtId="0" fontId="94" fillId="0" borderId="57" xfId="54152" applyFont="1" applyBorder="1" applyAlignment="1">
      <alignment horizontal="center"/>
    </xf>
    <xf numFmtId="0" fontId="94" fillId="0" borderId="46" xfId="54152" applyFont="1" applyBorder="1" applyAlignment="1">
      <alignment horizontal="center"/>
    </xf>
    <xf numFmtId="0" fontId="94" fillId="0" borderId="56" xfId="54152" applyFont="1" applyBorder="1" applyAlignment="1">
      <alignment horizontal="center"/>
    </xf>
    <xf numFmtId="0" fontId="95" fillId="0" borderId="109" xfId="54146" applyFont="1" applyBorder="1" applyAlignment="1" applyProtection="1">
      <alignment horizontal="center" vertical="center"/>
      <protection locked="0"/>
    </xf>
    <xf numFmtId="0" fontId="95" fillId="0" borderId="6" xfId="54146" applyFont="1" applyBorder="1" applyAlignment="1" applyProtection="1">
      <alignment horizontal="center" vertical="center"/>
      <protection locked="0"/>
    </xf>
    <xf numFmtId="0" fontId="95" fillId="0" borderId="7" xfId="54146" applyFont="1" applyBorder="1" applyAlignment="1" applyProtection="1">
      <alignment horizontal="center" vertical="center"/>
      <protection locked="0"/>
    </xf>
    <xf numFmtId="0" fontId="18" fillId="0" borderId="100" xfId="54146" applyFont="1" applyBorder="1" applyAlignment="1" applyProtection="1">
      <alignment horizontal="center" vertical="center" wrapText="1"/>
      <protection locked="0"/>
    </xf>
    <xf numFmtId="0" fontId="18" fillId="0" borderId="12" xfId="54146" applyFont="1" applyBorder="1" applyAlignment="1" applyProtection="1">
      <alignment horizontal="center" vertical="center" wrapText="1"/>
      <protection locked="0"/>
    </xf>
    <xf numFmtId="0" fontId="17" fillId="0" borderId="113" xfId="54146" applyFont="1" applyBorder="1" applyAlignment="1" applyProtection="1">
      <alignment horizontal="center" vertical="center"/>
      <protection locked="0"/>
    </xf>
    <xf numFmtId="0" fontId="17" fillId="0" borderId="115" xfId="54146" applyFont="1" applyBorder="1" applyAlignment="1" applyProtection="1">
      <alignment horizontal="center" vertical="center"/>
      <protection locked="0"/>
    </xf>
    <xf numFmtId="43" fontId="17" fillId="0" borderId="95" xfId="54153" applyFont="1" applyFill="1" applyBorder="1" applyAlignment="1" applyProtection="1">
      <alignment horizontal="center" vertical="center"/>
      <protection locked="0"/>
    </xf>
    <xf numFmtId="43" fontId="17" fillId="0" borderId="102" xfId="54153" applyFont="1" applyFill="1" applyBorder="1" applyAlignment="1" applyProtection="1">
      <alignment horizontal="center" vertical="center"/>
      <protection locked="0"/>
    </xf>
    <xf numFmtId="43" fontId="17" fillId="0" borderId="105" xfId="54153" applyFont="1" applyFill="1" applyBorder="1" applyAlignment="1" applyProtection="1">
      <alignment horizontal="center" vertical="center"/>
      <protection locked="0"/>
    </xf>
    <xf numFmtId="43" fontId="17" fillId="0" borderId="114" xfId="54153" applyFont="1" applyFill="1" applyBorder="1" applyAlignment="1" applyProtection="1">
      <alignment horizontal="center" vertical="center"/>
      <protection locked="0"/>
    </xf>
    <xf numFmtId="43" fontId="17" fillId="0" borderId="116" xfId="54153" applyFont="1" applyFill="1" applyBorder="1" applyAlignment="1" applyProtection="1">
      <alignment horizontal="center" vertical="center"/>
      <protection locked="0"/>
    </xf>
    <xf numFmtId="43" fontId="17" fillId="4" borderId="0" xfId="54153" applyFont="1" applyFill="1" applyBorder="1" applyAlignment="1" applyProtection="1">
      <alignment horizontal="center" vertical="center"/>
      <protection locked="0"/>
    </xf>
    <xf numFmtId="0" fontId="17" fillId="0" borderId="117" xfId="54146" applyFont="1" applyBorder="1" applyAlignment="1" applyProtection="1">
      <alignment horizontal="center" vertical="center"/>
      <protection locked="0"/>
    </xf>
    <xf numFmtId="43" fontId="17" fillId="0" borderId="98" xfId="54153" applyFont="1" applyFill="1" applyBorder="1" applyAlignment="1" applyProtection="1">
      <alignment horizontal="center" vertical="center"/>
      <protection locked="0"/>
    </xf>
    <xf numFmtId="43" fontId="17" fillId="0" borderId="106" xfId="54153" applyFont="1" applyFill="1" applyBorder="1" applyAlignment="1" applyProtection="1">
      <alignment horizontal="center" vertical="center"/>
      <protection locked="0"/>
    </xf>
    <xf numFmtId="0" fontId="95" fillId="0" borderId="53" xfId="54146" applyFont="1" applyBorder="1" applyAlignment="1">
      <alignment horizontal="center" vertical="center" wrapText="1"/>
    </xf>
    <xf numFmtId="0" fontId="95" fillId="0" borderId="54" xfId="54146" applyFont="1" applyBorder="1" applyAlignment="1">
      <alignment horizontal="center" vertical="center" wrapText="1"/>
    </xf>
    <xf numFmtId="0" fontId="95" fillId="0" borderId="119" xfId="54146" applyFont="1" applyBorder="1" applyAlignment="1">
      <alignment horizontal="center" vertical="center" wrapText="1"/>
    </xf>
    <xf numFmtId="43" fontId="17" fillId="0" borderId="98" xfId="54153" applyFont="1" applyFill="1" applyBorder="1" applyAlignment="1" applyProtection="1">
      <alignment horizontal="center" vertical="center" wrapText="1"/>
      <protection locked="0"/>
    </xf>
    <xf numFmtId="43" fontId="17" fillId="0" borderId="95" xfId="54153" applyFont="1" applyFill="1" applyBorder="1" applyAlignment="1" applyProtection="1">
      <alignment horizontal="center" vertical="center" wrapText="1"/>
      <protection locked="0"/>
    </xf>
    <xf numFmtId="43" fontId="17" fillId="0" borderId="118" xfId="54153" applyFont="1" applyFill="1" applyBorder="1" applyAlignment="1" applyProtection="1">
      <alignment horizontal="center" vertical="center"/>
      <protection locked="0"/>
    </xf>
    <xf numFmtId="0" fontId="18" fillId="0" borderId="6" xfId="54146" applyFont="1" applyBorder="1" applyAlignment="1" applyProtection="1">
      <alignment horizontal="center" vertical="center" wrapText="1"/>
      <protection locked="0"/>
    </xf>
    <xf numFmtId="0" fontId="17" fillId="0" borderId="8" xfId="54146" applyFont="1" applyBorder="1" applyAlignment="1" applyProtection="1">
      <alignment horizontal="center" vertical="center"/>
      <protection locked="0"/>
    </xf>
    <xf numFmtId="43" fontId="17" fillId="0" borderId="0" xfId="54153" applyFont="1" applyFill="1" applyBorder="1" applyAlignment="1" applyProtection="1">
      <alignment horizontal="center" vertical="center"/>
      <protection locked="0"/>
    </xf>
    <xf numFmtId="0" fontId="95" fillId="0" borderId="11" xfId="54146" applyFont="1" applyBorder="1" applyAlignment="1">
      <alignment horizontal="center" vertical="center" wrapText="1"/>
    </xf>
    <xf numFmtId="0" fontId="95" fillId="0" borderId="12" xfId="54146" applyFont="1" applyBorder="1" applyAlignment="1">
      <alignment horizontal="center" vertical="center" wrapText="1"/>
    </xf>
    <xf numFmtId="43" fontId="17" fillId="0" borderId="78" xfId="54153" applyFont="1" applyFill="1" applyBorder="1" applyAlignment="1" applyProtection="1">
      <alignment horizontal="center" vertical="center"/>
      <protection locked="0"/>
    </xf>
    <xf numFmtId="0" fontId="17" fillId="0" borderId="99" xfId="54146" applyFont="1" applyBorder="1" applyAlignment="1" applyProtection="1">
      <alignment horizontal="center" vertical="center"/>
      <protection locked="0"/>
    </xf>
    <xf numFmtId="0" fontId="17" fillId="0" borderId="94" xfId="54146" applyFont="1" applyBorder="1" applyAlignment="1" applyProtection="1">
      <alignment horizontal="center" vertical="center"/>
      <protection locked="0"/>
    </xf>
    <xf numFmtId="0" fontId="17" fillId="0" borderId="77" xfId="54146" applyFont="1" applyBorder="1" applyAlignment="1" applyProtection="1">
      <alignment horizontal="center" vertical="center"/>
      <protection locked="0"/>
    </xf>
    <xf numFmtId="43" fontId="17" fillId="0" borderId="107" xfId="54153" applyFont="1" applyFill="1" applyBorder="1" applyAlignment="1" applyProtection="1">
      <alignment horizontal="center" vertical="center"/>
      <protection locked="0"/>
    </xf>
    <xf numFmtId="0" fontId="76" fillId="0" borderId="19" xfId="54146" applyFont="1" applyBorder="1" applyAlignment="1">
      <alignment horizontal="center"/>
    </xf>
    <xf numFmtId="0" fontId="76" fillId="0" borderId="16" xfId="54146" applyFont="1" applyBorder="1" applyAlignment="1">
      <alignment horizontal="center"/>
    </xf>
    <xf numFmtId="0" fontId="76" fillId="0" borderId="20" xfId="54146" applyFont="1" applyBorder="1" applyAlignment="1">
      <alignment horizontal="center"/>
    </xf>
  </cellXfs>
  <cellStyles count="54154">
    <cellStyle name="_x000d__x000a_JournalTemplate=C:\COMFO\CTALK\JOURSTD.TPL_x000d__x000a_LbStateAddress=3 3 0 251 1 89 2 311_x000d__x000a_LbStateJou" xfId="62"/>
    <cellStyle name="20% - Ênfase1 100" xfId="1"/>
    <cellStyle name="20% - Ênfase1 2" xfId="268"/>
    <cellStyle name="20% - Ênfase1 2 2" xfId="269"/>
    <cellStyle name="20% - Ênfase1 2 2 2" xfId="270"/>
    <cellStyle name="20% - Ênfase1 2 2 2 2" xfId="271"/>
    <cellStyle name="20% - Ênfase1 2 2 2 2 2" xfId="272"/>
    <cellStyle name="20% - Ênfase1 2 2 2 2 3" xfId="273"/>
    <cellStyle name="20% - Ênfase1 2 2 2 3" xfId="274"/>
    <cellStyle name="20% - Ênfase1 2 2 2 4" xfId="275"/>
    <cellStyle name="20% - Ênfase1 2 2 2 5" xfId="276"/>
    <cellStyle name="20% - Ênfase1 2 2 3" xfId="277"/>
    <cellStyle name="20% - Ênfase1 2 2 3 2" xfId="278"/>
    <cellStyle name="20% - Ênfase1 2 2 3 3" xfId="279"/>
    <cellStyle name="20% - Ênfase1 2 2 4" xfId="280"/>
    <cellStyle name="20% - Ênfase1 2 2 5" xfId="281"/>
    <cellStyle name="20% - Ênfase1 2 2 6" xfId="282"/>
    <cellStyle name="20% - Ênfase2 2" xfId="283"/>
    <cellStyle name="20% - Ênfase2 2 2" xfId="284"/>
    <cellStyle name="20% - Ênfase2 2 2 2" xfId="285"/>
    <cellStyle name="20% - Ênfase2 2 2 2 2" xfId="286"/>
    <cellStyle name="20% - Ênfase2 2 2 2 2 2" xfId="287"/>
    <cellStyle name="20% - Ênfase2 2 2 2 2 3" xfId="288"/>
    <cellStyle name="20% - Ênfase2 2 2 2 3" xfId="289"/>
    <cellStyle name="20% - Ênfase2 2 2 2 4" xfId="290"/>
    <cellStyle name="20% - Ênfase2 2 2 2 5" xfId="291"/>
    <cellStyle name="20% - Ênfase2 2 2 3" xfId="292"/>
    <cellStyle name="20% - Ênfase2 2 2 3 2" xfId="293"/>
    <cellStyle name="20% - Ênfase2 2 2 3 3" xfId="294"/>
    <cellStyle name="20% - Ênfase2 2 2 4" xfId="295"/>
    <cellStyle name="20% - Ênfase2 2 2 5" xfId="296"/>
    <cellStyle name="20% - Ênfase2 2 2 6" xfId="297"/>
    <cellStyle name="20% - Ênfase3 2" xfId="298"/>
    <cellStyle name="20% - Ênfase3 2 2" xfId="299"/>
    <cellStyle name="20% - Ênfase3 2 2 2" xfId="300"/>
    <cellStyle name="20% - Ênfase3 2 2 2 2" xfId="301"/>
    <cellStyle name="20% - Ênfase3 2 2 2 2 2" xfId="302"/>
    <cellStyle name="20% - Ênfase3 2 2 2 2 3" xfId="303"/>
    <cellStyle name="20% - Ênfase3 2 2 2 3" xfId="304"/>
    <cellStyle name="20% - Ênfase3 2 2 2 4" xfId="305"/>
    <cellStyle name="20% - Ênfase3 2 2 2 5" xfId="306"/>
    <cellStyle name="20% - Ênfase3 2 2 3" xfId="307"/>
    <cellStyle name="20% - Ênfase3 2 2 3 2" xfId="308"/>
    <cellStyle name="20% - Ênfase3 2 2 3 3" xfId="309"/>
    <cellStyle name="20% - Ênfase3 2 2 4" xfId="310"/>
    <cellStyle name="20% - Ênfase3 2 2 5" xfId="311"/>
    <cellStyle name="20% - Ênfase3 2 2 6" xfId="312"/>
    <cellStyle name="20% - Ênfase4 2" xfId="313"/>
    <cellStyle name="20% - Ênfase4 2 2" xfId="314"/>
    <cellStyle name="20% - Ênfase4 2 2 2" xfId="315"/>
    <cellStyle name="20% - Ênfase4 2 2 2 2" xfId="316"/>
    <cellStyle name="20% - Ênfase4 2 2 2 2 2" xfId="317"/>
    <cellStyle name="20% - Ênfase4 2 2 2 2 3" xfId="318"/>
    <cellStyle name="20% - Ênfase4 2 2 2 3" xfId="319"/>
    <cellStyle name="20% - Ênfase4 2 2 2 4" xfId="320"/>
    <cellStyle name="20% - Ênfase4 2 2 2 5" xfId="321"/>
    <cellStyle name="20% - Ênfase4 2 2 3" xfId="322"/>
    <cellStyle name="20% - Ênfase4 2 2 3 2" xfId="323"/>
    <cellStyle name="20% - Ênfase4 2 2 3 3" xfId="324"/>
    <cellStyle name="20% - Ênfase4 2 2 4" xfId="325"/>
    <cellStyle name="20% - Ênfase4 2 2 5" xfId="326"/>
    <cellStyle name="20% - Ênfase4 2 2 6" xfId="327"/>
    <cellStyle name="20% - Ênfase5 2" xfId="328"/>
    <cellStyle name="20% - Ênfase5 2 2" xfId="329"/>
    <cellStyle name="20% - Ênfase5 2 2 2" xfId="330"/>
    <cellStyle name="20% - Ênfase5 2 2 2 2" xfId="331"/>
    <cellStyle name="20% - Ênfase5 2 2 2 2 2" xfId="332"/>
    <cellStyle name="20% - Ênfase5 2 2 2 2 3" xfId="333"/>
    <cellStyle name="20% - Ênfase5 2 2 2 3" xfId="334"/>
    <cellStyle name="20% - Ênfase5 2 2 2 4" xfId="335"/>
    <cellStyle name="20% - Ênfase5 2 2 2 5" xfId="336"/>
    <cellStyle name="20% - Ênfase5 2 2 3" xfId="337"/>
    <cellStyle name="20% - Ênfase5 2 2 3 2" xfId="338"/>
    <cellStyle name="20% - Ênfase5 2 2 3 3" xfId="339"/>
    <cellStyle name="20% - Ênfase5 2 2 4" xfId="340"/>
    <cellStyle name="20% - Ênfase5 2 2 5" xfId="341"/>
    <cellStyle name="20% - Ênfase5 2 2 6" xfId="342"/>
    <cellStyle name="20% - Ênfase6 2" xfId="343"/>
    <cellStyle name="20% - Ênfase6 2 2" xfId="344"/>
    <cellStyle name="20% - Ênfase6 2 2 2" xfId="345"/>
    <cellStyle name="20% - Ênfase6 2 2 2 2" xfId="346"/>
    <cellStyle name="20% - Ênfase6 2 2 2 2 2" xfId="347"/>
    <cellStyle name="20% - Ênfase6 2 2 2 2 3" xfId="348"/>
    <cellStyle name="20% - Ênfase6 2 2 2 3" xfId="349"/>
    <cellStyle name="20% - Ênfase6 2 2 2 4" xfId="350"/>
    <cellStyle name="20% - Ênfase6 2 2 2 5" xfId="351"/>
    <cellStyle name="20% - Ênfase6 2 2 3" xfId="352"/>
    <cellStyle name="20% - Ênfase6 2 2 3 2" xfId="353"/>
    <cellStyle name="20% - Ênfase6 2 2 3 3" xfId="354"/>
    <cellStyle name="20% - Ênfase6 2 2 4" xfId="355"/>
    <cellStyle name="20% - Ênfase6 2 2 5" xfId="356"/>
    <cellStyle name="20% - Ênfase6 2 2 6" xfId="357"/>
    <cellStyle name="40% - Ênfase1 2" xfId="358"/>
    <cellStyle name="40% - Ênfase1 2 2" xfId="359"/>
    <cellStyle name="40% - Ênfase1 2 2 2" xfId="360"/>
    <cellStyle name="40% - Ênfase1 2 2 2 2" xfId="361"/>
    <cellStyle name="40% - Ênfase1 2 2 2 2 2" xfId="362"/>
    <cellStyle name="40% - Ênfase1 2 2 2 2 3" xfId="363"/>
    <cellStyle name="40% - Ênfase1 2 2 2 3" xfId="364"/>
    <cellStyle name="40% - Ênfase1 2 2 2 4" xfId="365"/>
    <cellStyle name="40% - Ênfase1 2 2 2 5" xfId="366"/>
    <cellStyle name="40% - Ênfase1 2 2 3" xfId="367"/>
    <cellStyle name="40% - Ênfase1 2 2 3 2" xfId="368"/>
    <cellStyle name="40% - Ênfase1 2 2 3 3" xfId="369"/>
    <cellStyle name="40% - Ênfase1 2 2 4" xfId="370"/>
    <cellStyle name="40% - Ênfase1 2 2 5" xfId="371"/>
    <cellStyle name="40% - Ênfase1 2 2 6" xfId="372"/>
    <cellStyle name="40% - Ênfase2 2" xfId="373"/>
    <cellStyle name="40% - Ênfase2 2 2" xfId="374"/>
    <cellStyle name="40% - Ênfase2 2 2 2" xfId="375"/>
    <cellStyle name="40% - Ênfase2 2 2 2 2" xfId="376"/>
    <cellStyle name="40% - Ênfase2 2 2 2 2 2" xfId="377"/>
    <cellStyle name="40% - Ênfase2 2 2 2 2 3" xfId="378"/>
    <cellStyle name="40% - Ênfase2 2 2 2 3" xfId="379"/>
    <cellStyle name="40% - Ênfase2 2 2 2 4" xfId="380"/>
    <cellStyle name="40% - Ênfase2 2 2 2 5" xfId="381"/>
    <cellStyle name="40% - Ênfase2 2 2 3" xfId="382"/>
    <cellStyle name="40% - Ênfase2 2 2 3 2" xfId="383"/>
    <cellStyle name="40% - Ênfase2 2 2 3 3" xfId="384"/>
    <cellStyle name="40% - Ênfase2 2 2 4" xfId="385"/>
    <cellStyle name="40% - Ênfase2 2 2 5" xfId="386"/>
    <cellStyle name="40% - Ênfase2 2 2 6" xfId="387"/>
    <cellStyle name="40% - Ênfase3 2" xfId="388"/>
    <cellStyle name="40% - Ênfase3 2 2" xfId="389"/>
    <cellStyle name="40% - Ênfase3 2 2 2" xfId="390"/>
    <cellStyle name="40% - Ênfase3 2 2 2 2" xfId="391"/>
    <cellStyle name="40% - Ênfase3 2 2 2 2 2" xfId="392"/>
    <cellStyle name="40% - Ênfase3 2 2 2 2 3" xfId="393"/>
    <cellStyle name="40% - Ênfase3 2 2 2 3" xfId="394"/>
    <cellStyle name="40% - Ênfase3 2 2 2 4" xfId="395"/>
    <cellStyle name="40% - Ênfase3 2 2 2 5" xfId="396"/>
    <cellStyle name="40% - Ênfase3 2 2 3" xfId="397"/>
    <cellStyle name="40% - Ênfase3 2 2 3 2" xfId="398"/>
    <cellStyle name="40% - Ênfase3 2 2 3 3" xfId="399"/>
    <cellStyle name="40% - Ênfase3 2 2 4" xfId="400"/>
    <cellStyle name="40% - Ênfase3 2 2 5" xfId="401"/>
    <cellStyle name="40% - Ênfase3 2 2 6" xfId="402"/>
    <cellStyle name="40% - Ênfase4 2" xfId="403"/>
    <cellStyle name="40% - Ênfase4 2 2" xfId="404"/>
    <cellStyle name="40% - Ênfase4 2 2 2" xfId="405"/>
    <cellStyle name="40% - Ênfase4 2 2 2 2" xfId="406"/>
    <cellStyle name="40% - Ênfase4 2 2 2 2 2" xfId="407"/>
    <cellStyle name="40% - Ênfase4 2 2 2 2 3" xfId="408"/>
    <cellStyle name="40% - Ênfase4 2 2 2 3" xfId="409"/>
    <cellStyle name="40% - Ênfase4 2 2 2 4" xfId="410"/>
    <cellStyle name="40% - Ênfase4 2 2 2 5" xfId="411"/>
    <cellStyle name="40% - Ênfase4 2 2 3" xfId="412"/>
    <cellStyle name="40% - Ênfase4 2 2 3 2" xfId="413"/>
    <cellStyle name="40% - Ênfase4 2 2 3 3" xfId="414"/>
    <cellStyle name="40% - Ênfase4 2 2 4" xfId="415"/>
    <cellStyle name="40% - Ênfase4 2 2 5" xfId="416"/>
    <cellStyle name="40% - Ênfase4 2 2 6" xfId="417"/>
    <cellStyle name="40% - Ênfase5 2" xfId="418"/>
    <cellStyle name="40% - Ênfase5 2 2" xfId="419"/>
    <cellStyle name="40% - Ênfase5 2 2 2" xfId="420"/>
    <cellStyle name="40% - Ênfase5 2 2 2 2" xfId="421"/>
    <cellStyle name="40% - Ênfase5 2 2 2 2 2" xfId="422"/>
    <cellStyle name="40% - Ênfase5 2 2 2 2 3" xfId="423"/>
    <cellStyle name="40% - Ênfase5 2 2 2 3" xfId="424"/>
    <cellStyle name="40% - Ênfase5 2 2 2 4" xfId="425"/>
    <cellStyle name="40% - Ênfase5 2 2 2 5" xfId="426"/>
    <cellStyle name="40% - Ênfase5 2 2 3" xfId="427"/>
    <cellStyle name="40% - Ênfase5 2 2 3 2" xfId="428"/>
    <cellStyle name="40% - Ênfase5 2 2 3 3" xfId="429"/>
    <cellStyle name="40% - Ênfase5 2 2 4" xfId="430"/>
    <cellStyle name="40% - Ênfase5 2 2 5" xfId="431"/>
    <cellStyle name="40% - Ênfase5 2 2 6" xfId="432"/>
    <cellStyle name="40% - Ênfase6 2" xfId="433"/>
    <cellStyle name="40% - Ênfase6 2 2" xfId="434"/>
    <cellStyle name="40% - Ênfase6 2 2 2" xfId="435"/>
    <cellStyle name="40% - Ênfase6 2 2 2 2" xfId="436"/>
    <cellStyle name="40% - Ênfase6 2 2 2 2 2" xfId="437"/>
    <cellStyle name="40% - Ênfase6 2 2 2 2 3" xfId="438"/>
    <cellStyle name="40% - Ênfase6 2 2 2 3" xfId="439"/>
    <cellStyle name="40% - Ênfase6 2 2 2 4" xfId="440"/>
    <cellStyle name="40% - Ênfase6 2 2 2 5" xfId="441"/>
    <cellStyle name="40% - Ênfase6 2 2 3" xfId="442"/>
    <cellStyle name="40% - Ênfase6 2 2 3 2" xfId="443"/>
    <cellStyle name="40% - Ênfase6 2 2 3 3" xfId="444"/>
    <cellStyle name="40% - Ênfase6 2 2 4" xfId="445"/>
    <cellStyle name="40% - Ênfase6 2 2 5" xfId="446"/>
    <cellStyle name="40% - Ênfase6 2 2 6" xfId="447"/>
    <cellStyle name="60% - Ênfase1 2" xfId="448"/>
    <cellStyle name="60% - Ênfase1 2 2" xfId="449"/>
    <cellStyle name="60% - Ênfase2 2" xfId="450"/>
    <cellStyle name="60% - Ênfase2 2 2" xfId="451"/>
    <cellStyle name="60% - Ênfase3 2" xfId="452"/>
    <cellStyle name="60% - Ênfase3 2 2" xfId="453"/>
    <cellStyle name="60% - Ênfase4 2" xfId="454"/>
    <cellStyle name="60% - Ênfase4 2 2" xfId="455"/>
    <cellStyle name="60% - Ênfase5 2" xfId="456"/>
    <cellStyle name="60% - Ênfase5 2 2" xfId="457"/>
    <cellStyle name="60% - Ênfase6 2" xfId="458"/>
    <cellStyle name="60% - Ênfase6 2 2" xfId="459"/>
    <cellStyle name="60% - Ênfase6 37" xfId="2"/>
    <cellStyle name="Bom 2" xfId="460"/>
    <cellStyle name="Bom 2 2" xfId="461"/>
    <cellStyle name="Cálculo 2" xfId="462"/>
    <cellStyle name="Cálculo 2 2" xfId="463"/>
    <cellStyle name="Célula de Verificação 2" xfId="464"/>
    <cellStyle name="Célula de Verificação 2 2" xfId="465"/>
    <cellStyle name="Célula Vinculada 2" xfId="466"/>
    <cellStyle name="Célula Vinculada 2 2" xfId="467"/>
    <cellStyle name="Comma_Arauco Piping list" xfId="63"/>
    <cellStyle name="Comma0" xfId="64"/>
    <cellStyle name="CORES" xfId="65"/>
    <cellStyle name="Currency [0]_Arauco Piping list" xfId="66"/>
    <cellStyle name="Currency_Arauco Piping list" xfId="67"/>
    <cellStyle name="Currency0" xfId="68"/>
    <cellStyle name="Data" xfId="69"/>
    <cellStyle name="Date" xfId="70"/>
    <cellStyle name="Ênfase1 2" xfId="468"/>
    <cellStyle name="Ênfase1 2 2" xfId="469"/>
    <cellStyle name="Ênfase2 2" xfId="470"/>
    <cellStyle name="Ênfase2 2 2" xfId="471"/>
    <cellStyle name="Ênfase3 2" xfId="472"/>
    <cellStyle name="Ênfase3 2 2" xfId="473"/>
    <cellStyle name="Ênfase4 2" xfId="474"/>
    <cellStyle name="Ênfase4 2 2" xfId="475"/>
    <cellStyle name="Ênfase5 2" xfId="476"/>
    <cellStyle name="Ênfase5 2 2" xfId="477"/>
    <cellStyle name="Ênfase6 2" xfId="478"/>
    <cellStyle name="Ênfase6 2 2" xfId="479"/>
    <cellStyle name="Entrada 2" xfId="480"/>
    <cellStyle name="Entrada 2 2" xfId="481"/>
    <cellStyle name="Excel Built-in Excel Built-in Excel Built-in Excel Built-in Excel Built-in Excel Built-in Excel Built-in Excel Built-in Separador de milhares 4" xfId="3"/>
    <cellStyle name="Excel Built-in Excel Built-in Excel Built-in Excel Built-in Excel Built-in Excel Built-in Excel Built-in Separador de milhares 4" xfId="4"/>
    <cellStyle name="Excel Built-in Normal" xfId="5"/>
    <cellStyle name="Excel Built-in Normal 1" xfId="6"/>
    <cellStyle name="Excel Built-in Normal 2" xfId="30"/>
    <cellStyle name="Excel Built-in Normal 3" xfId="41"/>
    <cellStyle name="Excel_BuiltIn_Comma" xfId="7"/>
    <cellStyle name="Fixed" xfId="71"/>
    <cellStyle name="Fixo" xfId="72"/>
    <cellStyle name="Followed Hyperlink" xfId="73"/>
    <cellStyle name="Grey" xfId="74"/>
    <cellStyle name="Heading" xfId="8"/>
    <cellStyle name="Heading 1" xfId="75"/>
    <cellStyle name="Heading 2" xfId="76"/>
    <cellStyle name="Heading1" xfId="9"/>
    <cellStyle name="Hiperlink 2" xfId="31"/>
    <cellStyle name="Incorreto 2" xfId="482"/>
    <cellStyle name="Incorreto 2 2" xfId="483"/>
    <cellStyle name="Indefinido" xfId="77"/>
    <cellStyle name="Input [yellow]" xfId="78"/>
    <cellStyle name="material" xfId="79"/>
    <cellStyle name="material 2" xfId="484"/>
    <cellStyle name="material 2 2" xfId="485"/>
    <cellStyle name="material 3" xfId="486"/>
    <cellStyle name="material 4" xfId="487"/>
    <cellStyle name="MINIPG" xfId="80"/>
    <cellStyle name="Moeda" xfId="54149" builtinId="4"/>
    <cellStyle name="Moeda 2" xfId="32"/>
    <cellStyle name="Moeda 3" xfId="488"/>
    <cellStyle name="Moeda 3 2" xfId="489"/>
    <cellStyle name="Moeda 3 2 2" xfId="490"/>
    <cellStyle name="Moeda 3 2 2 2" xfId="491"/>
    <cellStyle name="Moeda 3 2 2 3" xfId="492"/>
    <cellStyle name="Moeda 3 2 3" xfId="493"/>
    <cellStyle name="Moeda 3 2 4" xfId="494"/>
    <cellStyle name="Moeda 3 2 5" xfId="495"/>
    <cellStyle name="Moeda 3 3" xfId="496"/>
    <cellStyle name="Moeda 3 3 2" xfId="497"/>
    <cellStyle name="Moeda 3 3 3" xfId="498"/>
    <cellStyle name="Moeda 3 4" xfId="499"/>
    <cellStyle name="Moeda 3 5" xfId="500"/>
    <cellStyle name="Moeda 3 6" xfId="501"/>
    <cellStyle name="Neutra 2" xfId="502"/>
    <cellStyle name="Neutra 2 2" xfId="503"/>
    <cellStyle name="Normal" xfId="0" builtinId="0"/>
    <cellStyle name="Normal - Style1" xfId="81"/>
    <cellStyle name="Normal 10" xfId="46"/>
    <cellStyle name="Normal 10 2" xfId="178"/>
    <cellStyle name="Normal 10 2 2" xfId="504"/>
    <cellStyle name="Normal 10 3" xfId="505"/>
    <cellStyle name="Normal 100" xfId="506"/>
    <cellStyle name="Normal 101" xfId="507"/>
    <cellStyle name="Normal 102" xfId="508"/>
    <cellStyle name="Normal 103" xfId="509"/>
    <cellStyle name="Normal 104" xfId="510"/>
    <cellStyle name="Normal 105" xfId="511"/>
    <cellStyle name="Normal 106" xfId="512"/>
    <cellStyle name="Normal 107" xfId="513"/>
    <cellStyle name="Normal 108" xfId="514"/>
    <cellStyle name="Normal 109" xfId="515"/>
    <cellStyle name="Normal 11" xfId="51"/>
    <cellStyle name="Normal 11 2" xfId="516"/>
    <cellStyle name="Normal 11 2 2" xfId="517"/>
    <cellStyle name="Normal 11 3" xfId="518"/>
    <cellStyle name="Normal 110" xfId="519"/>
    <cellStyle name="Normal 111" xfId="520"/>
    <cellStyle name="Normal 112" xfId="521"/>
    <cellStyle name="Normal 113" xfId="522"/>
    <cellStyle name="Normal 114" xfId="523"/>
    <cellStyle name="Normal 115" xfId="524"/>
    <cellStyle name="Normal 116" xfId="525"/>
    <cellStyle name="Normal 117" xfId="526"/>
    <cellStyle name="Normal 118" xfId="527"/>
    <cellStyle name="Normal 119" xfId="528"/>
    <cellStyle name="Normal 12" xfId="48"/>
    <cellStyle name="Normal 12 2" xfId="529"/>
    <cellStyle name="Normal 12 2 2" xfId="530"/>
    <cellStyle name="Normal 12 3" xfId="531"/>
    <cellStyle name="Normal 12 4" xfId="532"/>
    <cellStyle name="Normal 120" xfId="533"/>
    <cellStyle name="Normal 121" xfId="534"/>
    <cellStyle name="Normal 122" xfId="535"/>
    <cellStyle name="Normal 123" xfId="536"/>
    <cellStyle name="Normal 124" xfId="537"/>
    <cellStyle name="Normal 125" xfId="538"/>
    <cellStyle name="Normal 126" xfId="539"/>
    <cellStyle name="Normal 127" xfId="540"/>
    <cellStyle name="Normal 128" xfId="541"/>
    <cellStyle name="Normal 129" xfId="542"/>
    <cellStyle name="Normal 13" xfId="49"/>
    <cellStyle name="Normal 13 10" xfId="543"/>
    <cellStyle name="Normal 13 10 2" xfId="544"/>
    <cellStyle name="Normal 13 10 2 2" xfId="545"/>
    <cellStyle name="Normal 13 10 2 2 2" xfId="546"/>
    <cellStyle name="Normal 13 10 2 2 3" xfId="547"/>
    <cellStyle name="Normal 13 10 2 2 4" xfId="548"/>
    <cellStyle name="Normal 13 10 2 3" xfId="549"/>
    <cellStyle name="Normal 13 10 2 3 2" xfId="550"/>
    <cellStyle name="Normal 13 10 2 3 3" xfId="551"/>
    <cellStyle name="Normal 13 10 2 4" xfId="552"/>
    <cellStyle name="Normal 13 10 2 5" xfId="553"/>
    <cellStyle name="Normal 13 10 2 6" xfId="554"/>
    <cellStyle name="Normal 13 10 3" xfId="555"/>
    <cellStyle name="Normal 13 10 3 2" xfId="556"/>
    <cellStyle name="Normal 13 10 3 3" xfId="557"/>
    <cellStyle name="Normal 13 10 3 4" xfId="558"/>
    <cellStyle name="Normal 13 10 4" xfId="559"/>
    <cellStyle name="Normal 13 10 4 2" xfId="560"/>
    <cellStyle name="Normal 13 10 4 3" xfId="561"/>
    <cellStyle name="Normal 13 10 4 4" xfId="562"/>
    <cellStyle name="Normal 13 10 5" xfId="563"/>
    <cellStyle name="Normal 13 10 5 2" xfId="564"/>
    <cellStyle name="Normal 13 10 5 3" xfId="565"/>
    <cellStyle name="Normal 13 10 5 4" xfId="566"/>
    <cellStyle name="Normal 13 10 6" xfId="567"/>
    <cellStyle name="Normal 13 10 6 2" xfId="568"/>
    <cellStyle name="Normal 13 10 6 3" xfId="569"/>
    <cellStyle name="Normal 13 10 7" xfId="570"/>
    <cellStyle name="Normal 13 10 8" xfId="571"/>
    <cellStyle name="Normal 13 10 9" xfId="572"/>
    <cellStyle name="Normal 13 11" xfId="573"/>
    <cellStyle name="Normal 13 11 2" xfId="574"/>
    <cellStyle name="Normal 13 11 2 2" xfId="575"/>
    <cellStyle name="Normal 13 11 2 2 2" xfId="576"/>
    <cellStyle name="Normal 13 11 2 2 3" xfId="577"/>
    <cellStyle name="Normal 13 11 2 2 4" xfId="578"/>
    <cellStyle name="Normal 13 11 2 3" xfId="579"/>
    <cellStyle name="Normal 13 11 2 3 2" xfId="580"/>
    <cellStyle name="Normal 13 11 2 3 3" xfId="581"/>
    <cellStyle name="Normal 13 11 2 4" xfId="582"/>
    <cellStyle name="Normal 13 11 2 5" xfId="583"/>
    <cellStyle name="Normal 13 11 2 6" xfId="584"/>
    <cellStyle name="Normal 13 11 3" xfId="585"/>
    <cellStyle name="Normal 13 11 3 2" xfId="586"/>
    <cellStyle name="Normal 13 11 3 3" xfId="587"/>
    <cellStyle name="Normal 13 11 3 4" xfId="588"/>
    <cellStyle name="Normal 13 11 4" xfId="589"/>
    <cellStyle name="Normal 13 11 4 2" xfId="590"/>
    <cellStyle name="Normal 13 11 4 3" xfId="591"/>
    <cellStyle name="Normal 13 11 4 4" xfId="592"/>
    <cellStyle name="Normal 13 11 5" xfId="593"/>
    <cellStyle name="Normal 13 11 5 2" xfId="594"/>
    <cellStyle name="Normal 13 11 5 3" xfId="595"/>
    <cellStyle name="Normal 13 11 5 4" xfId="596"/>
    <cellStyle name="Normal 13 11 6" xfId="597"/>
    <cellStyle name="Normal 13 11 6 2" xfId="598"/>
    <cellStyle name="Normal 13 11 6 3" xfId="599"/>
    <cellStyle name="Normal 13 11 7" xfId="600"/>
    <cellStyle name="Normal 13 11 8" xfId="601"/>
    <cellStyle name="Normal 13 11 9" xfId="602"/>
    <cellStyle name="Normal 13 12" xfId="603"/>
    <cellStyle name="Normal 13 12 10 2 2 2" xfId="54147"/>
    <cellStyle name="Normal 13 12 2" xfId="604"/>
    <cellStyle name="Normal 13 12 2 2" xfId="605"/>
    <cellStyle name="Normal 13 12 2 2 2" xfId="606"/>
    <cellStyle name="Normal 13 12 2 2 3" xfId="607"/>
    <cellStyle name="Normal 13 12 2 2 4" xfId="608"/>
    <cellStyle name="Normal 13 12 2 3" xfId="609"/>
    <cellStyle name="Normal 13 12 2 3 2" xfId="610"/>
    <cellStyle name="Normal 13 12 2 3 3" xfId="611"/>
    <cellStyle name="Normal 13 12 2 4" xfId="612"/>
    <cellStyle name="Normal 13 12 2 5" xfId="613"/>
    <cellStyle name="Normal 13 12 2 6" xfId="614"/>
    <cellStyle name="Normal 13 12 3" xfId="615"/>
    <cellStyle name="Normal 13 12 3 2" xfId="616"/>
    <cellStyle name="Normal 13 12 3 3" xfId="617"/>
    <cellStyle name="Normal 13 12 3 4" xfId="618"/>
    <cellStyle name="Normal 13 12 4" xfId="619"/>
    <cellStyle name="Normal 13 12 4 2" xfId="620"/>
    <cellStyle name="Normal 13 12 4 3" xfId="621"/>
    <cellStyle name="Normal 13 12 4 4" xfId="622"/>
    <cellStyle name="Normal 13 12 5" xfId="623"/>
    <cellStyle name="Normal 13 12 5 2" xfId="624"/>
    <cellStyle name="Normal 13 12 5 3" xfId="625"/>
    <cellStyle name="Normal 13 12 5 4" xfId="626"/>
    <cellStyle name="Normal 13 12 6" xfId="627"/>
    <cellStyle name="Normal 13 12 6 2" xfId="628"/>
    <cellStyle name="Normal 13 12 6 3" xfId="629"/>
    <cellStyle name="Normal 13 12 7" xfId="630"/>
    <cellStyle name="Normal 13 12 8" xfId="631"/>
    <cellStyle name="Normal 13 12 9" xfId="632"/>
    <cellStyle name="Normal 13 13" xfId="633"/>
    <cellStyle name="Normal 13 13 2" xfId="634"/>
    <cellStyle name="Normal 13 13 2 2" xfId="635"/>
    <cellStyle name="Normal 13 13 2 2 2" xfId="636"/>
    <cellStyle name="Normal 13 13 2 2 3" xfId="637"/>
    <cellStyle name="Normal 13 13 2 2 4" xfId="638"/>
    <cellStyle name="Normal 13 13 2 3" xfId="639"/>
    <cellStyle name="Normal 13 13 2 3 2" xfId="640"/>
    <cellStyle name="Normal 13 13 2 3 3" xfId="641"/>
    <cellStyle name="Normal 13 13 2 4" xfId="642"/>
    <cellStyle name="Normal 13 13 2 5" xfId="643"/>
    <cellStyle name="Normal 13 13 2 6" xfId="644"/>
    <cellStyle name="Normal 13 13 3" xfId="645"/>
    <cellStyle name="Normal 13 13 3 2" xfId="646"/>
    <cellStyle name="Normal 13 13 3 3" xfId="647"/>
    <cellStyle name="Normal 13 13 3 4" xfId="648"/>
    <cellStyle name="Normal 13 13 4" xfId="649"/>
    <cellStyle name="Normal 13 13 4 2" xfId="650"/>
    <cellStyle name="Normal 13 13 4 3" xfId="651"/>
    <cellStyle name="Normal 13 13 4 4" xfId="652"/>
    <cellStyle name="Normal 13 13 5" xfId="653"/>
    <cellStyle name="Normal 13 13 5 2" xfId="654"/>
    <cellStyle name="Normal 13 13 5 3" xfId="655"/>
    <cellStyle name="Normal 13 13 6" xfId="656"/>
    <cellStyle name="Normal 13 13 7" xfId="657"/>
    <cellStyle name="Normal 13 13 8" xfId="658"/>
    <cellStyle name="Normal 13 14" xfId="659"/>
    <cellStyle name="Normal 13 14 2" xfId="660"/>
    <cellStyle name="Normal 13 14 2 2" xfId="661"/>
    <cellStyle name="Normal 13 14 2 3" xfId="662"/>
    <cellStyle name="Normal 13 14 2 4" xfId="663"/>
    <cellStyle name="Normal 13 14 3" xfId="664"/>
    <cellStyle name="Normal 13 14 3 2" xfId="665"/>
    <cellStyle name="Normal 13 14 3 3" xfId="666"/>
    <cellStyle name="Normal 13 14 3 4" xfId="667"/>
    <cellStyle name="Normal 13 14 4" xfId="668"/>
    <cellStyle name="Normal 13 14 4 2" xfId="669"/>
    <cellStyle name="Normal 13 14 4 3" xfId="670"/>
    <cellStyle name="Normal 13 14 5" xfId="671"/>
    <cellStyle name="Normal 13 14 6" xfId="672"/>
    <cellStyle name="Normal 13 14 7" xfId="673"/>
    <cellStyle name="Normal 13 15" xfId="674"/>
    <cellStyle name="Normal 13 15 2" xfId="675"/>
    <cellStyle name="Normal 13 15 3" xfId="676"/>
    <cellStyle name="Normal 13 15 4" xfId="677"/>
    <cellStyle name="Normal 13 16" xfId="678"/>
    <cellStyle name="Normal 13 16 2" xfId="679"/>
    <cellStyle name="Normal 13 16 3" xfId="680"/>
    <cellStyle name="Normal 13 16 4" xfId="681"/>
    <cellStyle name="Normal 13 17" xfId="682"/>
    <cellStyle name="Normal 13 17 2" xfId="683"/>
    <cellStyle name="Normal 13 17 3" xfId="684"/>
    <cellStyle name="Normal 13 17 4" xfId="685"/>
    <cellStyle name="Normal 13 18" xfId="686"/>
    <cellStyle name="Normal 13 18 2" xfId="687"/>
    <cellStyle name="Normal 13 18 3" xfId="688"/>
    <cellStyle name="Normal 13 19" xfId="689"/>
    <cellStyle name="Normal 13 2" xfId="120"/>
    <cellStyle name="Normal 13 2 10" xfId="690"/>
    <cellStyle name="Normal 13 2 10 2" xfId="691"/>
    <cellStyle name="Normal 13 2 10 2 2" xfId="692"/>
    <cellStyle name="Normal 13 2 10 2 2 2" xfId="693"/>
    <cellStyle name="Normal 13 2 10 2 2 3" xfId="694"/>
    <cellStyle name="Normal 13 2 10 2 2 4" xfId="695"/>
    <cellStyle name="Normal 13 2 10 2 3" xfId="696"/>
    <cellStyle name="Normal 13 2 10 2 3 2" xfId="697"/>
    <cellStyle name="Normal 13 2 10 2 3 3" xfId="698"/>
    <cellStyle name="Normal 13 2 10 2 4" xfId="699"/>
    <cellStyle name="Normal 13 2 10 2 5" xfId="700"/>
    <cellStyle name="Normal 13 2 10 2 6" xfId="701"/>
    <cellStyle name="Normal 13 2 10 3" xfId="702"/>
    <cellStyle name="Normal 13 2 10 3 2" xfId="703"/>
    <cellStyle name="Normal 13 2 10 3 3" xfId="704"/>
    <cellStyle name="Normal 13 2 10 3 4" xfId="705"/>
    <cellStyle name="Normal 13 2 10 4" xfId="706"/>
    <cellStyle name="Normal 13 2 10 4 2" xfId="707"/>
    <cellStyle name="Normal 13 2 10 4 3" xfId="708"/>
    <cellStyle name="Normal 13 2 10 4 4" xfId="709"/>
    <cellStyle name="Normal 13 2 10 5" xfId="710"/>
    <cellStyle name="Normal 13 2 10 5 2" xfId="711"/>
    <cellStyle name="Normal 13 2 10 5 3" xfId="712"/>
    <cellStyle name="Normal 13 2 10 5 4" xfId="713"/>
    <cellStyle name="Normal 13 2 10 6" xfId="714"/>
    <cellStyle name="Normal 13 2 10 6 2" xfId="715"/>
    <cellStyle name="Normal 13 2 10 6 3" xfId="716"/>
    <cellStyle name="Normal 13 2 10 7" xfId="717"/>
    <cellStyle name="Normal 13 2 10 8" xfId="718"/>
    <cellStyle name="Normal 13 2 10 9" xfId="719"/>
    <cellStyle name="Normal 13 2 11" xfId="720"/>
    <cellStyle name="Normal 13 2 11 2" xfId="721"/>
    <cellStyle name="Normal 13 2 11 2 2" xfId="722"/>
    <cellStyle name="Normal 13 2 11 2 2 2" xfId="723"/>
    <cellStyle name="Normal 13 2 11 2 2 3" xfId="724"/>
    <cellStyle name="Normal 13 2 11 2 2 4" xfId="725"/>
    <cellStyle name="Normal 13 2 11 2 3" xfId="726"/>
    <cellStyle name="Normal 13 2 11 2 3 2" xfId="727"/>
    <cellStyle name="Normal 13 2 11 2 3 3" xfId="728"/>
    <cellStyle name="Normal 13 2 11 2 4" xfId="729"/>
    <cellStyle name="Normal 13 2 11 2 5" xfId="730"/>
    <cellStyle name="Normal 13 2 11 2 6" xfId="731"/>
    <cellStyle name="Normal 13 2 11 3" xfId="732"/>
    <cellStyle name="Normal 13 2 11 3 2" xfId="733"/>
    <cellStyle name="Normal 13 2 11 3 3" xfId="734"/>
    <cellStyle name="Normal 13 2 11 3 4" xfId="735"/>
    <cellStyle name="Normal 13 2 11 4" xfId="736"/>
    <cellStyle name="Normal 13 2 11 4 2" xfId="737"/>
    <cellStyle name="Normal 13 2 11 4 3" xfId="738"/>
    <cellStyle name="Normal 13 2 11 4 4" xfId="739"/>
    <cellStyle name="Normal 13 2 11 5" xfId="740"/>
    <cellStyle name="Normal 13 2 11 5 2" xfId="741"/>
    <cellStyle name="Normal 13 2 11 5 3" xfId="742"/>
    <cellStyle name="Normal 13 2 11 6" xfId="743"/>
    <cellStyle name="Normal 13 2 11 7" xfId="744"/>
    <cellStyle name="Normal 13 2 11 8" xfId="745"/>
    <cellStyle name="Normal 13 2 12" xfId="746"/>
    <cellStyle name="Normal 13 2 12 2" xfId="747"/>
    <cellStyle name="Normal 13 2 12 2 2" xfId="748"/>
    <cellStyle name="Normal 13 2 12 2 3" xfId="749"/>
    <cellStyle name="Normal 13 2 12 2 4" xfId="750"/>
    <cellStyle name="Normal 13 2 12 3" xfId="751"/>
    <cellStyle name="Normal 13 2 12 3 2" xfId="752"/>
    <cellStyle name="Normal 13 2 12 3 3" xfId="753"/>
    <cellStyle name="Normal 13 2 12 3 4" xfId="754"/>
    <cellStyle name="Normal 13 2 12 4" xfId="755"/>
    <cellStyle name="Normal 13 2 12 4 2" xfId="756"/>
    <cellStyle name="Normal 13 2 12 4 3" xfId="757"/>
    <cellStyle name="Normal 13 2 12 5" xfId="758"/>
    <cellStyle name="Normal 13 2 12 6" xfId="759"/>
    <cellStyle name="Normal 13 2 12 7" xfId="760"/>
    <cellStyle name="Normal 13 2 13" xfId="761"/>
    <cellStyle name="Normal 13 2 13 2" xfId="762"/>
    <cellStyle name="Normal 13 2 13 3" xfId="763"/>
    <cellStyle name="Normal 13 2 13 4" xfId="764"/>
    <cellStyle name="Normal 13 2 14" xfId="765"/>
    <cellStyle name="Normal 13 2 14 2" xfId="766"/>
    <cellStyle name="Normal 13 2 14 3" xfId="767"/>
    <cellStyle name="Normal 13 2 14 4" xfId="768"/>
    <cellStyle name="Normal 13 2 15" xfId="769"/>
    <cellStyle name="Normal 13 2 15 2" xfId="770"/>
    <cellStyle name="Normal 13 2 15 3" xfId="771"/>
    <cellStyle name="Normal 13 2 15 4" xfId="772"/>
    <cellStyle name="Normal 13 2 16" xfId="773"/>
    <cellStyle name="Normal 13 2 16 2" xfId="774"/>
    <cellStyle name="Normal 13 2 16 3" xfId="775"/>
    <cellStyle name="Normal 13 2 17" xfId="776"/>
    <cellStyle name="Normal 13 2 18" xfId="777"/>
    <cellStyle name="Normal 13 2 19" xfId="778"/>
    <cellStyle name="Normal 13 2 2" xfId="188"/>
    <cellStyle name="Normal 13 2 2 10" xfId="779"/>
    <cellStyle name="Normal 13 2 2 10 2" xfId="780"/>
    <cellStyle name="Normal 13 2 2 10 3" xfId="781"/>
    <cellStyle name="Normal 13 2 2 10 4" xfId="782"/>
    <cellStyle name="Normal 13 2 2 11" xfId="783"/>
    <cellStyle name="Normal 13 2 2 11 2" xfId="784"/>
    <cellStyle name="Normal 13 2 2 11 3" xfId="785"/>
    <cellStyle name="Normal 13 2 2 12" xfId="786"/>
    <cellStyle name="Normal 13 2 2 13" xfId="787"/>
    <cellStyle name="Normal 13 2 2 14" xfId="788"/>
    <cellStyle name="Normal 13 2 2 15" xfId="54141"/>
    <cellStyle name="Normal 13 2 2 2" xfId="789"/>
    <cellStyle name="Normal 13 2 2 2 10" xfId="790"/>
    <cellStyle name="Normal 13 2 2 2 11" xfId="791"/>
    <cellStyle name="Normal 13 2 2 2 2" xfId="792"/>
    <cellStyle name="Normal 13 2 2 2 2 10" xfId="793"/>
    <cellStyle name="Normal 13 2 2 2 2 2" xfId="794"/>
    <cellStyle name="Normal 13 2 2 2 2 2 2" xfId="795"/>
    <cellStyle name="Normal 13 2 2 2 2 2 2 2" xfId="796"/>
    <cellStyle name="Normal 13 2 2 2 2 2 2 2 2" xfId="797"/>
    <cellStyle name="Normal 13 2 2 2 2 2 2 2 3" xfId="798"/>
    <cellStyle name="Normal 13 2 2 2 2 2 2 2 4" xfId="799"/>
    <cellStyle name="Normal 13 2 2 2 2 2 2 3" xfId="800"/>
    <cellStyle name="Normal 13 2 2 2 2 2 2 3 2" xfId="801"/>
    <cellStyle name="Normal 13 2 2 2 2 2 2 3 3" xfId="802"/>
    <cellStyle name="Normal 13 2 2 2 2 2 2 4" xfId="803"/>
    <cellStyle name="Normal 13 2 2 2 2 2 2 5" xfId="804"/>
    <cellStyle name="Normal 13 2 2 2 2 2 2 6" xfId="805"/>
    <cellStyle name="Normal 13 2 2 2 2 2 3" xfId="806"/>
    <cellStyle name="Normal 13 2 2 2 2 2 3 2" xfId="807"/>
    <cellStyle name="Normal 13 2 2 2 2 2 3 3" xfId="808"/>
    <cellStyle name="Normal 13 2 2 2 2 2 3 4" xfId="809"/>
    <cellStyle name="Normal 13 2 2 2 2 2 4" xfId="810"/>
    <cellStyle name="Normal 13 2 2 2 2 2 4 2" xfId="811"/>
    <cellStyle name="Normal 13 2 2 2 2 2 4 3" xfId="812"/>
    <cellStyle name="Normal 13 2 2 2 2 2 4 4" xfId="813"/>
    <cellStyle name="Normal 13 2 2 2 2 2 5" xfId="814"/>
    <cellStyle name="Normal 13 2 2 2 2 2 5 2" xfId="815"/>
    <cellStyle name="Normal 13 2 2 2 2 2 5 3" xfId="816"/>
    <cellStyle name="Normal 13 2 2 2 2 2 5 4" xfId="817"/>
    <cellStyle name="Normal 13 2 2 2 2 2 6" xfId="818"/>
    <cellStyle name="Normal 13 2 2 2 2 2 6 2" xfId="819"/>
    <cellStyle name="Normal 13 2 2 2 2 2 6 3" xfId="820"/>
    <cellStyle name="Normal 13 2 2 2 2 2 7" xfId="821"/>
    <cellStyle name="Normal 13 2 2 2 2 2 8" xfId="822"/>
    <cellStyle name="Normal 13 2 2 2 2 2 9" xfId="823"/>
    <cellStyle name="Normal 13 2 2 2 2 3" xfId="824"/>
    <cellStyle name="Normal 13 2 2 2 2 3 2" xfId="825"/>
    <cellStyle name="Normal 13 2 2 2 2 3 2 2" xfId="826"/>
    <cellStyle name="Normal 13 2 2 2 2 3 2 3" xfId="827"/>
    <cellStyle name="Normal 13 2 2 2 2 3 2 4" xfId="828"/>
    <cellStyle name="Normal 13 2 2 2 2 3 3" xfId="829"/>
    <cellStyle name="Normal 13 2 2 2 2 3 3 2" xfId="830"/>
    <cellStyle name="Normal 13 2 2 2 2 3 3 3" xfId="831"/>
    <cellStyle name="Normal 13 2 2 2 2 3 4" xfId="832"/>
    <cellStyle name="Normal 13 2 2 2 2 3 5" xfId="833"/>
    <cellStyle name="Normal 13 2 2 2 2 3 6" xfId="834"/>
    <cellStyle name="Normal 13 2 2 2 2 4" xfId="835"/>
    <cellStyle name="Normal 13 2 2 2 2 4 2" xfId="836"/>
    <cellStyle name="Normal 13 2 2 2 2 4 3" xfId="837"/>
    <cellStyle name="Normal 13 2 2 2 2 4 4" xfId="838"/>
    <cellStyle name="Normal 13 2 2 2 2 5" xfId="839"/>
    <cellStyle name="Normal 13 2 2 2 2 5 2" xfId="840"/>
    <cellStyle name="Normal 13 2 2 2 2 5 3" xfId="841"/>
    <cellStyle name="Normal 13 2 2 2 2 5 4" xfId="842"/>
    <cellStyle name="Normal 13 2 2 2 2 6" xfId="843"/>
    <cellStyle name="Normal 13 2 2 2 2 6 2" xfId="844"/>
    <cellStyle name="Normal 13 2 2 2 2 6 3" xfId="845"/>
    <cellStyle name="Normal 13 2 2 2 2 6 4" xfId="846"/>
    <cellStyle name="Normal 13 2 2 2 2 7" xfId="847"/>
    <cellStyle name="Normal 13 2 2 2 2 7 2" xfId="848"/>
    <cellStyle name="Normal 13 2 2 2 2 7 3" xfId="849"/>
    <cellStyle name="Normal 13 2 2 2 2 8" xfId="850"/>
    <cellStyle name="Normal 13 2 2 2 2 9" xfId="851"/>
    <cellStyle name="Normal 13 2 2 2 3" xfId="852"/>
    <cellStyle name="Normal 13 2 2 2 3 2" xfId="853"/>
    <cellStyle name="Normal 13 2 2 2 3 2 2" xfId="854"/>
    <cellStyle name="Normal 13 2 2 2 3 2 2 2" xfId="855"/>
    <cellStyle name="Normal 13 2 2 2 3 2 2 3" xfId="856"/>
    <cellStyle name="Normal 13 2 2 2 3 2 2 4" xfId="857"/>
    <cellStyle name="Normal 13 2 2 2 3 2 3" xfId="858"/>
    <cellStyle name="Normal 13 2 2 2 3 2 3 2" xfId="859"/>
    <cellStyle name="Normal 13 2 2 2 3 2 3 3" xfId="860"/>
    <cellStyle name="Normal 13 2 2 2 3 2 4" xfId="861"/>
    <cellStyle name="Normal 13 2 2 2 3 2 5" xfId="862"/>
    <cellStyle name="Normal 13 2 2 2 3 2 6" xfId="863"/>
    <cellStyle name="Normal 13 2 2 2 3 3" xfId="864"/>
    <cellStyle name="Normal 13 2 2 2 3 3 2" xfId="865"/>
    <cellStyle name="Normal 13 2 2 2 3 3 3" xfId="866"/>
    <cellStyle name="Normal 13 2 2 2 3 3 4" xfId="867"/>
    <cellStyle name="Normal 13 2 2 2 3 4" xfId="868"/>
    <cellStyle name="Normal 13 2 2 2 3 4 2" xfId="869"/>
    <cellStyle name="Normal 13 2 2 2 3 4 3" xfId="870"/>
    <cellStyle name="Normal 13 2 2 2 3 4 4" xfId="871"/>
    <cellStyle name="Normal 13 2 2 2 3 5" xfId="872"/>
    <cellStyle name="Normal 13 2 2 2 3 5 2" xfId="873"/>
    <cellStyle name="Normal 13 2 2 2 3 5 3" xfId="874"/>
    <cellStyle name="Normal 13 2 2 2 3 5 4" xfId="875"/>
    <cellStyle name="Normal 13 2 2 2 3 6" xfId="876"/>
    <cellStyle name="Normal 13 2 2 2 3 6 2" xfId="877"/>
    <cellStyle name="Normal 13 2 2 2 3 6 3" xfId="878"/>
    <cellStyle name="Normal 13 2 2 2 3 7" xfId="879"/>
    <cellStyle name="Normal 13 2 2 2 3 8" xfId="880"/>
    <cellStyle name="Normal 13 2 2 2 3 9" xfId="881"/>
    <cellStyle name="Normal 13 2 2 2 4" xfId="882"/>
    <cellStyle name="Normal 13 2 2 2 4 2" xfId="883"/>
    <cellStyle name="Normal 13 2 2 2 4 2 2" xfId="884"/>
    <cellStyle name="Normal 13 2 2 2 4 2 3" xfId="885"/>
    <cellStyle name="Normal 13 2 2 2 4 2 4" xfId="886"/>
    <cellStyle name="Normal 13 2 2 2 4 3" xfId="887"/>
    <cellStyle name="Normal 13 2 2 2 4 3 2" xfId="888"/>
    <cellStyle name="Normal 13 2 2 2 4 3 3" xfId="889"/>
    <cellStyle name="Normal 13 2 2 2 4 4" xfId="890"/>
    <cellStyle name="Normal 13 2 2 2 4 5" xfId="891"/>
    <cellStyle name="Normal 13 2 2 2 4 6" xfId="892"/>
    <cellStyle name="Normal 13 2 2 2 5" xfId="893"/>
    <cellStyle name="Normal 13 2 2 2 5 2" xfId="894"/>
    <cellStyle name="Normal 13 2 2 2 5 3" xfId="895"/>
    <cellStyle name="Normal 13 2 2 2 5 4" xfId="896"/>
    <cellStyle name="Normal 13 2 2 2 6" xfId="897"/>
    <cellStyle name="Normal 13 2 2 2 6 2" xfId="898"/>
    <cellStyle name="Normal 13 2 2 2 6 3" xfId="899"/>
    <cellStyle name="Normal 13 2 2 2 6 4" xfId="900"/>
    <cellStyle name="Normal 13 2 2 2 7" xfId="901"/>
    <cellStyle name="Normal 13 2 2 2 7 2" xfId="902"/>
    <cellStyle name="Normal 13 2 2 2 7 3" xfId="903"/>
    <cellStyle name="Normal 13 2 2 2 7 4" xfId="904"/>
    <cellStyle name="Normal 13 2 2 2 8" xfId="905"/>
    <cellStyle name="Normal 13 2 2 2 8 2" xfId="906"/>
    <cellStyle name="Normal 13 2 2 2 8 3" xfId="907"/>
    <cellStyle name="Normal 13 2 2 2 9" xfId="908"/>
    <cellStyle name="Normal 13 2 2 3" xfId="909"/>
    <cellStyle name="Normal 13 2 2 3 10" xfId="910"/>
    <cellStyle name="Normal 13 2 2 3 2" xfId="911"/>
    <cellStyle name="Normal 13 2 2 3 2 2" xfId="912"/>
    <cellStyle name="Normal 13 2 2 3 2 2 2" xfId="913"/>
    <cellStyle name="Normal 13 2 2 3 2 2 2 2" xfId="914"/>
    <cellStyle name="Normal 13 2 2 3 2 2 2 3" xfId="915"/>
    <cellStyle name="Normal 13 2 2 3 2 2 2 4" xfId="916"/>
    <cellStyle name="Normal 13 2 2 3 2 2 3" xfId="917"/>
    <cellStyle name="Normal 13 2 2 3 2 2 3 2" xfId="918"/>
    <cellStyle name="Normal 13 2 2 3 2 2 3 3" xfId="919"/>
    <cellStyle name="Normal 13 2 2 3 2 2 4" xfId="920"/>
    <cellStyle name="Normal 13 2 2 3 2 2 5" xfId="921"/>
    <cellStyle name="Normal 13 2 2 3 2 2 6" xfId="922"/>
    <cellStyle name="Normal 13 2 2 3 2 3" xfId="923"/>
    <cellStyle name="Normal 13 2 2 3 2 3 2" xfId="924"/>
    <cellStyle name="Normal 13 2 2 3 2 3 3" xfId="925"/>
    <cellStyle name="Normal 13 2 2 3 2 3 4" xfId="926"/>
    <cellStyle name="Normal 13 2 2 3 2 4" xfId="927"/>
    <cellStyle name="Normal 13 2 2 3 2 4 2" xfId="928"/>
    <cellStyle name="Normal 13 2 2 3 2 4 3" xfId="929"/>
    <cellStyle name="Normal 13 2 2 3 2 4 4" xfId="930"/>
    <cellStyle name="Normal 13 2 2 3 2 5" xfId="931"/>
    <cellStyle name="Normal 13 2 2 3 2 5 2" xfId="932"/>
    <cellStyle name="Normal 13 2 2 3 2 5 3" xfId="933"/>
    <cellStyle name="Normal 13 2 2 3 2 5 4" xfId="934"/>
    <cellStyle name="Normal 13 2 2 3 2 6" xfId="935"/>
    <cellStyle name="Normal 13 2 2 3 2 6 2" xfId="936"/>
    <cellStyle name="Normal 13 2 2 3 2 6 3" xfId="937"/>
    <cellStyle name="Normal 13 2 2 3 2 7" xfId="938"/>
    <cellStyle name="Normal 13 2 2 3 2 8" xfId="939"/>
    <cellStyle name="Normal 13 2 2 3 2 9" xfId="940"/>
    <cellStyle name="Normal 13 2 2 3 3" xfId="941"/>
    <cellStyle name="Normal 13 2 2 3 3 2" xfId="942"/>
    <cellStyle name="Normal 13 2 2 3 3 2 2" xfId="943"/>
    <cellStyle name="Normal 13 2 2 3 3 2 3" xfId="944"/>
    <cellStyle name="Normal 13 2 2 3 3 2 4" xfId="945"/>
    <cellStyle name="Normal 13 2 2 3 3 3" xfId="946"/>
    <cellStyle name="Normal 13 2 2 3 3 3 2" xfId="947"/>
    <cellStyle name="Normal 13 2 2 3 3 3 3" xfId="948"/>
    <cellStyle name="Normal 13 2 2 3 3 4" xfId="949"/>
    <cellStyle name="Normal 13 2 2 3 3 5" xfId="950"/>
    <cellStyle name="Normal 13 2 2 3 3 6" xfId="951"/>
    <cellStyle name="Normal 13 2 2 3 4" xfId="952"/>
    <cellStyle name="Normal 13 2 2 3 4 2" xfId="953"/>
    <cellStyle name="Normal 13 2 2 3 4 3" xfId="954"/>
    <cellStyle name="Normal 13 2 2 3 4 4" xfId="955"/>
    <cellStyle name="Normal 13 2 2 3 5" xfId="956"/>
    <cellStyle name="Normal 13 2 2 3 5 2" xfId="957"/>
    <cellStyle name="Normal 13 2 2 3 5 3" xfId="958"/>
    <cellStyle name="Normal 13 2 2 3 5 4" xfId="959"/>
    <cellStyle name="Normal 13 2 2 3 6" xfId="960"/>
    <cellStyle name="Normal 13 2 2 3 6 2" xfId="961"/>
    <cellStyle name="Normal 13 2 2 3 6 3" xfId="962"/>
    <cellStyle name="Normal 13 2 2 3 6 4" xfId="963"/>
    <cellStyle name="Normal 13 2 2 3 7" xfId="964"/>
    <cellStyle name="Normal 13 2 2 3 7 2" xfId="965"/>
    <cellStyle name="Normal 13 2 2 3 7 3" xfId="966"/>
    <cellStyle name="Normal 13 2 2 3 8" xfId="967"/>
    <cellStyle name="Normal 13 2 2 3 9" xfId="968"/>
    <cellStyle name="Normal 13 2 2 4" xfId="969"/>
    <cellStyle name="Normal 13 2 2 4 2" xfId="970"/>
    <cellStyle name="Normal 13 2 2 4 2 2" xfId="971"/>
    <cellStyle name="Normal 13 2 2 4 2 2 2" xfId="972"/>
    <cellStyle name="Normal 13 2 2 4 2 2 3" xfId="973"/>
    <cellStyle name="Normal 13 2 2 4 2 2 4" xfId="974"/>
    <cellStyle name="Normal 13 2 2 4 2 3" xfId="975"/>
    <cellStyle name="Normal 13 2 2 4 2 3 2" xfId="976"/>
    <cellStyle name="Normal 13 2 2 4 2 3 3" xfId="977"/>
    <cellStyle name="Normal 13 2 2 4 2 4" xfId="978"/>
    <cellStyle name="Normal 13 2 2 4 2 5" xfId="979"/>
    <cellStyle name="Normal 13 2 2 4 2 6" xfId="980"/>
    <cellStyle name="Normal 13 2 2 4 3" xfId="981"/>
    <cellStyle name="Normal 13 2 2 4 3 2" xfId="982"/>
    <cellStyle name="Normal 13 2 2 4 3 3" xfId="983"/>
    <cellStyle name="Normal 13 2 2 4 3 4" xfId="984"/>
    <cellStyle name="Normal 13 2 2 4 4" xfId="985"/>
    <cellStyle name="Normal 13 2 2 4 4 2" xfId="986"/>
    <cellStyle name="Normal 13 2 2 4 4 3" xfId="987"/>
    <cellStyle name="Normal 13 2 2 4 4 4" xfId="988"/>
    <cellStyle name="Normal 13 2 2 4 5" xfId="989"/>
    <cellStyle name="Normal 13 2 2 4 5 2" xfId="990"/>
    <cellStyle name="Normal 13 2 2 4 5 3" xfId="991"/>
    <cellStyle name="Normal 13 2 2 4 5 4" xfId="992"/>
    <cellStyle name="Normal 13 2 2 4 6" xfId="993"/>
    <cellStyle name="Normal 13 2 2 4 6 2" xfId="994"/>
    <cellStyle name="Normal 13 2 2 4 6 3" xfId="995"/>
    <cellStyle name="Normal 13 2 2 4 7" xfId="996"/>
    <cellStyle name="Normal 13 2 2 4 8" xfId="997"/>
    <cellStyle name="Normal 13 2 2 4 9" xfId="998"/>
    <cellStyle name="Normal 13 2 2 5" xfId="999"/>
    <cellStyle name="Normal 13 2 2 5 2" xfId="1000"/>
    <cellStyle name="Normal 13 2 2 5 2 2" xfId="1001"/>
    <cellStyle name="Normal 13 2 2 5 2 2 2" xfId="1002"/>
    <cellStyle name="Normal 13 2 2 5 2 2 3" xfId="1003"/>
    <cellStyle name="Normal 13 2 2 5 2 2 4" xfId="1004"/>
    <cellStyle name="Normal 13 2 2 5 2 3" xfId="1005"/>
    <cellStyle name="Normal 13 2 2 5 2 3 2" xfId="1006"/>
    <cellStyle name="Normal 13 2 2 5 2 3 3" xfId="1007"/>
    <cellStyle name="Normal 13 2 2 5 2 4" xfId="1008"/>
    <cellStyle name="Normal 13 2 2 5 2 5" xfId="1009"/>
    <cellStyle name="Normal 13 2 2 5 2 6" xfId="1010"/>
    <cellStyle name="Normal 13 2 2 5 3" xfId="1011"/>
    <cellStyle name="Normal 13 2 2 5 3 2" xfId="1012"/>
    <cellStyle name="Normal 13 2 2 5 3 3" xfId="1013"/>
    <cellStyle name="Normal 13 2 2 5 3 4" xfId="1014"/>
    <cellStyle name="Normal 13 2 2 5 4" xfId="1015"/>
    <cellStyle name="Normal 13 2 2 5 4 2" xfId="1016"/>
    <cellStyle name="Normal 13 2 2 5 4 3" xfId="1017"/>
    <cellStyle name="Normal 13 2 2 5 4 4" xfId="1018"/>
    <cellStyle name="Normal 13 2 2 5 5" xfId="1019"/>
    <cellStyle name="Normal 13 2 2 5 5 2" xfId="1020"/>
    <cellStyle name="Normal 13 2 2 5 5 3" xfId="1021"/>
    <cellStyle name="Normal 13 2 2 5 5 4" xfId="1022"/>
    <cellStyle name="Normal 13 2 2 5 6" xfId="1023"/>
    <cellStyle name="Normal 13 2 2 5 6 2" xfId="1024"/>
    <cellStyle name="Normal 13 2 2 5 6 3" xfId="1025"/>
    <cellStyle name="Normal 13 2 2 5 7" xfId="1026"/>
    <cellStyle name="Normal 13 2 2 5 8" xfId="1027"/>
    <cellStyle name="Normal 13 2 2 5 9" xfId="1028"/>
    <cellStyle name="Normal 13 2 2 6" xfId="1029"/>
    <cellStyle name="Normal 13 2 2 6 2" xfId="1030"/>
    <cellStyle name="Normal 13 2 2 6 2 2" xfId="1031"/>
    <cellStyle name="Normal 13 2 2 6 2 2 2" xfId="1032"/>
    <cellStyle name="Normal 13 2 2 6 2 2 3" xfId="1033"/>
    <cellStyle name="Normal 13 2 2 6 2 2 4" xfId="1034"/>
    <cellStyle name="Normal 13 2 2 6 2 3" xfId="1035"/>
    <cellStyle name="Normal 13 2 2 6 2 3 2" xfId="1036"/>
    <cellStyle name="Normal 13 2 2 6 2 3 3" xfId="1037"/>
    <cellStyle name="Normal 13 2 2 6 2 4" xfId="1038"/>
    <cellStyle name="Normal 13 2 2 6 2 5" xfId="1039"/>
    <cellStyle name="Normal 13 2 2 6 2 6" xfId="1040"/>
    <cellStyle name="Normal 13 2 2 6 3" xfId="1041"/>
    <cellStyle name="Normal 13 2 2 6 3 2" xfId="1042"/>
    <cellStyle name="Normal 13 2 2 6 3 3" xfId="1043"/>
    <cellStyle name="Normal 13 2 2 6 3 4" xfId="1044"/>
    <cellStyle name="Normal 13 2 2 6 4" xfId="1045"/>
    <cellStyle name="Normal 13 2 2 6 4 2" xfId="1046"/>
    <cellStyle name="Normal 13 2 2 6 4 3" xfId="1047"/>
    <cellStyle name="Normal 13 2 2 6 4 4" xfId="1048"/>
    <cellStyle name="Normal 13 2 2 6 5" xfId="1049"/>
    <cellStyle name="Normal 13 2 2 6 5 2" xfId="1050"/>
    <cellStyle name="Normal 13 2 2 6 5 3" xfId="1051"/>
    <cellStyle name="Normal 13 2 2 6 6" xfId="1052"/>
    <cellStyle name="Normal 13 2 2 6 7" xfId="1053"/>
    <cellStyle name="Normal 13 2 2 6 8" xfId="1054"/>
    <cellStyle name="Normal 13 2 2 7" xfId="1055"/>
    <cellStyle name="Normal 13 2 2 7 2" xfId="1056"/>
    <cellStyle name="Normal 13 2 2 7 2 2" xfId="1057"/>
    <cellStyle name="Normal 13 2 2 7 2 3" xfId="1058"/>
    <cellStyle name="Normal 13 2 2 7 2 4" xfId="1059"/>
    <cellStyle name="Normal 13 2 2 7 3" xfId="1060"/>
    <cellStyle name="Normal 13 2 2 7 3 2" xfId="1061"/>
    <cellStyle name="Normal 13 2 2 7 3 3" xfId="1062"/>
    <cellStyle name="Normal 13 2 2 7 4" xfId="1063"/>
    <cellStyle name="Normal 13 2 2 7 5" xfId="1064"/>
    <cellStyle name="Normal 13 2 2 7 6" xfId="1065"/>
    <cellStyle name="Normal 13 2 2 8" xfId="1066"/>
    <cellStyle name="Normal 13 2 2 8 2" xfId="1067"/>
    <cellStyle name="Normal 13 2 2 8 3" xfId="1068"/>
    <cellStyle name="Normal 13 2 2 8 4" xfId="1069"/>
    <cellStyle name="Normal 13 2 2 9" xfId="1070"/>
    <cellStyle name="Normal 13 2 2 9 2" xfId="1071"/>
    <cellStyle name="Normal 13 2 2 9 3" xfId="1072"/>
    <cellStyle name="Normal 13 2 2 9 4" xfId="1073"/>
    <cellStyle name="Normal 13 2 3" xfId="1074"/>
    <cellStyle name="Normal 13 2 3 10" xfId="1075"/>
    <cellStyle name="Normal 13 2 3 10 2" xfId="1076"/>
    <cellStyle name="Normal 13 2 3 10 3" xfId="1077"/>
    <cellStyle name="Normal 13 2 3 10 4" xfId="1078"/>
    <cellStyle name="Normal 13 2 3 11" xfId="1079"/>
    <cellStyle name="Normal 13 2 3 11 2" xfId="1080"/>
    <cellStyle name="Normal 13 2 3 11 3" xfId="1081"/>
    <cellStyle name="Normal 13 2 3 12" xfId="1082"/>
    <cellStyle name="Normal 13 2 3 13" xfId="1083"/>
    <cellStyle name="Normal 13 2 3 14" xfId="1084"/>
    <cellStyle name="Normal 13 2 3 2" xfId="1085"/>
    <cellStyle name="Normal 13 2 3 2 10" xfId="1086"/>
    <cellStyle name="Normal 13 2 3 2 11" xfId="1087"/>
    <cellStyle name="Normal 13 2 3 2 2" xfId="1088"/>
    <cellStyle name="Normal 13 2 3 2 2 10" xfId="1089"/>
    <cellStyle name="Normal 13 2 3 2 2 2" xfId="1090"/>
    <cellStyle name="Normal 13 2 3 2 2 2 2" xfId="1091"/>
    <cellStyle name="Normal 13 2 3 2 2 2 2 2" xfId="1092"/>
    <cellStyle name="Normal 13 2 3 2 2 2 2 2 2" xfId="1093"/>
    <cellStyle name="Normal 13 2 3 2 2 2 2 2 3" xfId="1094"/>
    <cellStyle name="Normal 13 2 3 2 2 2 2 2 4" xfId="1095"/>
    <cellStyle name="Normal 13 2 3 2 2 2 2 3" xfId="1096"/>
    <cellStyle name="Normal 13 2 3 2 2 2 2 3 2" xfId="1097"/>
    <cellStyle name="Normal 13 2 3 2 2 2 2 3 3" xfId="1098"/>
    <cellStyle name="Normal 13 2 3 2 2 2 2 4" xfId="1099"/>
    <cellStyle name="Normal 13 2 3 2 2 2 2 5" xfId="1100"/>
    <cellStyle name="Normal 13 2 3 2 2 2 2 6" xfId="1101"/>
    <cellStyle name="Normal 13 2 3 2 2 2 3" xfId="1102"/>
    <cellStyle name="Normal 13 2 3 2 2 2 3 2" xfId="1103"/>
    <cellStyle name="Normal 13 2 3 2 2 2 3 3" xfId="1104"/>
    <cellStyle name="Normal 13 2 3 2 2 2 3 4" xfId="1105"/>
    <cellStyle name="Normal 13 2 3 2 2 2 4" xfId="1106"/>
    <cellStyle name="Normal 13 2 3 2 2 2 4 2" xfId="1107"/>
    <cellStyle name="Normal 13 2 3 2 2 2 4 3" xfId="1108"/>
    <cellStyle name="Normal 13 2 3 2 2 2 4 4" xfId="1109"/>
    <cellStyle name="Normal 13 2 3 2 2 2 5" xfId="1110"/>
    <cellStyle name="Normal 13 2 3 2 2 2 5 2" xfId="1111"/>
    <cellStyle name="Normal 13 2 3 2 2 2 5 3" xfId="1112"/>
    <cellStyle name="Normal 13 2 3 2 2 2 5 4" xfId="1113"/>
    <cellStyle name="Normal 13 2 3 2 2 2 6" xfId="1114"/>
    <cellStyle name="Normal 13 2 3 2 2 2 6 2" xfId="1115"/>
    <cellStyle name="Normal 13 2 3 2 2 2 6 3" xfId="1116"/>
    <cellStyle name="Normal 13 2 3 2 2 2 7" xfId="1117"/>
    <cellStyle name="Normal 13 2 3 2 2 2 8" xfId="1118"/>
    <cellStyle name="Normal 13 2 3 2 2 2 9" xfId="1119"/>
    <cellStyle name="Normal 13 2 3 2 2 3" xfId="1120"/>
    <cellStyle name="Normal 13 2 3 2 2 3 2" xfId="1121"/>
    <cellStyle name="Normal 13 2 3 2 2 3 2 2" xfId="1122"/>
    <cellStyle name="Normal 13 2 3 2 2 3 2 3" xfId="1123"/>
    <cellStyle name="Normal 13 2 3 2 2 3 2 4" xfId="1124"/>
    <cellStyle name="Normal 13 2 3 2 2 3 3" xfId="1125"/>
    <cellStyle name="Normal 13 2 3 2 2 3 3 2" xfId="1126"/>
    <cellStyle name="Normal 13 2 3 2 2 3 3 3" xfId="1127"/>
    <cellStyle name="Normal 13 2 3 2 2 3 4" xfId="1128"/>
    <cellStyle name="Normal 13 2 3 2 2 3 5" xfId="1129"/>
    <cellStyle name="Normal 13 2 3 2 2 3 6" xfId="1130"/>
    <cellStyle name="Normal 13 2 3 2 2 4" xfId="1131"/>
    <cellStyle name="Normal 13 2 3 2 2 4 2" xfId="1132"/>
    <cellStyle name="Normal 13 2 3 2 2 4 3" xfId="1133"/>
    <cellStyle name="Normal 13 2 3 2 2 4 4" xfId="1134"/>
    <cellStyle name="Normal 13 2 3 2 2 5" xfId="1135"/>
    <cellStyle name="Normal 13 2 3 2 2 5 2" xfId="1136"/>
    <cellStyle name="Normal 13 2 3 2 2 5 3" xfId="1137"/>
    <cellStyle name="Normal 13 2 3 2 2 5 4" xfId="1138"/>
    <cellStyle name="Normal 13 2 3 2 2 6" xfId="1139"/>
    <cellStyle name="Normal 13 2 3 2 2 6 2" xfId="1140"/>
    <cellStyle name="Normal 13 2 3 2 2 6 3" xfId="1141"/>
    <cellStyle name="Normal 13 2 3 2 2 6 4" xfId="1142"/>
    <cellStyle name="Normal 13 2 3 2 2 7" xfId="1143"/>
    <cellStyle name="Normal 13 2 3 2 2 7 2" xfId="1144"/>
    <cellStyle name="Normal 13 2 3 2 2 7 3" xfId="1145"/>
    <cellStyle name="Normal 13 2 3 2 2 8" xfId="1146"/>
    <cellStyle name="Normal 13 2 3 2 2 9" xfId="1147"/>
    <cellStyle name="Normal 13 2 3 2 3" xfId="1148"/>
    <cellStyle name="Normal 13 2 3 2 3 2" xfId="1149"/>
    <cellStyle name="Normal 13 2 3 2 3 2 2" xfId="1150"/>
    <cellStyle name="Normal 13 2 3 2 3 2 2 2" xfId="1151"/>
    <cellStyle name="Normal 13 2 3 2 3 2 2 3" xfId="1152"/>
    <cellStyle name="Normal 13 2 3 2 3 2 2 4" xfId="1153"/>
    <cellStyle name="Normal 13 2 3 2 3 2 3" xfId="1154"/>
    <cellStyle name="Normal 13 2 3 2 3 2 3 2" xfId="1155"/>
    <cellStyle name="Normal 13 2 3 2 3 2 3 3" xfId="1156"/>
    <cellStyle name="Normal 13 2 3 2 3 2 4" xfId="1157"/>
    <cellStyle name="Normal 13 2 3 2 3 2 5" xfId="1158"/>
    <cellStyle name="Normal 13 2 3 2 3 2 6" xfId="1159"/>
    <cellStyle name="Normal 13 2 3 2 3 3" xfId="1160"/>
    <cellStyle name="Normal 13 2 3 2 3 3 2" xfId="1161"/>
    <cellStyle name="Normal 13 2 3 2 3 3 3" xfId="1162"/>
    <cellStyle name="Normal 13 2 3 2 3 3 4" xfId="1163"/>
    <cellStyle name="Normal 13 2 3 2 3 4" xfId="1164"/>
    <cellStyle name="Normal 13 2 3 2 3 4 2" xfId="1165"/>
    <cellStyle name="Normal 13 2 3 2 3 4 3" xfId="1166"/>
    <cellStyle name="Normal 13 2 3 2 3 4 4" xfId="1167"/>
    <cellStyle name="Normal 13 2 3 2 3 5" xfId="1168"/>
    <cellStyle name="Normal 13 2 3 2 3 5 2" xfId="1169"/>
    <cellStyle name="Normal 13 2 3 2 3 5 3" xfId="1170"/>
    <cellStyle name="Normal 13 2 3 2 3 5 4" xfId="1171"/>
    <cellStyle name="Normal 13 2 3 2 3 6" xfId="1172"/>
    <cellStyle name="Normal 13 2 3 2 3 6 2" xfId="1173"/>
    <cellStyle name="Normal 13 2 3 2 3 6 3" xfId="1174"/>
    <cellStyle name="Normal 13 2 3 2 3 7" xfId="1175"/>
    <cellStyle name="Normal 13 2 3 2 3 8" xfId="1176"/>
    <cellStyle name="Normal 13 2 3 2 3 9" xfId="1177"/>
    <cellStyle name="Normal 13 2 3 2 4" xfId="1178"/>
    <cellStyle name="Normal 13 2 3 2 4 2" xfId="1179"/>
    <cellStyle name="Normal 13 2 3 2 4 2 2" xfId="1180"/>
    <cellStyle name="Normal 13 2 3 2 4 2 3" xfId="1181"/>
    <cellStyle name="Normal 13 2 3 2 4 2 4" xfId="1182"/>
    <cellStyle name="Normal 13 2 3 2 4 3" xfId="1183"/>
    <cellStyle name="Normal 13 2 3 2 4 3 2" xfId="1184"/>
    <cellStyle name="Normal 13 2 3 2 4 3 3" xfId="1185"/>
    <cellStyle name="Normal 13 2 3 2 4 4" xfId="1186"/>
    <cellStyle name="Normal 13 2 3 2 4 5" xfId="1187"/>
    <cellStyle name="Normal 13 2 3 2 4 6" xfId="1188"/>
    <cellStyle name="Normal 13 2 3 2 5" xfId="1189"/>
    <cellStyle name="Normal 13 2 3 2 5 2" xfId="1190"/>
    <cellStyle name="Normal 13 2 3 2 5 3" xfId="1191"/>
    <cellStyle name="Normal 13 2 3 2 5 4" xfId="1192"/>
    <cellStyle name="Normal 13 2 3 2 6" xfId="1193"/>
    <cellStyle name="Normal 13 2 3 2 6 2" xfId="1194"/>
    <cellStyle name="Normal 13 2 3 2 6 3" xfId="1195"/>
    <cellStyle name="Normal 13 2 3 2 6 4" xfId="1196"/>
    <cellStyle name="Normal 13 2 3 2 7" xfId="1197"/>
    <cellStyle name="Normal 13 2 3 2 7 2" xfId="1198"/>
    <cellStyle name="Normal 13 2 3 2 7 3" xfId="1199"/>
    <cellStyle name="Normal 13 2 3 2 7 4" xfId="1200"/>
    <cellStyle name="Normal 13 2 3 2 8" xfId="1201"/>
    <cellStyle name="Normal 13 2 3 2 8 2" xfId="1202"/>
    <cellStyle name="Normal 13 2 3 2 8 3" xfId="1203"/>
    <cellStyle name="Normal 13 2 3 2 9" xfId="1204"/>
    <cellStyle name="Normal 13 2 3 3" xfId="1205"/>
    <cellStyle name="Normal 13 2 3 3 10" xfId="1206"/>
    <cellStyle name="Normal 13 2 3 3 2" xfId="1207"/>
    <cellStyle name="Normal 13 2 3 3 2 2" xfId="1208"/>
    <cellStyle name="Normal 13 2 3 3 2 2 2" xfId="1209"/>
    <cellStyle name="Normal 13 2 3 3 2 2 2 2" xfId="1210"/>
    <cellStyle name="Normal 13 2 3 3 2 2 2 3" xfId="1211"/>
    <cellStyle name="Normal 13 2 3 3 2 2 2 4" xfId="1212"/>
    <cellStyle name="Normal 13 2 3 3 2 2 3" xfId="1213"/>
    <cellStyle name="Normal 13 2 3 3 2 2 3 2" xfId="1214"/>
    <cellStyle name="Normal 13 2 3 3 2 2 3 3" xfId="1215"/>
    <cellStyle name="Normal 13 2 3 3 2 2 4" xfId="1216"/>
    <cellStyle name="Normal 13 2 3 3 2 2 5" xfId="1217"/>
    <cellStyle name="Normal 13 2 3 3 2 2 6" xfId="1218"/>
    <cellStyle name="Normal 13 2 3 3 2 3" xfId="1219"/>
    <cellStyle name="Normal 13 2 3 3 2 3 2" xfId="1220"/>
    <cellStyle name="Normal 13 2 3 3 2 3 3" xfId="1221"/>
    <cellStyle name="Normal 13 2 3 3 2 3 4" xfId="1222"/>
    <cellStyle name="Normal 13 2 3 3 2 4" xfId="1223"/>
    <cellStyle name="Normal 13 2 3 3 2 4 2" xfId="1224"/>
    <cellStyle name="Normal 13 2 3 3 2 4 3" xfId="1225"/>
    <cellStyle name="Normal 13 2 3 3 2 4 4" xfId="1226"/>
    <cellStyle name="Normal 13 2 3 3 2 5" xfId="1227"/>
    <cellStyle name="Normal 13 2 3 3 2 5 2" xfId="1228"/>
    <cellStyle name="Normal 13 2 3 3 2 5 3" xfId="1229"/>
    <cellStyle name="Normal 13 2 3 3 2 5 4" xfId="1230"/>
    <cellStyle name="Normal 13 2 3 3 2 6" xfId="1231"/>
    <cellStyle name="Normal 13 2 3 3 2 6 2" xfId="1232"/>
    <cellStyle name="Normal 13 2 3 3 2 6 3" xfId="1233"/>
    <cellStyle name="Normal 13 2 3 3 2 7" xfId="1234"/>
    <cellStyle name="Normal 13 2 3 3 2 8" xfId="1235"/>
    <cellStyle name="Normal 13 2 3 3 2 9" xfId="1236"/>
    <cellStyle name="Normal 13 2 3 3 3" xfId="1237"/>
    <cellStyle name="Normal 13 2 3 3 3 2" xfId="1238"/>
    <cellStyle name="Normal 13 2 3 3 3 2 2" xfId="1239"/>
    <cellStyle name="Normal 13 2 3 3 3 2 3" xfId="1240"/>
    <cellStyle name="Normal 13 2 3 3 3 2 4" xfId="1241"/>
    <cellStyle name="Normal 13 2 3 3 3 3" xfId="1242"/>
    <cellStyle name="Normal 13 2 3 3 3 3 2" xfId="1243"/>
    <cellStyle name="Normal 13 2 3 3 3 3 3" xfId="1244"/>
    <cellStyle name="Normal 13 2 3 3 3 4" xfId="1245"/>
    <cellStyle name="Normal 13 2 3 3 3 5" xfId="1246"/>
    <cellStyle name="Normal 13 2 3 3 3 6" xfId="1247"/>
    <cellStyle name="Normal 13 2 3 3 4" xfId="1248"/>
    <cellStyle name="Normal 13 2 3 3 4 2" xfId="1249"/>
    <cellStyle name="Normal 13 2 3 3 4 3" xfId="1250"/>
    <cellStyle name="Normal 13 2 3 3 4 4" xfId="1251"/>
    <cellStyle name="Normal 13 2 3 3 5" xfId="1252"/>
    <cellStyle name="Normal 13 2 3 3 5 2" xfId="1253"/>
    <cellStyle name="Normal 13 2 3 3 5 3" xfId="1254"/>
    <cellStyle name="Normal 13 2 3 3 5 4" xfId="1255"/>
    <cellStyle name="Normal 13 2 3 3 6" xfId="1256"/>
    <cellStyle name="Normal 13 2 3 3 6 2" xfId="1257"/>
    <cellStyle name="Normal 13 2 3 3 6 3" xfId="1258"/>
    <cellStyle name="Normal 13 2 3 3 6 4" xfId="1259"/>
    <cellStyle name="Normal 13 2 3 3 7" xfId="1260"/>
    <cellStyle name="Normal 13 2 3 3 7 2" xfId="1261"/>
    <cellStyle name="Normal 13 2 3 3 7 3" xfId="1262"/>
    <cellStyle name="Normal 13 2 3 3 8" xfId="1263"/>
    <cellStyle name="Normal 13 2 3 3 9" xfId="1264"/>
    <cellStyle name="Normal 13 2 3 4" xfId="1265"/>
    <cellStyle name="Normal 13 2 3 4 2" xfId="1266"/>
    <cellStyle name="Normal 13 2 3 4 2 2" xfId="1267"/>
    <cellStyle name="Normal 13 2 3 4 2 2 2" xfId="1268"/>
    <cellStyle name="Normal 13 2 3 4 2 2 3" xfId="1269"/>
    <cellStyle name="Normal 13 2 3 4 2 2 4" xfId="1270"/>
    <cellStyle name="Normal 13 2 3 4 2 3" xfId="1271"/>
    <cellStyle name="Normal 13 2 3 4 2 3 2" xfId="1272"/>
    <cellStyle name="Normal 13 2 3 4 2 3 3" xfId="1273"/>
    <cellStyle name="Normal 13 2 3 4 2 4" xfId="1274"/>
    <cellStyle name="Normal 13 2 3 4 2 5" xfId="1275"/>
    <cellStyle name="Normal 13 2 3 4 2 6" xfId="1276"/>
    <cellStyle name="Normal 13 2 3 4 3" xfId="1277"/>
    <cellStyle name="Normal 13 2 3 4 3 2" xfId="1278"/>
    <cellStyle name="Normal 13 2 3 4 3 3" xfId="1279"/>
    <cellStyle name="Normal 13 2 3 4 3 4" xfId="1280"/>
    <cellStyle name="Normal 13 2 3 4 4" xfId="1281"/>
    <cellStyle name="Normal 13 2 3 4 4 2" xfId="1282"/>
    <cellStyle name="Normal 13 2 3 4 4 3" xfId="1283"/>
    <cellStyle name="Normal 13 2 3 4 4 4" xfId="1284"/>
    <cellStyle name="Normal 13 2 3 4 5" xfId="1285"/>
    <cellStyle name="Normal 13 2 3 4 5 2" xfId="1286"/>
    <cellStyle name="Normal 13 2 3 4 5 3" xfId="1287"/>
    <cellStyle name="Normal 13 2 3 4 5 4" xfId="1288"/>
    <cellStyle name="Normal 13 2 3 4 6" xfId="1289"/>
    <cellStyle name="Normal 13 2 3 4 6 2" xfId="1290"/>
    <cellStyle name="Normal 13 2 3 4 6 3" xfId="1291"/>
    <cellStyle name="Normal 13 2 3 4 7" xfId="1292"/>
    <cellStyle name="Normal 13 2 3 4 8" xfId="1293"/>
    <cellStyle name="Normal 13 2 3 4 9" xfId="1294"/>
    <cellStyle name="Normal 13 2 3 5" xfId="1295"/>
    <cellStyle name="Normal 13 2 3 5 2" xfId="1296"/>
    <cellStyle name="Normal 13 2 3 5 2 2" xfId="1297"/>
    <cellStyle name="Normal 13 2 3 5 2 2 2" xfId="1298"/>
    <cellStyle name="Normal 13 2 3 5 2 2 3" xfId="1299"/>
    <cellStyle name="Normal 13 2 3 5 2 2 4" xfId="1300"/>
    <cellStyle name="Normal 13 2 3 5 2 3" xfId="1301"/>
    <cellStyle name="Normal 13 2 3 5 2 3 2" xfId="1302"/>
    <cellStyle name="Normal 13 2 3 5 2 3 3" xfId="1303"/>
    <cellStyle name="Normal 13 2 3 5 2 4" xfId="1304"/>
    <cellStyle name="Normal 13 2 3 5 2 5" xfId="1305"/>
    <cellStyle name="Normal 13 2 3 5 2 6" xfId="1306"/>
    <cellStyle name="Normal 13 2 3 5 3" xfId="1307"/>
    <cellStyle name="Normal 13 2 3 5 3 2" xfId="1308"/>
    <cellStyle name="Normal 13 2 3 5 3 3" xfId="1309"/>
    <cellStyle name="Normal 13 2 3 5 3 4" xfId="1310"/>
    <cellStyle name="Normal 13 2 3 5 4" xfId="1311"/>
    <cellStyle name="Normal 13 2 3 5 4 2" xfId="1312"/>
    <cellStyle name="Normal 13 2 3 5 4 3" xfId="1313"/>
    <cellStyle name="Normal 13 2 3 5 4 4" xfId="1314"/>
    <cellStyle name="Normal 13 2 3 5 5" xfId="1315"/>
    <cellStyle name="Normal 13 2 3 5 5 2" xfId="1316"/>
    <cellStyle name="Normal 13 2 3 5 5 3" xfId="1317"/>
    <cellStyle name="Normal 13 2 3 5 5 4" xfId="1318"/>
    <cellStyle name="Normal 13 2 3 5 6" xfId="1319"/>
    <cellStyle name="Normal 13 2 3 5 6 2" xfId="1320"/>
    <cellStyle name="Normal 13 2 3 5 6 3" xfId="1321"/>
    <cellStyle name="Normal 13 2 3 5 7" xfId="1322"/>
    <cellStyle name="Normal 13 2 3 5 8" xfId="1323"/>
    <cellStyle name="Normal 13 2 3 5 9" xfId="1324"/>
    <cellStyle name="Normal 13 2 3 6" xfId="1325"/>
    <cellStyle name="Normal 13 2 3 6 2" xfId="1326"/>
    <cellStyle name="Normal 13 2 3 6 2 2" xfId="1327"/>
    <cellStyle name="Normal 13 2 3 6 2 2 2" xfId="1328"/>
    <cellStyle name="Normal 13 2 3 6 2 2 3" xfId="1329"/>
    <cellStyle name="Normal 13 2 3 6 2 2 4" xfId="1330"/>
    <cellStyle name="Normal 13 2 3 6 2 3" xfId="1331"/>
    <cellStyle name="Normal 13 2 3 6 2 3 2" xfId="1332"/>
    <cellStyle name="Normal 13 2 3 6 2 3 3" xfId="1333"/>
    <cellStyle name="Normal 13 2 3 6 2 4" xfId="1334"/>
    <cellStyle name="Normal 13 2 3 6 2 5" xfId="1335"/>
    <cellStyle name="Normal 13 2 3 6 2 6" xfId="1336"/>
    <cellStyle name="Normal 13 2 3 6 3" xfId="1337"/>
    <cellStyle name="Normal 13 2 3 6 3 2" xfId="1338"/>
    <cellStyle name="Normal 13 2 3 6 3 3" xfId="1339"/>
    <cellStyle name="Normal 13 2 3 6 3 4" xfId="1340"/>
    <cellStyle name="Normal 13 2 3 6 4" xfId="1341"/>
    <cellStyle name="Normal 13 2 3 6 4 2" xfId="1342"/>
    <cellStyle name="Normal 13 2 3 6 4 3" xfId="1343"/>
    <cellStyle name="Normal 13 2 3 6 4 4" xfId="1344"/>
    <cellStyle name="Normal 13 2 3 6 5" xfId="1345"/>
    <cellStyle name="Normal 13 2 3 6 5 2" xfId="1346"/>
    <cellStyle name="Normal 13 2 3 6 5 3" xfId="1347"/>
    <cellStyle name="Normal 13 2 3 6 6" xfId="1348"/>
    <cellStyle name="Normal 13 2 3 6 7" xfId="1349"/>
    <cellStyle name="Normal 13 2 3 6 8" xfId="1350"/>
    <cellStyle name="Normal 13 2 3 7" xfId="1351"/>
    <cellStyle name="Normal 13 2 3 7 2" xfId="1352"/>
    <cellStyle name="Normal 13 2 3 7 2 2" xfId="1353"/>
    <cellStyle name="Normal 13 2 3 7 2 3" xfId="1354"/>
    <cellStyle name="Normal 13 2 3 7 2 4" xfId="1355"/>
    <cellStyle name="Normal 13 2 3 7 3" xfId="1356"/>
    <cellStyle name="Normal 13 2 3 7 3 2" xfId="1357"/>
    <cellStyle name="Normal 13 2 3 7 3 3" xfId="1358"/>
    <cellStyle name="Normal 13 2 3 7 4" xfId="1359"/>
    <cellStyle name="Normal 13 2 3 7 5" xfId="1360"/>
    <cellStyle name="Normal 13 2 3 7 6" xfId="1361"/>
    <cellStyle name="Normal 13 2 3 8" xfId="1362"/>
    <cellStyle name="Normal 13 2 3 8 2" xfId="1363"/>
    <cellStyle name="Normal 13 2 3 8 3" xfId="1364"/>
    <cellStyle name="Normal 13 2 3 8 4" xfId="1365"/>
    <cellStyle name="Normal 13 2 3 9" xfId="1366"/>
    <cellStyle name="Normal 13 2 3 9 2" xfId="1367"/>
    <cellStyle name="Normal 13 2 3 9 3" xfId="1368"/>
    <cellStyle name="Normal 13 2 3 9 4" xfId="1369"/>
    <cellStyle name="Normal 13 2 4" xfId="1370"/>
    <cellStyle name="Normal 13 2 4 10" xfId="1371"/>
    <cellStyle name="Normal 13 2 4 11" xfId="1372"/>
    <cellStyle name="Normal 13 2 4 2" xfId="1373"/>
    <cellStyle name="Normal 13 2 4 2 10" xfId="1374"/>
    <cellStyle name="Normal 13 2 4 2 2" xfId="1375"/>
    <cellStyle name="Normal 13 2 4 2 2 2" xfId="1376"/>
    <cellStyle name="Normal 13 2 4 2 2 2 2" xfId="1377"/>
    <cellStyle name="Normal 13 2 4 2 2 2 2 2" xfId="1378"/>
    <cellStyle name="Normal 13 2 4 2 2 2 2 3" xfId="1379"/>
    <cellStyle name="Normal 13 2 4 2 2 2 2 4" xfId="1380"/>
    <cellStyle name="Normal 13 2 4 2 2 2 3" xfId="1381"/>
    <cellStyle name="Normal 13 2 4 2 2 2 3 2" xfId="1382"/>
    <cellStyle name="Normal 13 2 4 2 2 2 3 3" xfId="1383"/>
    <cellStyle name="Normal 13 2 4 2 2 2 4" xfId="1384"/>
    <cellStyle name="Normal 13 2 4 2 2 2 5" xfId="1385"/>
    <cellStyle name="Normal 13 2 4 2 2 2 6" xfId="1386"/>
    <cellStyle name="Normal 13 2 4 2 2 3" xfId="1387"/>
    <cellStyle name="Normal 13 2 4 2 2 3 2" xfId="1388"/>
    <cellStyle name="Normal 13 2 4 2 2 3 3" xfId="1389"/>
    <cellStyle name="Normal 13 2 4 2 2 3 4" xfId="1390"/>
    <cellStyle name="Normal 13 2 4 2 2 4" xfId="1391"/>
    <cellStyle name="Normal 13 2 4 2 2 4 2" xfId="1392"/>
    <cellStyle name="Normal 13 2 4 2 2 4 3" xfId="1393"/>
    <cellStyle name="Normal 13 2 4 2 2 4 4" xfId="1394"/>
    <cellStyle name="Normal 13 2 4 2 2 5" xfId="1395"/>
    <cellStyle name="Normal 13 2 4 2 2 5 2" xfId="1396"/>
    <cellStyle name="Normal 13 2 4 2 2 5 3" xfId="1397"/>
    <cellStyle name="Normal 13 2 4 2 2 5 4" xfId="1398"/>
    <cellStyle name="Normal 13 2 4 2 2 6" xfId="1399"/>
    <cellStyle name="Normal 13 2 4 2 2 6 2" xfId="1400"/>
    <cellStyle name="Normal 13 2 4 2 2 6 3" xfId="1401"/>
    <cellStyle name="Normal 13 2 4 2 2 7" xfId="1402"/>
    <cellStyle name="Normal 13 2 4 2 2 8" xfId="1403"/>
    <cellStyle name="Normal 13 2 4 2 2 9" xfId="1404"/>
    <cellStyle name="Normal 13 2 4 2 3" xfId="1405"/>
    <cellStyle name="Normal 13 2 4 2 3 2" xfId="1406"/>
    <cellStyle name="Normal 13 2 4 2 3 2 2" xfId="1407"/>
    <cellStyle name="Normal 13 2 4 2 3 2 3" xfId="1408"/>
    <cellStyle name="Normal 13 2 4 2 3 2 4" xfId="1409"/>
    <cellStyle name="Normal 13 2 4 2 3 3" xfId="1410"/>
    <cellStyle name="Normal 13 2 4 2 3 3 2" xfId="1411"/>
    <cellStyle name="Normal 13 2 4 2 3 3 3" xfId="1412"/>
    <cellStyle name="Normal 13 2 4 2 3 4" xfId="1413"/>
    <cellStyle name="Normal 13 2 4 2 3 5" xfId="1414"/>
    <cellStyle name="Normal 13 2 4 2 3 6" xfId="1415"/>
    <cellStyle name="Normal 13 2 4 2 4" xfId="1416"/>
    <cellStyle name="Normal 13 2 4 2 4 2" xfId="1417"/>
    <cellStyle name="Normal 13 2 4 2 4 3" xfId="1418"/>
    <cellStyle name="Normal 13 2 4 2 4 4" xfId="1419"/>
    <cellStyle name="Normal 13 2 4 2 5" xfId="1420"/>
    <cellStyle name="Normal 13 2 4 2 5 2" xfId="1421"/>
    <cellStyle name="Normal 13 2 4 2 5 3" xfId="1422"/>
    <cellStyle name="Normal 13 2 4 2 5 4" xfId="1423"/>
    <cellStyle name="Normal 13 2 4 2 6" xfId="1424"/>
    <cellStyle name="Normal 13 2 4 2 6 2" xfId="1425"/>
    <cellStyle name="Normal 13 2 4 2 6 3" xfId="1426"/>
    <cellStyle name="Normal 13 2 4 2 6 4" xfId="1427"/>
    <cellStyle name="Normal 13 2 4 2 7" xfId="1428"/>
    <cellStyle name="Normal 13 2 4 2 7 2" xfId="1429"/>
    <cellStyle name="Normal 13 2 4 2 7 3" xfId="1430"/>
    <cellStyle name="Normal 13 2 4 2 8" xfId="1431"/>
    <cellStyle name="Normal 13 2 4 2 9" xfId="1432"/>
    <cellStyle name="Normal 13 2 4 3" xfId="1433"/>
    <cellStyle name="Normal 13 2 4 3 2" xfId="1434"/>
    <cellStyle name="Normal 13 2 4 3 2 2" xfId="1435"/>
    <cellStyle name="Normal 13 2 4 3 2 2 2" xfId="1436"/>
    <cellStyle name="Normal 13 2 4 3 2 2 3" xfId="1437"/>
    <cellStyle name="Normal 13 2 4 3 2 2 4" xfId="1438"/>
    <cellStyle name="Normal 13 2 4 3 2 3" xfId="1439"/>
    <cellStyle name="Normal 13 2 4 3 2 3 2" xfId="1440"/>
    <cellStyle name="Normal 13 2 4 3 2 3 3" xfId="1441"/>
    <cellStyle name="Normal 13 2 4 3 2 4" xfId="1442"/>
    <cellStyle name="Normal 13 2 4 3 2 5" xfId="1443"/>
    <cellStyle name="Normal 13 2 4 3 2 6" xfId="1444"/>
    <cellStyle name="Normal 13 2 4 3 3" xfId="1445"/>
    <cellStyle name="Normal 13 2 4 3 3 2" xfId="1446"/>
    <cellStyle name="Normal 13 2 4 3 3 3" xfId="1447"/>
    <cellStyle name="Normal 13 2 4 3 3 4" xfId="1448"/>
    <cellStyle name="Normal 13 2 4 3 4" xfId="1449"/>
    <cellStyle name="Normal 13 2 4 3 4 2" xfId="1450"/>
    <cellStyle name="Normal 13 2 4 3 4 3" xfId="1451"/>
    <cellStyle name="Normal 13 2 4 3 4 4" xfId="1452"/>
    <cellStyle name="Normal 13 2 4 3 5" xfId="1453"/>
    <cellStyle name="Normal 13 2 4 3 5 2" xfId="1454"/>
    <cellStyle name="Normal 13 2 4 3 5 3" xfId="1455"/>
    <cellStyle name="Normal 13 2 4 3 5 4" xfId="1456"/>
    <cellStyle name="Normal 13 2 4 3 6" xfId="1457"/>
    <cellStyle name="Normal 13 2 4 3 6 2" xfId="1458"/>
    <cellStyle name="Normal 13 2 4 3 6 3" xfId="1459"/>
    <cellStyle name="Normal 13 2 4 3 7" xfId="1460"/>
    <cellStyle name="Normal 13 2 4 3 8" xfId="1461"/>
    <cellStyle name="Normal 13 2 4 3 9" xfId="1462"/>
    <cellStyle name="Normal 13 2 4 4" xfId="1463"/>
    <cellStyle name="Normal 13 2 4 4 2" xfId="1464"/>
    <cellStyle name="Normal 13 2 4 4 2 2" xfId="1465"/>
    <cellStyle name="Normal 13 2 4 4 2 3" xfId="1466"/>
    <cellStyle name="Normal 13 2 4 4 2 4" xfId="1467"/>
    <cellStyle name="Normal 13 2 4 4 3" xfId="1468"/>
    <cellStyle name="Normal 13 2 4 4 3 2" xfId="1469"/>
    <cellStyle name="Normal 13 2 4 4 3 3" xfId="1470"/>
    <cellStyle name="Normal 13 2 4 4 4" xfId="1471"/>
    <cellStyle name="Normal 13 2 4 4 5" xfId="1472"/>
    <cellStyle name="Normal 13 2 4 4 6" xfId="1473"/>
    <cellStyle name="Normal 13 2 4 5" xfId="1474"/>
    <cellStyle name="Normal 13 2 4 5 2" xfId="1475"/>
    <cellStyle name="Normal 13 2 4 5 3" xfId="1476"/>
    <cellStyle name="Normal 13 2 4 5 4" xfId="1477"/>
    <cellStyle name="Normal 13 2 4 6" xfId="1478"/>
    <cellStyle name="Normal 13 2 4 6 2" xfId="1479"/>
    <cellStyle name="Normal 13 2 4 6 3" xfId="1480"/>
    <cellStyle name="Normal 13 2 4 6 4" xfId="1481"/>
    <cellStyle name="Normal 13 2 4 7" xfId="1482"/>
    <cellStyle name="Normal 13 2 4 7 2" xfId="1483"/>
    <cellStyle name="Normal 13 2 4 7 3" xfId="1484"/>
    <cellStyle name="Normal 13 2 4 7 4" xfId="1485"/>
    <cellStyle name="Normal 13 2 4 8" xfId="1486"/>
    <cellStyle name="Normal 13 2 4 8 2" xfId="1487"/>
    <cellStyle name="Normal 13 2 4 8 3" xfId="1488"/>
    <cellStyle name="Normal 13 2 4 9" xfId="1489"/>
    <cellStyle name="Normal 13 2 5" xfId="1490"/>
    <cellStyle name="Normal 13 2 5 10" xfId="1491"/>
    <cellStyle name="Normal 13 2 5 11" xfId="1492"/>
    <cellStyle name="Normal 13 2 5 2" xfId="1493"/>
    <cellStyle name="Normal 13 2 5 2 10" xfId="1494"/>
    <cellStyle name="Normal 13 2 5 2 2" xfId="1495"/>
    <cellStyle name="Normal 13 2 5 2 2 2" xfId="1496"/>
    <cellStyle name="Normal 13 2 5 2 2 2 2" xfId="1497"/>
    <cellStyle name="Normal 13 2 5 2 2 2 2 2" xfId="1498"/>
    <cellStyle name="Normal 13 2 5 2 2 2 2 3" xfId="1499"/>
    <cellStyle name="Normal 13 2 5 2 2 2 2 4" xfId="1500"/>
    <cellStyle name="Normal 13 2 5 2 2 2 3" xfId="1501"/>
    <cellStyle name="Normal 13 2 5 2 2 2 3 2" xfId="1502"/>
    <cellStyle name="Normal 13 2 5 2 2 2 3 3" xfId="1503"/>
    <cellStyle name="Normal 13 2 5 2 2 2 4" xfId="1504"/>
    <cellStyle name="Normal 13 2 5 2 2 2 5" xfId="1505"/>
    <cellStyle name="Normal 13 2 5 2 2 2 6" xfId="1506"/>
    <cellStyle name="Normal 13 2 5 2 2 3" xfId="1507"/>
    <cellStyle name="Normal 13 2 5 2 2 3 2" xfId="1508"/>
    <cellStyle name="Normal 13 2 5 2 2 3 3" xfId="1509"/>
    <cellStyle name="Normal 13 2 5 2 2 3 4" xfId="1510"/>
    <cellStyle name="Normal 13 2 5 2 2 4" xfId="1511"/>
    <cellStyle name="Normal 13 2 5 2 2 4 2" xfId="1512"/>
    <cellStyle name="Normal 13 2 5 2 2 4 3" xfId="1513"/>
    <cellStyle name="Normal 13 2 5 2 2 4 4" xfId="1514"/>
    <cellStyle name="Normal 13 2 5 2 2 5" xfId="1515"/>
    <cellStyle name="Normal 13 2 5 2 2 5 2" xfId="1516"/>
    <cellStyle name="Normal 13 2 5 2 2 5 3" xfId="1517"/>
    <cellStyle name="Normal 13 2 5 2 2 5 4" xfId="1518"/>
    <cellStyle name="Normal 13 2 5 2 2 6" xfId="1519"/>
    <cellStyle name="Normal 13 2 5 2 2 6 2" xfId="1520"/>
    <cellStyle name="Normal 13 2 5 2 2 6 3" xfId="1521"/>
    <cellStyle name="Normal 13 2 5 2 2 7" xfId="1522"/>
    <cellStyle name="Normal 13 2 5 2 2 8" xfId="1523"/>
    <cellStyle name="Normal 13 2 5 2 2 9" xfId="1524"/>
    <cellStyle name="Normal 13 2 5 2 3" xfId="1525"/>
    <cellStyle name="Normal 13 2 5 2 3 2" xfId="1526"/>
    <cellStyle name="Normal 13 2 5 2 3 2 2" xfId="1527"/>
    <cellStyle name="Normal 13 2 5 2 3 2 3" xfId="1528"/>
    <cellStyle name="Normal 13 2 5 2 3 2 4" xfId="1529"/>
    <cellStyle name="Normal 13 2 5 2 3 3" xfId="1530"/>
    <cellStyle name="Normal 13 2 5 2 3 3 2" xfId="1531"/>
    <cellStyle name="Normal 13 2 5 2 3 3 3" xfId="1532"/>
    <cellStyle name="Normal 13 2 5 2 3 4" xfId="1533"/>
    <cellStyle name="Normal 13 2 5 2 3 5" xfId="1534"/>
    <cellStyle name="Normal 13 2 5 2 3 6" xfId="1535"/>
    <cellStyle name="Normal 13 2 5 2 4" xfId="1536"/>
    <cellStyle name="Normal 13 2 5 2 4 2" xfId="1537"/>
    <cellStyle name="Normal 13 2 5 2 4 3" xfId="1538"/>
    <cellStyle name="Normal 13 2 5 2 4 4" xfId="1539"/>
    <cellStyle name="Normal 13 2 5 2 5" xfId="1540"/>
    <cellStyle name="Normal 13 2 5 2 5 2" xfId="1541"/>
    <cellStyle name="Normal 13 2 5 2 5 3" xfId="1542"/>
    <cellStyle name="Normal 13 2 5 2 5 4" xfId="1543"/>
    <cellStyle name="Normal 13 2 5 2 6" xfId="1544"/>
    <cellStyle name="Normal 13 2 5 2 6 2" xfId="1545"/>
    <cellStyle name="Normal 13 2 5 2 6 3" xfId="1546"/>
    <cellStyle name="Normal 13 2 5 2 6 4" xfId="1547"/>
    <cellStyle name="Normal 13 2 5 2 7" xfId="1548"/>
    <cellStyle name="Normal 13 2 5 2 7 2" xfId="1549"/>
    <cellStyle name="Normal 13 2 5 2 7 3" xfId="1550"/>
    <cellStyle name="Normal 13 2 5 2 8" xfId="1551"/>
    <cellStyle name="Normal 13 2 5 2 9" xfId="1552"/>
    <cellStyle name="Normal 13 2 5 3" xfId="1553"/>
    <cellStyle name="Normal 13 2 5 3 2" xfId="1554"/>
    <cellStyle name="Normal 13 2 5 3 2 2" xfId="1555"/>
    <cellStyle name="Normal 13 2 5 3 2 2 2" xfId="1556"/>
    <cellStyle name="Normal 13 2 5 3 2 2 3" xfId="1557"/>
    <cellStyle name="Normal 13 2 5 3 2 2 4" xfId="1558"/>
    <cellStyle name="Normal 13 2 5 3 2 3" xfId="1559"/>
    <cellStyle name="Normal 13 2 5 3 2 3 2" xfId="1560"/>
    <cellStyle name="Normal 13 2 5 3 2 3 3" xfId="1561"/>
    <cellStyle name="Normal 13 2 5 3 2 4" xfId="1562"/>
    <cellStyle name="Normal 13 2 5 3 2 5" xfId="1563"/>
    <cellStyle name="Normal 13 2 5 3 2 6" xfId="1564"/>
    <cellStyle name="Normal 13 2 5 3 3" xfId="1565"/>
    <cellStyle name="Normal 13 2 5 3 3 2" xfId="1566"/>
    <cellStyle name="Normal 13 2 5 3 3 3" xfId="1567"/>
    <cellStyle name="Normal 13 2 5 3 3 4" xfId="1568"/>
    <cellStyle name="Normal 13 2 5 3 4" xfId="1569"/>
    <cellStyle name="Normal 13 2 5 3 4 2" xfId="1570"/>
    <cellStyle name="Normal 13 2 5 3 4 3" xfId="1571"/>
    <cellStyle name="Normal 13 2 5 3 4 4" xfId="1572"/>
    <cellStyle name="Normal 13 2 5 3 5" xfId="1573"/>
    <cellStyle name="Normal 13 2 5 3 5 2" xfId="1574"/>
    <cellStyle name="Normal 13 2 5 3 5 3" xfId="1575"/>
    <cellStyle name="Normal 13 2 5 3 5 4" xfId="1576"/>
    <cellStyle name="Normal 13 2 5 3 6" xfId="1577"/>
    <cellStyle name="Normal 13 2 5 3 6 2" xfId="1578"/>
    <cellStyle name="Normal 13 2 5 3 6 3" xfId="1579"/>
    <cellStyle name="Normal 13 2 5 3 7" xfId="1580"/>
    <cellStyle name="Normal 13 2 5 3 8" xfId="1581"/>
    <cellStyle name="Normal 13 2 5 3 9" xfId="1582"/>
    <cellStyle name="Normal 13 2 5 4" xfId="1583"/>
    <cellStyle name="Normal 13 2 5 4 2" xfId="1584"/>
    <cellStyle name="Normal 13 2 5 4 2 2" xfId="1585"/>
    <cellStyle name="Normal 13 2 5 4 2 3" xfId="1586"/>
    <cellStyle name="Normal 13 2 5 4 2 4" xfId="1587"/>
    <cellStyle name="Normal 13 2 5 4 3" xfId="1588"/>
    <cellStyle name="Normal 13 2 5 4 3 2" xfId="1589"/>
    <cellStyle name="Normal 13 2 5 4 3 3" xfId="1590"/>
    <cellStyle name="Normal 13 2 5 4 4" xfId="1591"/>
    <cellStyle name="Normal 13 2 5 4 5" xfId="1592"/>
    <cellStyle name="Normal 13 2 5 4 6" xfId="1593"/>
    <cellStyle name="Normal 13 2 5 5" xfId="1594"/>
    <cellStyle name="Normal 13 2 5 5 2" xfId="1595"/>
    <cellStyle name="Normal 13 2 5 5 3" xfId="1596"/>
    <cellStyle name="Normal 13 2 5 5 4" xfId="1597"/>
    <cellStyle name="Normal 13 2 5 6" xfId="1598"/>
    <cellStyle name="Normal 13 2 5 6 2" xfId="1599"/>
    <cellStyle name="Normal 13 2 5 6 3" xfId="1600"/>
    <cellStyle name="Normal 13 2 5 6 4" xfId="1601"/>
    <cellStyle name="Normal 13 2 5 7" xfId="1602"/>
    <cellStyle name="Normal 13 2 5 7 2" xfId="1603"/>
    <cellStyle name="Normal 13 2 5 7 3" xfId="1604"/>
    <cellStyle name="Normal 13 2 5 7 4" xfId="1605"/>
    <cellStyle name="Normal 13 2 5 8" xfId="1606"/>
    <cellStyle name="Normal 13 2 5 8 2" xfId="1607"/>
    <cellStyle name="Normal 13 2 5 8 3" xfId="1608"/>
    <cellStyle name="Normal 13 2 5 9" xfId="1609"/>
    <cellStyle name="Normal 13 2 6" xfId="1610"/>
    <cellStyle name="Normal 13 2 6 10" xfId="1611"/>
    <cellStyle name="Normal 13 2 6 11" xfId="1612"/>
    <cellStyle name="Normal 13 2 6 2" xfId="1613"/>
    <cellStyle name="Normal 13 2 6 2 10" xfId="1614"/>
    <cellStyle name="Normal 13 2 6 2 2" xfId="1615"/>
    <cellStyle name="Normal 13 2 6 2 2 2" xfId="1616"/>
    <cellStyle name="Normal 13 2 6 2 2 2 2" xfId="1617"/>
    <cellStyle name="Normal 13 2 6 2 2 2 2 2" xfId="1618"/>
    <cellStyle name="Normal 13 2 6 2 2 2 2 3" xfId="1619"/>
    <cellStyle name="Normal 13 2 6 2 2 2 2 4" xfId="1620"/>
    <cellStyle name="Normal 13 2 6 2 2 2 3" xfId="1621"/>
    <cellStyle name="Normal 13 2 6 2 2 2 3 2" xfId="1622"/>
    <cellStyle name="Normal 13 2 6 2 2 2 3 3" xfId="1623"/>
    <cellStyle name="Normal 13 2 6 2 2 2 4" xfId="1624"/>
    <cellStyle name="Normal 13 2 6 2 2 2 5" xfId="1625"/>
    <cellStyle name="Normal 13 2 6 2 2 2 6" xfId="1626"/>
    <cellStyle name="Normal 13 2 6 2 2 3" xfId="1627"/>
    <cellStyle name="Normal 13 2 6 2 2 3 2" xfId="1628"/>
    <cellStyle name="Normal 13 2 6 2 2 3 3" xfId="1629"/>
    <cellStyle name="Normal 13 2 6 2 2 3 4" xfId="1630"/>
    <cellStyle name="Normal 13 2 6 2 2 4" xfId="1631"/>
    <cellStyle name="Normal 13 2 6 2 2 4 2" xfId="1632"/>
    <cellStyle name="Normal 13 2 6 2 2 4 3" xfId="1633"/>
    <cellStyle name="Normal 13 2 6 2 2 4 4" xfId="1634"/>
    <cellStyle name="Normal 13 2 6 2 2 5" xfId="1635"/>
    <cellStyle name="Normal 13 2 6 2 2 5 2" xfId="1636"/>
    <cellStyle name="Normal 13 2 6 2 2 5 3" xfId="1637"/>
    <cellStyle name="Normal 13 2 6 2 2 5 4" xfId="1638"/>
    <cellStyle name="Normal 13 2 6 2 2 6" xfId="1639"/>
    <cellStyle name="Normal 13 2 6 2 2 6 2" xfId="1640"/>
    <cellStyle name="Normal 13 2 6 2 2 6 3" xfId="1641"/>
    <cellStyle name="Normal 13 2 6 2 2 7" xfId="1642"/>
    <cellStyle name="Normal 13 2 6 2 2 8" xfId="1643"/>
    <cellStyle name="Normal 13 2 6 2 2 9" xfId="1644"/>
    <cellStyle name="Normal 13 2 6 2 3" xfId="1645"/>
    <cellStyle name="Normal 13 2 6 2 3 2" xfId="1646"/>
    <cellStyle name="Normal 13 2 6 2 3 2 2" xfId="1647"/>
    <cellStyle name="Normal 13 2 6 2 3 2 3" xfId="1648"/>
    <cellStyle name="Normal 13 2 6 2 3 2 4" xfId="1649"/>
    <cellStyle name="Normal 13 2 6 2 3 3" xfId="1650"/>
    <cellStyle name="Normal 13 2 6 2 3 3 2" xfId="1651"/>
    <cellStyle name="Normal 13 2 6 2 3 3 3" xfId="1652"/>
    <cellStyle name="Normal 13 2 6 2 3 4" xfId="1653"/>
    <cellStyle name="Normal 13 2 6 2 3 5" xfId="1654"/>
    <cellStyle name="Normal 13 2 6 2 3 6" xfId="1655"/>
    <cellStyle name="Normal 13 2 6 2 4" xfId="1656"/>
    <cellStyle name="Normal 13 2 6 2 4 2" xfId="1657"/>
    <cellStyle name="Normal 13 2 6 2 4 3" xfId="1658"/>
    <cellStyle name="Normal 13 2 6 2 4 4" xfId="1659"/>
    <cellStyle name="Normal 13 2 6 2 5" xfId="1660"/>
    <cellStyle name="Normal 13 2 6 2 5 2" xfId="1661"/>
    <cellStyle name="Normal 13 2 6 2 5 3" xfId="1662"/>
    <cellStyle name="Normal 13 2 6 2 5 4" xfId="1663"/>
    <cellStyle name="Normal 13 2 6 2 6" xfId="1664"/>
    <cellStyle name="Normal 13 2 6 2 6 2" xfId="1665"/>
    <cellStyle name="Normal 13 2 6 2 6 3" xfId="1666"/>
    <cellStyle name="Normal 13 2 6 2 6 4" xfId="1667"/>
    <cellStyle name="Normal 13 2 6 2 7" xfId="1668"/>
    <cellStyle name="Normal 13 2 6 2 7 2" xfId="1669"/>
    <cellStyle name="Normal 13 2 6 2 7 3" xfId="1670"/>
    <cellStyle name="Normal 13 2 6 2 8" xfId="1671"/>
    <cellStyle name="Normal 13 2 6 2 9" xfId="1672"/>
    <cellStyle name="Normal 13 2 6 3" xfId="1673"/>
    <cellStyle name="Normal 13 2 6 3 2" xfId="1674"/>
    <cellStyle name="Normal 13 2 6 3 2 2" xfId="1675"/>
    <cellStyle name="Normal 13 2 6 3 2 2 2" xfId="1676"/>
    <cellStyle name="Normal 13 2 6 3 2 2 3" xfId="1677"/>
    <cellStyle name="Normal 13 2 6 3 2 2 4" xfId="1678"/>
    <cellStyle name="Normal 13 2 6 3 2 3" xfId="1679"/>
    <cellStyle name="Normal 13 2 6 3 2 3 2" xfId="1680"/>
    <cellStyle name="Normal 13 2 6 3 2 3 3" xfId="1681"/>
    <cellStyle name="Normal 13 2 6 3 2 4" xfId="1682"/>
    <cellStyle name="Normal 13 2 6 3 2 5" xfId="1683"/>
    <cellStyle name="Normal 13 2 6 3 2 6" xfId="1684"/>
    <cellStyle name="Normal 13 2 6 3 3" xfId="1685"/>
    <cellStyle name="Normal 13 2 6 3 3 2" xfId="1686"/>
    <cellStyle name="Normal 13 2 6 3 3 3" xfId="1687"/>
    <cellStyle name="Normal 13 2 6 3 3 4" xfId="1688"/>
    <cellStyle name="Normal 13 2 6 3 4" xfId="1689"/>
    <cellStyle name="Normal 13 2 6 3 4 2" xfId="1690"/>
    <cellStyle name="Normal 13 2 6 3 4 3" xfId="1691"/>
    <cellStyle name="Normal 13 2 6 3 4 4" xfId="1692"/>
    <cellStyle name="Normal 13 2 6 3 5" xfId="1693"/>
    <cellStyle name="Normal 13 2 6 3 5 2" xfId="1694"/>
    <cellStyle name="Normal 13 2 6 3 5 3" xfId="1695"/>
    <cellStyle name="Normal 13 2 6 3 5 4" xfId="1696"/>
    <cellStyle name="Normal 13 2 6 3 6" xfId="1697"/>
    <cellStyle name="Normal 13 2 6 3 6 2" xfId="1698"/>
    <cellStyle name="Normal 13 2 6 3 6 3" xfId="1699"/>
    <cellStyle name="Normal 13 2 6 3 7" xfId="1700"/>
    <cellStyle name="Normal 13 2 6 3 8" xfId="1701"/>
    <cellStyle name="Normal 13 2 6 3 9" xfId="1702"/>
    <cellStyle name="Normal 13 2 6 4" xfId="1703"/>
    <cellStyle name="Normal 13 2 6 4 2" xfId="1704"/>
    <cellStyle name="Normal 13 2 6 4 2 2" xfId="1705"/>
    <cellStyle name="Normal 13 2 6 4 2 3" xfId="1706"/>
    <cellStyle name="Normal 13 2 6 4 2 4" xfId="1707"/>
    <cellStyle name="Normal 13 2 6 4 3" xfId="1708"/>
    <cellStyle name="Normal 13 2 6 4 3 2" xfId="1709"/>
    <cellStyle name="Normal 13 2 6 4 3 3" xfId="1710"/>
    <cellStyle name="Normal 13 2 6 4 4" xfId="1711"/>
    <cellStyle name="Normal 13 2 6 4 5" xfId="1712"/>
    <cellStyle name="Normal 13 2 6 4 6" xfId="1713"/>
    <cellStyle name="Normal 13 2 6 5" xfId="1714"/>
    <cellStyle name="Normal 13 2 6 5 2" xfId="1715"/>
    <cellStyle name="Normal 13 2 6 5 3" xfId="1716"/>
    <cellStyle name="Normal 13 2 6 5 4" xfId="1717"/>
    <cellStyle name="Normal 13 2 6 6" xfId="1718"/>
    <cellStyle name="Normal 13 2 6 6 2" xfId="1719"/>
    <cellStyle name="Normal 13 2 6 6 3" xfId="1720"/>
    <cellStyle name="Normal 13 2 6 6 4" xfId="1721"/>
    <cellStyle name="Normal 13 2 6 7" xfId="1722"/>
    <cellStyle name="Normal 13 2 6 7 2" xfId="1723"/>
    <cellStyle name="Normal 13 2 6 7 3" xfId="1724"/>
    <cellStyle name="Normal 13 2 6 7 4" xfId="1725"/>
    <cellStyle name="Normal 13 2 6 8" xfId="1726"/>
    <cellStyle name="Normal 13 2 6 8 2" xfId="1727"/>
    <cellStyle name="Normal 13 2 6 8 3" xfId="1728"/>
    <cellStyle name="Normal 13 2 6 9" xfId="1729"/>
    <cellStyle name="Normal 13 2 7" xfId="1730"/>
    <cellStyle name="Normal 13 2 7 10" xfId="1731"/>
    <cellStyle name="Normal 13 2 7 2" xfId="1732"/>
    <cellStyle name="Normal 13 2 7 2 2" xfId="1733"/>
    <cellStyle name="Normal 13 2 7 2 2 2" xfId="1734"/>
    <cellStyle name="Normal 13 2 7 2 2 2 2" xfId="1735"/>
    <cellStyle name="Normal 13 2 7 2 2 2 3" xfId="1736"/>
    <cellStyle name="Normal 13 2 7 2 2 2 4" xfId="1737"/>
    <cellStyle name="Normal 13 2 7 2 2 3" xfId="1738"/>
    <cellStyle name="Normal 13 2 7 2 2 3 2" xfId="1739"/>
    <cellStyle name="Normal 13 2 7 2 2 3 3" xfId="1740"/>
    <cellStyle name="Normal 13 2 7 2 2 4" xfId="1741"/>
    <cellStyle name="Normal 13 2 7 2 2 5" xfId="1742"/>
    <cellStyle name="Normal 13 2 7 2 2 6" xfId="1743"/>
    <cellStyle name="Normal 13 2 7 2 3" xfId="1744"/>
    <cellStyle name="Normal 13 2 7 2 3 2" xfId="1745"/>
    <cellStyle name="Normal 13 2 7 2 3 3" xfId="1746"/>
    <cellStyle name="Normal 13 2 7 2 3 4" xfId="1747"/>
    <cellStyle name="Normal 13 2 7 2 4" xfId="1748"/>
    <cellStyle name="Normal 13 2 7 2 4 2" xfId="1749"/>
    <cellStyle name="Normal 13 2 7 2 4 3" xfId="1750"/>
    <cellStyle name="Normal 13 2 7 2 4 4" xfId="1751"/>
    <cellStyle name="Normal 13 2 7 2 5" xfId="1752"/>
    <cellStyle name="Normal 13 2 7 2 5 2" xfId="1753"/>
    <cellStyle name="Normal 13 2 7 2 5 3" xfId="1754"/>
    <cellStyle name="Normal 13 2 7 2 5 4" xfId="1755"/>
    <cellStyle name="Normal 13 2 7 2 6" xfId="1756"/>
    <cellStyle name="Normal 13 2 7 2 6 2" xfId="1757"/>
    <cellStyle name="Normal 13 2 7 2 6 3" xfId="1758"/>
    <cellStyle name="Normal 13 2 7 2 7" xfId="1759"/>
    <cellStyle name="Normal 13 2 7 2 8" xfId="1760"/>
    <cellStyle name="Normal 13 2 7 2 9" xfId="1761"/>
    <cellStyle name="Normal 13 2 7 3" xfId="1762"/>
    <cellStyle name="Normal 13 2 7 3 2" xfId="1763"/>
    <cellStyle name="Normal 13 2 7 3 2 2" xfId="1764"/>
    <cellStyle name="Normal 13 2 7 3 2 3" xfId="1765"/>
    <cellStyle name="Normal 13 2 7 3 2 4" xfId="1766"/>
    <cellStyle name="Normal 13 2 7 3 3" xfId="1767"/>
    <cellStyle name="Normal 13 2 7 3 3 2" xfId="1768"/>
    <cellStyle name="Normal 13 2 7 3 3 3" xfId="1769"/>
    <cellStyle name="Normal 13 2 7 3 4" xfId="1770"/>
    <cellStyle name="Normal 13 2 7 3 5" xfId="1771"/>
    <cellStyle name="Normal 13 2 7 3 6" xfId="1772"/>
    <cellStyle name="Normal 13 2 7 4" xfId="1773"/>
    <cellStyle name="Normal 13 2 7 4 2" xfId="1774"/>
    <cellStyle name="Normal 13 2 7 4 3" xfId="1775"/>
    <cellStyle name="Normal 13 2 7 4 4" xfId="1776"/>
    <cellStyle name="Normal 13 2 7 5" xfId="1777"/>
    <cellStyle name="Normal 13 2 7 5 2" xfId="1778"/>
    <cellStyle name="Normal 13 2 7 5 3" xfId="1779"/>
    <cellStyle name="Normal 13 2 7 5 4" xfId="1780"/>
    <cellStyle name="Normal 13 2 7 6" xfId="1781"/>
    <cellStyle name="Normal 13 2 7 6 2" xfId="1782"/>
    <cellStyle name="Normal 13 2 7 6 3" xfId="1783"/>
    <cellStyle name="Normal 13 2 7 6 4" xfId="1784"/>
    <cellStyle name="Normal 13 2 7 7" xfId="1785"/>
    <cellStyle name="Normal 13 2 7 7 2" xfId="1786"/>
    <cellStyle name="Normal 13 2 7 7 3" xfId="1787"/>
    <cellStyle name="Normal 13 2 7 8" xfId="1788"/>
    <cellStyle name="Normal 13 2 7 9" xfId="1789"/>
    <cellStyle name="Normal 13 2 8" xfId="1790"/>
    <cellStyle name="Normal 13 2 8 2" xfId="1791"/>
    <cellStyle name="Normal 13 2 8 2 2" xfId="1792"/>
    <cellStyle name="Normal 13 2 8 2 2 2" xfId="1793"/>
    <cellStyle name="Normal 13 2 8 2 2 3" xfId="1794"/>
    <cellStyle name="Normal 13 2 8 2 2 4" xfId="1795"/>
    <cellStyle name="Normal 13 2 8 2 3" xfId="1796"/>
    <cellStyle name="Normal 13 2 8 2 3 2" xfId="1797"/>
    <cellStyle name="Normal 13 2 8 2 3 3" xfId="1798"/>
    <cellStyle name="Normal 13 2 8 2 4" xfId="1799"/>
    <cellStyle name="Normal 13 2 8 2 5" xfId="1800"/>
    <cellStyle name="Normal 13 2 8 2 6" xfId="1801"/>
    <cellStyle name="Normal 13 2 8 3" xfId="1802"/>
    <cellStyle name="Normal 13 2 8 3 2" xfId="1803"/>
    <cellStyle name="Normal 13 2 8 3 3" xfId="1804"/>
    <cellStyle name="Normal 13 2 8 3 4" xfId="1805"/>
    <cellStyle name="Normal 13 2 8 4" xfId="1806"/>
    <cellStyle name="Normal 13 2 8 4 2" xfId="1807"/>
    <cellStyle name="Normal 13 2 8 4 3" xfId="1808"/>
    <cellStyle name="Normal 13 2 8 4 4" xfId="1809"/>
    <cellStyle name="Normal 13 2 8 5" xfId="1810"/>
    <cellStyle name="Normal 13 2 8 5 2" xfId="1811"/>
    <cellStyle name="Normal 13 2 8 5 3" xfId="1812"/>
    <cellStyle name="Normal 13 2 8 5 4" xfId="1813"/>
    <cellStyle name="Normal 13 2 8 6" xfId="1814"/>
    <cellStyle name="Normal 13 2 8 6 2" xfId="1815"/>
    <cellStyle name="Normal 13 2 8 6 3" xfId="1816"/>
    <cellStyle name="Normal 13 2 8 7" xfId="1817"/>
    <cellStyle name="Normal 13 2 8 8" xfId="1818"/>
    <cellStyle name="Normal 13 2 8 9" xfId="1819"/>
    <cellStyle name="Normal 13 2 9" xfId="1820"/>
    <cellStyle name="Normal 13 2 9 2" xfId="1821"/>
    <cellStyle name="Normal 13 2 9 2 2" xfId="1822"/>
    <cellStyle name="Normal 13 2 9 2 2 2" xfId="1823"/>
    <cellStyle name="Normal 13 2 9 2 2 3" xfId="1824"/>
    <cellStyle name="Normal 13 2 9 2 2 4" xfId="1825"/>
    <cellStyle name="Normal 13 2 9 2 3" xfId="1826"/>
    <cellStyle name="Normal 13 2 9 2 3 2" xfId="1827"/>
    <cellStyle name="Normal 13 2 9 2 3 3" xfId="1828"/>
    <cellStyle name="Normal 13 2 9 2 4" xfId="1829"/>
    <cellStyle name="Normal 13 2 9 2 5" xfId="1830"/>
    <cellStyle name="Normal 13 2 9 2 6" xfId="1831"/>
    <cellStyle name="Normal 13 2 9 3" xfId="1832"/>
    <cellStyle name="Normal 13 2 9 3 2" xfId="1833"/>
    <cellStyle name="Normal 13 2 9 3 3" xfId="1834"/>
    <cellStyle name="Normal 13 2 9 3 4" xfId="1835"/>
    <cellStyle name="Normal 13 2 9 4" xfId="1836"/>
    <cellStyle name="Normal 13 2 9 4 2" xfId="1837"/>
    <cellStyle name="Normal 13 2 9 4 3" xfId="1838"/>
    <cellStyle name="Normal 13 2 9 4 4" xfId="1839"/>
    <cellStyle name="Normal 13 2 9 5" xfId="1840"/>
    <cellStyle name="Normal 13 2 9 5 2" xfId="1841"/>
    <cellStyle name="Normal 13 2 9 5 3" xfId="1842"/>
    <cellStyle name="Normal 13 2 9 5 4" xfId="1843"/>
    <cellStyle name="Normal 13 2 9 6" xfId="1844"/>
    <cellStyle name="Normal 13 2 9 6 2" xfId="1845"/>
    <cellStyle name="Normal 13 2 9 6 3" xfId="1846"/>
    <cellStyle name="Normal 13 2 9 7" xfId="1847"/>
    <cellStyle name="Normal 13 2 9 8" xfId="1848"/>
    <cellStyle name="Normal 13 2 9 9" xfId="1849"/>
    <cellStyle name="Normal 13 20" xfId="1850"/>
    <cellStyle name="Normal 13 21" xfId="1851"/>
    <cellStyle name="Normal 13 22" xfId="54136"/>
    <cellStyle name="Normal 13 3" xfId="121"/>
    <cellStyle name="Normal 13 3 10" xfId="1852"/>
    <cellStyle name="Normal 13 3 10 2" xfId="1853"/>
    <cellStyle name="Normal 13 3 10 2 2" xfId="1854"/>
    <cellStyle name="Normal 13 3 10 2 2 2" xfId="1855"/>
    <cellStyle name="Normal 13 3 10 2 2 3" xfId="1856"/>
    <cellStyle name="Normal 13 3 10 2 2 4" xfId="1857"/>
    <cellStyle name="Normal 13 3 10 2 3" xfId="1858"/>
    <cellStyle name="Normal 13 3 10 2 3 2" xfId="1859"/>
    <cellStyle name="Normal 13 3 10 2 3 3" xfId="1860"/>
    <cellStyle name="Normal 13 3 10 2 4" xfId="1861"/>
    <cellStyle name="Normal 13 3 10 2 5" xfId="1862"/>
    <cellStyle name="Normal 13 3 10 2 6" xfId="1863"/>
    <cellStyle name="Normal 13 3 10 3" xfId="1864"/>
    <cellStyle name="Normal 13 3 10 3 2" xfId="1865"/>
    <cellStyle name="Normal 13 3 10 3 3" xfId="1866"/>
    <cellStyle name="Normal 13 3 10 3 4" xfId="1867"/>
    <cellStyle name="Normal 13 3 10 4" xfId="1868"/>
    <cellStyle name="Normal 13 3 10 4 2" xfId="1869"/>
    <cellStyle name="Normal 13 3 10 4 3" xfId="1870"/>
    <cellStyle name="Normal 13 3 10 4 4" xfId="1871"/>
    <cellStyle name="Normal 13 3 10 5" xfId="1872"/>
    <cellStyle name="Normal 13 3 10 5 2" xfId="1873"/>
    <cellStyle name="Normal 13 3 10 5 3" xfId="1874"/>
    <cellStyle name="Normal 13 3 10 5 4" xfId="1875"/>
    <cellStyle name="Normal 13 3 10 6" xfId="1876"/>
    <cellStyle name="Normal 13 3 10 6 2" xfId="1877"/>
    <cellStyle name="Normal 13 3 10 6 3" xfId="1878"/>
    <cellStyle name="Normal 13 3 10 7" xfId="1879"/>
    <cellStyle name="Normal 13 3 10 8" xfId="1880"/>
    <cellStyle name="Normal 13 3 10 9" xfId="1881"/>
    <cellStyle name="Normal 13 3 11" xfId="1882"/>
    <cellStyle name="Normal 13 3 11 2" xfId="1883"/>
    <cellStyle name="Normal 13 3 11 2 2" xfId="1884"/>
    <cellStyle name="Normal 13 3 11 2 2 2" xfId="1885"/>
    <cellStyle name="Normal 13 3 11 2 2 3" xfId="1886"/>
    <cellStyle name="Normal 13 3 11 2 2 4" xfId="1887"/>
    <cellStyle name="Normal 13 3 11 2 3" xfId="1888"/>
    <cellStyle name="Normal 13 3 11 2 3 2" xfId="1889"/>
    <cellStyle name="Normal 13 3 11 2 3 3" xfId="1890"/>
    <cellStyle name="Normal 13 3 11 2 4" xfId="1891"/>
    <cellStyle name="Normal 13 3 11 2 5" xfId="1892"/>
    <cellStyle name="Normal 13 3 11 2 6" xfId="1893"/>
    <cellStyle name="Normal 13 3 11 3" xfId="1894"/>
    <cellStyle name="Normal 13 3 11 3 2" xfId="1895"/>
    <cellStyle name="Normal 13 3 11 3 3" xfId="1896"/>
    <cellStyle name="Normal 13 3 11 3 4" xfId="1897"/>
    <cellStyle name="Normal 13 3 11 4" xfId="1898"/>
    <cellStyle name="Normal 13 3 11 4 2" xfId="1899"/>
    <cellStyle name="Normal 13 3 11 4 3" xfId="1900"/>
    <cellStyle name="Normal 13 3 11 4 4" xfId="1901"/>
    <cellStyle name="Normal 13 3 11 5" xfId="1902"/>
    <cellStyle name="Normal 13 3 11 5 2" xfId="1903"/>
    <cellStyle name="Normal 13 3 11 5 3" xfId="1904"/>
    <cellStyle name="Normal 13 3 11 6" xfId="1905"/>
    <cellStyle name="Normal 13 3 11 7" xfId="1906"/>
    <cellStyle name="Normal 13 3 11 8" xfId="1907"/>
    <cellStyle name="Normal 13 3 12" xfId="1908"/>
    <cellStyle name="Normal 13 3 12 2" xfId="1909"/>
    <cellStyle name="Normal 13 3 12 2 2" xfId="1910"/>
    <cellStyle name="Normal 13 3 12 2 3" xfId="1911"/>
    <cellStyle name="Normal 13 3 12 2 4" xfId="1912"/>
    <cellStyle name="Normal 13 3 12 3" xfId="1913"/>
    <cellStyle name="Normal 13 3 12 3 2" xfId="1914"/>
    <cellStyle name="Normal 13 3 12 3 3" xfId="1915"/>
    <cellStyle name="Normal 13 3 12 3 4" xfId="1916"/>
    <cellStyle name="Normal 13 3 12 4" xfId="1917"/>
    <cellStyle name="Normal 13 3 12 4 2" xfId="1918"/>
    <cellStyle name="Normal 13 3 12 4 3" xfId="1919"/>
    <cellStyle name="Normal 13 3 12 5" xfId="1920"/>
    <cellStyle name="Normal 13 3 12 6" xfId="1921"/>
    <cellStyle name="Normal 13 3 12 7" xfId="1922"/>
    <cellStyle name="Normal 13 3 13" xfId="1923"/>
    <cellStyle name="Normal 13 3 13 2" xfId="1924"/>
    <cellStyle name="Normal 13 3 13 3" xfId="1925"/>
    <cellStyle name="Normal 13 3 13 4" xfId="1926"/>
    <cellStyle name="Normal 13 3 14" xfId="1927"/>
    <cellStyle name="Normal 13 3 14 2" xfId="1928"/>
    <cellStyle name="Normal 13 3 14 3" xfId="1929"/>
    <cellStyle name="Normal 13 3 14 4" xfId="1930"/>
    <cellStyle name="Normal 13 3 15" xfId="1931"/>
    <cellStyle name="Normal 13 3 15 2" xfId="1932"/>
    <cellStyle name="Normal 13 3 15 3" xfId="1933"/>
    <cellStyle name="Normal 13 3 15 4" xfId="1934"/>
    <cellStyle name="Normal 13 3 16" xfId="1935"/>
    <cellStyle name="Normal 13 3 16 2" xfId="1936"/>
    <cellStyle name="Normal 13 3 16 3" xfId="1937"/>
    <cellStyle name="Normal 13 3 17" xfId="1938"/>
    <cellStyle name="Normal 13 3 18" xfId="1939"/>
    <cellStyle name="Normal 13 3 19" xfId="1940"/>
    <cellStyle name="Normal 13 3 2" xfId="189"/>
    <cellStyle name="Normal 13 3 2 10" xfId="1941"/>
    <cellStyle name="Normal 13 3 2 10 2" xfId="1942"/>
    <cellStyle name="Normal 13 3 2 10 3" xfId="1943"/>
    <cellStyle name="Normal 13 3 2 10 4" xfId="1944"/>
    <cellStyle name="Normal 13 3 2 11" xfId="1945"/>
    <cellStyle name="Normal 13 3 2 11 2" xfId="1946"/>
    <cellStyle name="Normal 13 3 2 11 3" xfId="1947"/>
    <cellStyle name="Normal 13 3 2 12" xfId="1948"/>
    <cellStyle name="Normal 13 3 2 13" xfId="1949"/>
    <cellStyle name="Normal 13 3 2 14" xfId="1950"/>
    <cellStyle name="Normal 13 3 2 2" xfId="1951"/>
    <cellStyle name="Normal 13 3 2 2 10" xfId="1952"/>
    <cellStyle name="Normal 13 3 2 2 11" xfId="1953"/>
    <cellStyle name="Normal 13 3 2 2 2" xfId="1954"/>
    <cellStyle name="Normal 13 3 2 2 2 10" xfId="1955"/>
    <cellStyle name="Normal 13 3 2 2 2 2" xfId="1956"/>
    <cellStyle name="Normal 13 3 2 2 2 2 2" xfId="1957"/>
    <cellStyle name="Normal 13 3 2 2 2 2 2 2" xfId="1958"/>
    <cellStyle name="Normal 13 3 2 2 2 2 2 2 2" xfId="1959"/>
    <cellStyle name="Normal 13 3 2 2 2 2 2 2 3" xfId="1960"/>
    <cellStyle name="Normal 13 3 2 2 2 2 2 2 4" xfId="1961"/>
    <cellStyle name="Normal 13 3 2 2 2 2 2 3" xfId="1962"/>
    <cellStyle name="Normal 13 3 2 2 2 2 2 3 2" xfId="1963"/>
    <cellStyle name="Normal 13 3 2 2 2 2 2 3 3" xfId="1964"/>
    <cellStyle name="Normal 13 3 2 2 2 2 2 4" xfId="1965"/>
    <cellStyle name="Normal 13 3 2 2 2 2 2 5" xfId="1966"/>
    <cellStyle name="Normal 13 3 2 2 2 2 2 6" xfId="1967"/>
    <cellStyle name="Normal 13 3 2 2 2 2 3" xfId="1968"/>
    <cellStyle name="Normal 13 3 2 2 2 2 3 2" xfId="1969"/>
    <cellStyle name="Normal 13 3 2 2 2 2 3 3" xfId="1970"/>
    <cellStyle name="Normal 13 3 2 2 2 2 3 4" xfId="1971"/>
    <cellStyle name="Normal 13 3 2 2 2 2 4" xfId="1972"/>
    <cellStyle name="Normal 13 3 2 2 2 2 4 2" xfId="1973"/>
    <cellStyle name="Normal 13 3 2 2 2 2 4 3" xfId="1974"/>
    <cellStyle name="Normal 13 3 2 2 2 2 4 4" xfId="1975"/>
    <cellStyle name="Normal 13 3 2 2 2 2 5" xfId="1976"/>
    <cellStyle name="Normal 13 3 2 2 2 2 5 2" xfId="1977"/>
    <cellStyle name="Normal 13 3 2 2 2 2 5 3" xfId="1978"/>
    <cellStyle name="Normal 13 3 2 2 2 2 5 4" xfId="1979"/>
    <cellStyle name="Normal 13 3 2 2 2 2 6" xfId="1980"/>
    <cellStyle name="Normal 13 3 2 2 2 2 6 2" xfId="1981"/>
    <cellStyle name="Normal 13 3 2 2 2 2 6 3" xfId="1982"/>
    <cellStyle name="Normal 13 3 2 2 2 2 7" xfId="1983"/>
    <cellStyle name="Normal 13 3 2 2 2 2 8" xfId="1984"/>
    <cellStyle name="Normal 13 3 2 2 2 2 9" xfId="1985"/>
    <cellStyle name="Normal 13 3 2 2 2 3" xfId="1986"/>
    <cellStyle name="Normal 13 3 2 2 2 3 2" xfId="1987"/>
    <cellStyle name="Normal 13 3 2 2 2 3 2 2" xfId="1988"/>
    <cellStyle name="Normal 13 3 2 2 2 3 2 3" xfId="1989"/>
    <cellStyle name="Normal 13 3 2 2 2 3 2 4" xfId="1990"/>
    <cellStyle name="Normal 13 3 2 2 2 3 3" xfId="1991"/>
    <cellStyle name="Normal 13 3 2 2 2 3 3 2" xfId="1992"/>
    <cellStyle name="Normal 13 3 2 2 2 3 3 3" xfId="1993"/>
    <cellStyle name="Normal 13 3 2 2 2 3 4" xfId="1994"/>
    <cellStyle name="Normal 13 3 2 2 2 3 5" xfId="1995"/>
    <cellStyle name="Normal 13 3 2 2 2 3 6" xfId="1996"/>
    <cellStyle name="Normal 13 3 2 2 2 4" xfId="1997"/>
    <cellStyle name="Normal 13 3 2 2 2 4 2" xfId="1998"/>
    <cellStyle name="Normal 13 3 2 2 2 4 3" xfId="1999"/>
    <cellStyle name="Normal 13 3 2 2 2 4 4" xfId="2000"/>
    <cellStyle name="Normal 13 3 2 2 2 5" xfId="2001"/>
    <cellStyle name="Normal 13 3 2 2 2 5 2" xfId="2002"/>
    <cellStyle name="Normal 13 3 2 2 2 5 3" xfId="2003"/>
    <cellStyle name="Normal 13 3 2 2 2 5 4" xfId="2004"/>
    <cellStyle name="Normal 13 3 2 2 2 6" xfId="2005"/>
    <cellStyle name="Normal 13 3 2 2 2 6 2" xfId="2006"/>
    <cellStyle name="Normal 13 3 2 2 2 6 3" xfId="2007"/>
    <cellStyle name="Normal 13 3 2 2 2 6 4" xfId="2008"/>
    <cellStyle name="Normal 13 3 2 2 2 7" xfId="2009"/>
    <cellStyle name="Normal 13 3 2 2 2 7 2" xfId="2010"/>
    <cellStyle name="Normal 13 3 2 2 2 7 3" xfId="2011"/>
    <cellStyle name="Normal 13 3 2 2 2 8" xfId="2012"/>
    <cellStyle name="Normal 13 3 2 2 2 9" xfId="2013"/>
    <cellStyle name="Normal 13 3 2 2 3" xfId="2014"/>
    <cellStyle name="Normal 13 3 2 2 3 2" xfId="2015"/>
    <cellStyle name="Normal 13 3 2 2 3 2 2" xfId="2016"/>
    <cellStyle name="Normal 13 3 2 2 3 2 2 2" xfId="2017"/>
    <cellStyle name="Normal 13 3 2 2 3 2 2 3" xfId="2018"/>
    <cellStyle name="Normal 13 3 2 2 3 2 2 4" xfId="2019"/>
    <cellStyle name="Normal 13 3 2 2 3 2 3" xfId="2020"/>
    <cellStyle name="Normal 13 3 2 2 3 2 3 2" xfId="2021"/>
    <cellStyle name="Normal 13 3 2 2 3 2 3 3" xfId="2022"/>
    <cellStyle name="Normal 13 3 2 2 3 2 4" xfId="2023"/>
    <cellStyle name="Normal 13 3 2 2 3 2 5" xfId="2024"/>
    <cellStyle name="Normal 13 3 2 2 3 2 6" xfId="2025"/>
    <cellStyle name="Normal 13 3 2 2 3 3" xfId="2026"/>
    <cellStyle name="Normal 13 3 2 2 3 3 2" xfId="2027"/>
    <cellStyle name="Normal 13 3 2 2 3 3 3" xfId="2028"/>
    <cellStyle name="Normal 13 3 2 2 3 3 4" xfId="2029"/>
    <cellStyle name="Normal 13 3 2 2 3 4" xfId="2030"/>
    <cellStyle name="Normal 13 3 2 2 3 4 2" xfId="2031"/>
    <cellStyle name="Normal 13 3 2 2 3 4 3" xfId="2032"/>
    <cellStyle name="Normal 13 3 2 2 3 4 4" xfId="2033"/>
    <cellStyle name="Normal 13 3 2 2 3 5" xfId="2034"/>
    <cellStyle name="Normal 13 3 2 2 3 5 2" xfId="2035"/>
    <cellStyle name="Normal 13 3 2 2 3 5 3" xfId="2036"/>
    <cellStyle name="Normal 13 3 2 2 3 5 4" xfId="2037"/>
    <cellStyle name="Normal 13 3 2 2 3 6" xfId="2038"/>
    <cellStyle name="Normal 13 3 2 2 3 6 2" xfId="2039"/>
    <cellStyle name="Normal 13 3 2 2 3 6 3" xfId="2040"/>
    <cellStyle name="Normal 13 3 2 2 3 7" xfId="2041"/>
    <cellStyle name="Normal 13 3 2 2 3 8" xfId="2042"/>
    <cellStyle name="Normal 13 3 2 2 3 9" xfId="2043"/>
    <cellStyle name="Normal 13 3 2 2 4" xfId="2044"/>
    <cellStyle name="Normal 13 3 2 2 4 2" xfId="2045"/>
    <cellStyle name="Normal 13 3 2 2 4 2 2" xfId="2046"/>
    <cellStyle name="Normal 13 3 2 2 4 2 3" xfId="2047"/>
    <cellStyle name="Normal 13 3 2 2 4 2 4" xfId="2048"/>
    <cellStyle name="Normal 13 3 2 2 4 3" xfId="2049"/>
    <cellStyle name="Normal 13 3 2 2 4 3 2" xfId="2050"/>
    <cellStyle name="Normal 13 3 2 2 4 3 3" xfId="2051"/>
    <cellStyle name="Normal 13 3 2 2 4 4" xfId="2052"/>
    <cellStyle name="Normal 13 3 2 2 4 5" xfId="2053"/>
    <cellStyle name="Normal 13 3 2 2 4 6" xfId="2054"/>
    <cellStyle name="Normal 13 3 2 2 5" xfId="2055"/>
    <cellStyle name="Normal 13 3 2 2 5 2" xfId="2056"/>
    <cellStyle name="Normal 13 3 2 2 5 3" xfId="2057"/>
    <cellStyle name="Normal 13 3 2 2 5 4" xfId="2058"/>
    <cellStyle name="Normal 13 3 2 2 6" xfId="2059"/>
    <cellStyle name="Normal 13 3 2 2 6 2" xfId="2060"/>
    <cellStyle name="Normal 13 3 2 2 6 3" xfId="2061"/>
    <cellStyle name="Normal 13 3 2 2 6 4" xfId="2062"/>
    <cellStyle name="Normal 13 3 2 2 7" xfId="2063"/>
    <cellStyle name="Normal 13 3 2 2 7 2" xfId="2064"/>
    <cellStyle name="Normal 13 3 2 2 7 3" xfId="2065"/>
    <cellStyle name="Normal 13 3 2 2 7 4" xfId="2066"/>
    <cellStyle name="Normal 13 3 2 2 8" xfId="2067"/>
    <cellStyle name="Normal 13 3 2 2 8 2" xfId="2068"/>
    <cellStyle name="Normal 13 3 2 2 8 3" xfId="2069"/>
    <cellStyle name="Normal 13 3 2 2 9" xfId="2070"/>
    <cellStyle name="Normal 13 3 2 3" xfId="2071"/>
    <cellStyle name="Normal 13 3 2 3 10" xfId="2072"/>
    <cellStyle name="Normal 13 3 2 3 2" xfId="2073"/>
    <cellStyle name="Normal 13 3 2 3 2 2" xfId="2074"/>
    <cellStyle name="Normal 13 3 2 3 2 2 2" xfId="2075"/>
    <cellStyle name="Normal 13 3 2 3 2 2 2 2" xfId="2076"/>
    <cellStyle name="Normal 13 3 2 3 2 2 2 3" xfId="2077"/>
    <cellStyle name="Normal 13 3 2 3 2 2 2 4" xfId="2078"/>
    <cellStyle name="Normal 13 3 2 3 2 2 3" xfId="2079"/>
    <cellStyle name="Normal 13 3 2 3 2 2 3 2" xfId="2080"/>
    <cellStyle name="Normal 13 3 2 3 2 2 3 3" xfId="2081"/>
    <cellStyle name="Normal 13 3 2 3 2 2 4" xfId="2082"/>
    <cellStyle name="Normal 13 3 2 3 2 2 5" xfId="2083"/>
    <cellStyle name="Normal 13 3 2 3 2 2 6" xfId="2084"/>
    <cellStyle name="Normal 13 3 2 3 2 3" xfId="2085"/>
    <cellStyle name="Normal 13 3 2 3 2 3 2" xfId="2086"/>
    <cellStyle name="Normal 13 3 2 3 2 3 3" xfId="2087"/>
    <cellStyle name="Normal 13 3 2 3 2 3 4" xfId="2088"/>
    <cellStyle name="Normal 13 3 2 3 2 4" xfId="2089"/>
    <cellStyle name="Normal 13 3 2 3 2 4 2" xfId="2090"/>
    <cellStyle name="Normal 13 3 2 3 2 4 3" xfId="2091"/>
    <cellStyle name="Normal 13 3 2 3 2 4 4" xfId="2092"/>
    <cellStyle name="Normal 13 3 2 3 2 5" xfId="2093"/>
    <cellStyle name="Normal 13 3 2 3 2 5 2" xfId="2094"/>
    <cellStyle name="Normal 13 3 2 3 2 5 3" xfId="2095"/>
    <cellStyle name="Normal 13 3 2 3 2 5 4" xfId="2096"/>
    <cellStyle name="Normal 13 3 2 3 2 6" xfId="2097"/>
    <cellStyle name="Normal 13 3 2 3 2 6 2" xfId="2098"/>
    <cellStyle name="Normal 13 3 2 3 2 6 3" xfId="2099"/>
    <cellStyle name="Normal 13 3 2 3 2 7" xfId="2100"/>
    <cellStyle name="Normal 13 3 2 3 2 8" xfId="2101"/>
    <cellStyle name="Normal 13 3 2 3 2 9" xfId="2102"/>
    <cellStyle name="Normal 13 3 2 3 3" xfId="2103"/>
    <cellStyle name="Normal 13 3 2 3 3 2" xfId="2104"/>
    <cellStyle name="Normal 13 3 2 3 3 2 2" xfId="2105"/>
    <cellStyle name="Normal 13 3 2 3 3 2 3" xfId="2106"/>
    <cellStyle name="Normal 13 3 2 3 3 2 4" xfId="2107"/>
    <cellStyle name="Normal 13 3 2 3 3 3" xfId="2108"/>
    <cellStyle name="Normal 13 3 2 3 3 3 2" xfId="2109"/>
    <cellStyle name="Normal 13 3 2 3 3 3 3" xfId="2110"/>
    <cellStyle name="Normal 13 3 2 3 3 4" xfId="2111"/>
    <cellStyle name="Normal 13 3 2 3 3 5" xfId="2112"/>
    <cellStyle name="Normal 13 3 2 3 3 6" xfId="2113"/>
    <cellStyle name="Normal 13 3 2 3 4" xfId="2114"/>
    <cellStyle name="Normal 13 3 2 3 4 2" xfId="2115"/>
    <cellStyle name="Normal 13 3 2 3 4 3" xfId="2116"/>
    <cellStyle name="Normal 13 3 2 3 4 4" xfId="2117"/>
    <cellStyle name="Normal 13 3 2 3 5" xfId="2118"/>
    <cellStyle name="Normal 13 3 2 3 5 2" xfId="2119"/>
    <cellStyle name="Normal 13 3 2 3 5 3" xfId="2120"/>
    <cellStyle name="Normal 13 3 2 3 5 4" xfId="2121"/>
    <cellStyle name="Normal 13 3 2 3 6" xfId="2122"/>
    <cellStyle name="Normal 13 3 2 3 6 2" xfId="2123"/>
    <cellStyle name="Normal 13 3 2 3 6 3" xfId="2124"/>
    <cellStyle name="Normal 13 3 2 3 6 4" xfId="2125"/>
    <cellStyle name="Normal 13 3 2 3 7" xfId="2126"/>
    <cellStyle name="Normal 13 3 2 3 7 2" xfId="2127"/>
    <cellStyle name="Normal 13 3 2 3 7 3" xfId="2128"/>
    <cellStyle name="Normal 13 3 2 3 8" xfId="2129"/>
    <cellStyle name="Normal 13 3 2 3 9" xfId="2130"/>
    <cellStyle name="Normal 13 3 2 4" xfId="2131"/>
    <cellStyle name="Normal 13 3 2 4 2" xfId="2132"/>
    <cellStyle name="Normal 13 3 2 4 2 2" xfId="2133"/>
    <cellStyle name="Normal 13 3 2 4 2 2 2" xfId="2134"/>
    <cellStyle name="Normal 13 3 2 4 2 2 3" xfId="2135"/>
    <cellStyle name="Normal 13 3 2 4 2 2 4" xfId="2136"/>
    <cellStyle name="Normal 13 3 2 4 2 3" xfId="2137"/>
    <cellStyle name="Normal 13 3 2 4 2 3 2" xfId="2138"/>
    <cellStyle name="Normal 13 3 2 4 2 3 3" xfId="2139"/>
    <cellStyle name="Normal 13 3 2 4 2 4" xfId="2140"/>
    <cellStyle name="Normal 13 3 2 4 2 5" xfId="2141"/>
    <cellStyle name="Normal 13 3 2 4 2 6" xfId="2142"/>
    <cellStyle name="Normal 13 3 2 4 3" xfId="2143"/>
    <cellStyle name="Normal 13 3 2 4 3 2" xfId="2144"/>
    <cellStyle name="Normal 13 3 2 4 3 3" xfId="2145"/>
    <cellStyle name="Normal 13 3 2 4 3 4" xfId="2146"/>
    <cellStyle name="Normal 13 3 2 4 4" xfId="2147"/>
    <cellStyle name="Normal 13 3 2 4 4 2" xfId="2148"/>
    <cellStyle name="Normal 13 3 2 4 4 3" xfId="2149"/>
    <cellStyle name="Normal 13 3 2 4 4 4" xfId="2150"/>
    <cellStyle name="Normal 13 3 2 4 5" xfId="2151"/>
    <cellStyle name="Normal 13 3 2 4 5 2" xfId="2152"/>
    <cellStyle name="Normal 13 3 2 4 5 3" xfId="2153"/>
    <cellStyle name="Normal 13 3 2 4 5 4" xfId="2154"/>
    <cellStyle name="Normal 13 3 2 4 6" xfId="2155"/>
    <cellStyle name="Normal 13 3 2 4 6 2" xfId="2156"/>
    <cellStyle name="Normal 13 3 2 4 6 3" xfId="2157"/>
    <cellStyle name="Normal 13 3 2 4 7" xfId="2158"/>
    <cellStyle name="Normal 13 3 2 4 8" xfId="2159"/>
    <cellStyle name="Normal 13 3 2 4 9" xfId="2160"/>
    <cellStyle name="Normal 13 3 2 5" xfId="2161"/>
    <cellStyle name="Normal 13 3 2 5 2" xfId="2162"/>
    <cellStyle name="Normal 13 3 2 5 2 2" xfId="2163"/>
    <cellStyle name="Normal 13 3 2 5 2 2 2" xfId="2164"/>
    <cellStyle name="Normal 13 3 2 5 2 2 3" xfId="2165"/>
    <cellStyle name="Normal 13 3 2 5 2 2 4" xfId="2166"/>
    <cellStyle name="Normal 13 3 2 5 2 3" xfId="2167"/>
    <cellStyle name="Normal 13 3 2 5 2 3 2" xfId="2168"/>
    <cellStyle name="Normal 13 3 2 5 2 3 3" xfId="2169"/>
    <cellStyle name="Normal 13 3 2 5 2 4" xfId="2170"/>
    <cellStyle name="Normal 13 3 2 5 2 5" xfId="2171"/>
    <cellStyle name="Normal 13 3 2 5 2 6" xfId="2172"/>
    <cellStyle name="Normal 13 3 2 5 3" xfId="2173"/>
    <cellStyle name="Normal 13 3 2 5 3 2" xfId="2174"/>
    <cellStyle name="Normal 13 3 2 5 3 3" xfId="2175"/>
    <cellStyle name="Normal 13 3 2 5 3 4" xfId="2176"/>
    <cellStyle name="Normal 13 3 2 5 4" xfId="2177"/>
    <cellStyle name="Normal 13 3 2 5 4 2" xfId="2178"/>
    <cellStyle name="Normal 13 3 2 5 4 3" xfId="2179"/>
    <cellStyle name="Normal 13 3 2 5 4 4" xfId="2180"/>
    <cellStyle name="Normal 13 3 2 5 5" xfId="2181"/>
    <cellStyle name="Normal 13 3 2 5 5 2" xfId="2182"/>
    <cellStyle name="Normal 13 3 2 5 5 3" xfId="2183"/>
    <cellStyle name="Normal 13 3 2 5 5 4" xfId="2184"/>
    <cellStyle name="Normal 13 3 2 5 6" xfId="2185"/>
    <cellStyle name="Normal 13 3 2 5 6 2" xfId="2186"/>
    <cellStyle name="Normal 13 3 2 5 6 3" xfId="2187"/>
    <cellStyle name="Normal 13 3 2 5 7" xfId="2188"/>
    <cellStyle name="Normal 13 3 2 5 8" xfId="2189"/>
    <cellStyle name="Normal 13 3 2 5 9" xfId="2190"/>
    <cellStyle name="Normal 13 3 2 6" xfId="2191"/>
    <cellStyle name="Normal 13 3 2 6 2" xfId="2192"/>
    <cellStyle name="Normal 13 3 2 6 2 2" xfId="2193"/>
    <cellStyle name="Normal 13 3 2 6 2 2 2" xfId="2194"/>
    <cellStyle name="Normal 13 3 2 6 2 2 3" xfId="2195"/>
    <cellStyle name="Normal 13 3 2 6 2 2 4" xfId="2196"/>
    <cellStyle name="Normal 13 3 2 6 2 3" xfId="2197"/>
    <cellStyle name="Normal 13 3 2 6 2 3 2" xfId="2198"/>
    <cellStyle name="Normal 13 3 2 6 2 3 3" xfId="2199"/>
    <cellStyle name="Normal 13 3 2 6 2 4" xfId="2200"/>
    <cellStyle name="Normal 13 3 2 6 2 5" xfId="2201"/>
    <cellStyle name="Normal 13 3 2 6 2 6" xfId="2202"/>
    <cellStyle name="Normal 13 3 2 6 3" xfId="2203"/>
    <cellStyle name="Normal 13 3 2 6 3 2" xfId="2204"/>
    <cellStyle name="Normal 13 3 2 6 3 3" xfId="2205"/>
    <cellStyle name="Normal 13 3 2 6 3 4" xfId="2206"/>
    <cellStyle name="Normal 13 3 2 6 4" xfId="2207"/>
    <cellStyle name="Normal 13 3 2 6 4 2" xfId="2208"/>
    <cellStyle name="Normal 13 3 2 6 4 3" xfId="2209"/>
    <cellStyle name="Normal 13 3 2 6 4 4" xfId="2210"/>
    <cellStyle name="Normal 13 3 2 6 5" xfId="2211"/>
    <cellStyle name="Normal 13 3 2 6 5 2" xfId="2212"/>
    <cellStyle name="Normal 13 3 2 6 5 3" xfId="2213"/>
    <cellStyle name="Normal 13 3 2 6 6" xfId="2214"/>
    <cellStyle name="Normal 13 3 2 6 7" xfId="2215"/>
    <cellStyle name="Normal 13 3 2 6 8" xfId="2216"/>
    <cellStyle name="Normal 13 3 2 7" xfId="2217"/>
    <cellStyle name="Normal 13 3 2 7 2" xfId="2218"/>
    <cellStyle name="Normal 13 3 2 7 2 2" xfId="2219"/>
    <cellStyle name="Normal 13 3 2 7 2 3" xfId="2220"/>
    <cellStyle name="Normal 13 3 2 7 2 4" xfId="2221"/>
    <cellStyle name="Normal 13 3 2 7 3" xfId="2222"/>
    <cellStyle name="Normal 13 3 2 7 3 2" xfId="2223"/>
    <cellStyle name="Normal 13 3 2 7 3 3" xfId="2224"/>
    <cellStyle name="Normal 13 3 2 7 4" xfId="2225"/>
    <cellStyle name="Normal 13 3 2 7 5" xfId="2226"/>
    <cellStyle name="Normal 13 3 2 7 6" xfId="2227"/>
    <cellStyle name="Normal 13 3 2 8" xfId="2228"/>
    <cellStyle name="Normal 13 3 2 8 2" xfId="2229"/>
    <cellStyle name="Normal 13 3 2 8 3" xfId="2230"/>
    <cellStyle name="Normal 13 3 2 8 4" xfId="2231"/>
    <cellStyle name="Normal 13 3 2 9" xfId="2232"/>
    <cellStyle name="Normal 13 3 2 9 2" xfId="2233"/>
    <cellStyle name="Normal 13 3 2 9 3" xfId="2234"/>
    <cellStyle name="Normal 13 3 2 9 4" xfId="2235"/>
    <cellStyle name="Normal 13 3 3" xfId="2236"/>
    <cellStyle name="Normal 13 3 3 10" xfId="2237"/>
    <cellStyle name="Normal 13 3 3 10 2" xfId="2238"/>
    <cellStyle name="Normal 13 3 3 10 3" xfId="2239"/>
    <cellStyle name="Normal 13 3 3 10 4" xfId="2240"/>
    <cellStyle name="Normal 13 3 3 11" xfId="2241"/>
    <cellStyle name="Normal 13 3 3 11 2" xfId="2242"/>
    <cellStyle name="Normal 13 3 3 11 3" xfId="2243"/>
    <cellStyle name="Normal 13 3 3 12" xfId="2244"/>
    <cellStyle name="Normal 13 3 3 13" xfId="2245"/>
    <cellStyle name="Normal 13 3 3 14" xfId="2246"/>
    <cellStyle name="Normal 13 3 3 2" xfId="2247"/>
    <cellStyle name="Normal 13 3 3 2 10" xfId="2248"/>
    <cellStyle name="Normal 13 3 3 2 11" xfId="2249"/>
    <cellStyle name="Normal 13 3 3 2 2" xfId="2250"/>
    <cellStyle name="Normal 13 3 3 2 2 10" xfId="2251"/>
    <cellStyle name="Normal 13 3 3 2 2 2" xfId="2252"/>
    <cellStyle name="Normal 13 3 3 2 2 2 2" xfId="2253"/>
    <cellStyle name="Normal 13 3 3 2 2 2 2 2" xfId="2254"/>
    <cellStyle name="Normal 13 3 3 2 2 2 2 2 2" xfId="2255"/>
    <cellStyle name="Normal 13 3 3 2 2 2 2 2 3" xfId="2256"/>
    <cellStyle name="Normal 13 3 3 2 2 2 2 2 4" xfId="2257"/>
    <cellStyle name="Normal 13 3 3 2 2 2 2 3" xfId="2258"/>
    <cellStyle name="Normal 13 3 3 2 2 2 2 3 2" xfId="2259"/>
    <cellStyle name="Normal 13 3 3 2 2 2 2 3 3" xfId="2260"/>
    <cellStyle name="Normal 13 3 3 2 2 2 2 4" xfId="2261"/>
    <cellStyle name="Normal 13 3 3 2 2 2 2 5" xfId="2262"/>
    <cellStyle name="Normal 13 3 3 2 2 2 2 6" xfId="2263"/>
    <cellStyle name="Normal 13 3 3 2 2 2 3" xfId="2264"/>
    <cellStyle name="Normal 13 3 3 2 2 2 3 2" xfId="2265"/>
    <cellStyle name="Normal 13 3 3 2 2 2 3 3" xfId="2266"/>
    <cellStyle name="Normal 13 3 3 2 2 2 3 4" xfId="2267"/>
    <cellStyle name="Normal 13 3 3 2 2 2 4" xfId="2268"/>
    <cellStyle name="Normal 13 3 3 2 2 2 4 2" xfId="2269"/>
    <cellStyle name="Normal 13 3 3 2 2 2 4 3" xfId="2270"/>
    <cellStyle name="Normal 13 3 3 2 2 2 4 4" xfId="2271"/>
    <cellStyle name="Normal 13 3 3 2 2 2 5" xfId="2272"/>
    <cellStyle name="Normal 13 3 3 2 2 2 5 2" xfId="2273"/>
    <cellStyle name="Normal 13 3 3 2 2 2 5 3" xfId="2274"/>
    <cellStyle name="Normal 13 3 3 2 2 2 5 4" xfId="2275"/>
    <cellStyle name="Normal 13 3 3 2 2 2 6" xfId="2276"/>
    <cellStyle name="Normal 13 3 3 2 2 2 6 2" xfId="2277"/>
    <cellStyle name="Normal 13 3 3 2 2 2 6 3" xfId="2278"/>
    <cellStyle name="Normal 13 3 3 2 2 2 7" xfId="2279"/>
    <cellStyle name="Normal 13 3 3 2 2 2 8" xfId="2280"/>
    <cellStyle name="Normal 13 3 3 2 2 2 9" xfId="2281"/>
    <cellStyle name="Normal 13 3 3 2 2 3" xfId="2282"/>
    <cellStyle name="Normal 13 3 3 2 2 3 2" xfId="2283"/>
    <cellStyle name="Normal 13 3 3 2 2 3 2 2" xfId="2284"/>
    <cellStyle name="Normal 13 3 3 2 2 3 2 3" xfId="2285"/>
    <cellStyle name="Normal 13 3 3 2 2 3 2 4" xfId="2286"/>
    <cellStyle name="Normal 13 3 3 2 2 3 3" xfId="2287"/>
    <cellStyle name="Normal 13 3 3 2 2 3 3 2" xfId="2288"/>
    <cellStyle name="Normal 13 3 3 2 2 3 3 3" xfId="2289"/>
    <cellStyle name="Normal 13 3 3 2 2 3 4" xfId="2290"/>
    <cellStyle name="Normal 13 3 3 2 2 3 5" xfId="2291"/>
    <cellStyle name="Normal 13 3 3 2 2 3 6" xfId="2292"/>
    <cellStyle name="Normal 13 3 3 2 2 4" xfId="2293"/>
    <cellStyle name="Normal 13 3 3 2 2 4 2" xfId="2294"/>
    <cellStyle name="Normal 13 3 3 2 2 4 3" xfId="2295"/>
    <cellStyle name="Normal 13 3 3 2 2 4 4" xfId="2296"/>
    <cellStyle name="Normal 13 3 3 2 2 5" xfId="2297"/>
    <cellStyle name="Normal 13 3 3 2 2 5 2" xfId="2298"/>
    <cellStyle name="Normal 13 3 3 2 2 5 3" xfId="2299"/>
    <cellStyle name="Normal 13 3 3 2 2 5 4" xfId="2300"/>
    <cellStyle name="Normal 13 3 3 2 2 6" xfId="2301"/>
    <cellStyle name="Normal 13 3 3 2 2 6 2" xfId="2302"/>
    <cellStyle name="Normal 13 3 3 2 2 6 3" xfId="2303"/>
    <cellStyle name="Normal 13 3 3 2 2 6 4" xfId="2304"/>
    <cellStyle name="Normal 13 3 3 2 2 7" xfId="2305"/>
    <cellStyle name="Normal 13 3 3 2 2 7 2" xfId="2306"/>
    <cellStyle name="Normal 13 3 3 2 2 7 3" xfId="2307"/>
    <cellStyle name="Normal 13 3 3 2 2 8" xfId="2308"/>
    <cellStyle name="Normal 13 3 3 2 2 9" xfId="2309"/>
    <cellStyle name="Normal 13 3 3 2 3" xfId="2310"/>
    <cellStyle name="Normal 13 3 3 2 3 2" xfId="2311"/>
    <cellStyle name="Normal 13 3 3 2 3 2 2" xfId="2312"/>
    <cellStyle name="Normal 13 3 3 2 3 2 2 2" xfId="2313"/>
    <cellStyle name="Normal 13 3 3 2 3 2 2 3" xfId="2314"/>
    <cellStyle name="Normal 13 3 3 2 3 2 2 4" xfId="2315"/>
    <cellStyle name="Normal 13 3 3 2 3 2 3" xfId="2316"/>
    <cellStyle name="Normal 13 3 3 2 3 2 3 2" xfId="2317"/>
    <cellStyle name="Normal 13 3 3 2 3 2 3 3" xfId="2318"/>
    <cellStyle name="Normal 13 3 3 2 3 2 4" xfId="2319"/>
    <cellStyle name="Normal 13 3 3 2 3 2 5" xfId="2320"/>
    <cellStyle name="Normal 13 3 3 2 3 2 6" xfId="2321"/>
    <cellStyle name="Normal 13 3 3 2 3 3" xfId="2322"/>
    <cellStyle name="Normal 13 3 3 2 3 3 2" xfId="2323"/>
    <cellStyle name="Normal 13 3 3 2 3 3 3" xfId="2324"/>
    <cellStyle name="Normal 13 3 3 2 3 3 4" xfId="2325"/>
    <cellStyle name="Normal 13 3 3 2 3 4" xfId="2326"/>
    <cellStyle name="Normal 13 3 3 2 3 4 2" xfId="2327"/>
    <cellStyle name="Normal 13 3 3 2 3 4 3" xfId="2328"/>
    <cellStyle name="Normal 13 3 3 2 3 4 4" xfId="2329"/>
    <cellStyle name="Normal 13 3 3 2 3 5" xfId="2330"/>
    <cellStyle name="Normal 13 3 3 2 3 5 2" xfId="2331"/>
    <cellStyle name="Normal 13 3 3 2 3 5 3" xfId="2332"/>
    <cellStyle name="Normal 13 3 3 2 3 5 4" xfId="2333"/>
    <cellStyle name="Normal 13 3 3 2 3 6" xfId="2334"/>
    <cellStyle name="Normal 13 3 3 2 3 6 2" xfId="2335"/>
    <cellStyle name="Normal 13 3 3 2 3 6 3" xfId="2336"/>
    <cellStyle name="Normal 13 3 3 2 3 7" xfId="2337"/>
    <cellStyle name="Normal 13 3 3 2 3 8" xfId="2338"/>
    <cellStyle name="Normal 13 3 3 2 3 9" xfId="2339"/>
    <cellStyle name="Normal 13 3 3 2 4" xfId="2340"/>
    <cellStyle name="Normal 13 3 3 2 4 2" xfId="2341"/>
    <cellStyle name="Normal 13 3 3 2 4 2 2" xfId="2342"/>
    <cellStyle name="Normal 13 3 3 2 4 2 3" xfId="2343"/>
    <cellStyle name="Normal 13 3 3 2 4 2 4" xfId="2344"/>
    <cellStyle name="Normal 13 3 3 2 4 3" xfId="2345"/>
    <cellStyle name="Normal 13 3 3 2 4 3 2" xfId="2346"/>
    <cellStyle name="Normal 13 3 3 2 4 3 3" xfId="2347"/>
    <cellStyle name="Normal 13 3 3 2 4 4" xfId="2348"/>
    <cellStyle name="Normal 13 3 3 2 4 5" xfId="2349"/>
    <cellStyle name="Normal 13 3 3 2 4 6" xfId="2350"/>
    <cellStyle name="Normal 13 3 3 2 5" xfId="2351"/>
    <cellStyle name="Normal 13 3 3 2 5 2" xfId="2352"/>
    <cellStyle name="Normal 13 3 3 2 5 3" xfId="2353"/>
    <cellStyle name="Normal 13 3 3 2 5 4" xfId="2354"/>
    <cellStyle name="Normal 13 3 3 2 6" xfId="2355"/>
    <cellStyle name="Normal 13 3 3 2 6 2" xfId="2356"/>
    <cellStyle name="Normal 13 3 3 2 6 3" xfId="2357"/>
    <cellStyle name="Normal 13 3 3 2 6 4" xfId="2358"/>
    <cellStyle name="Normal 13 3 3 2 7" xfId="2359"/>
    <cellStyle name="Normal 13 3 3 2 7 2" xfId="2360"/>
    <cellStyle name="Normal 13 3 3 2 7 3" xfId="2361"/>
    <cellStyle name="Normal 13 3 3 2 7 4" xfId="2362"/>
    <cellStyle name="Normal 13 3 3 2 8" xfId="2363"/>
    <cellStyle name="Normal 13 3 3 2 8 2" xfId="2364"/>
    <cellStyle name="Normal 13 3 3 2 8 3" xfId="2365"/>
    <cellStyle name="Normal 13 3 3 2 9" xfId="2366"/>
    <cellStyle name="Normal 13 3 3 3" xfId="2367"/>
    <cellStyle name="Normal 13 3 3 3 10" xfId="2368"/>
    <cellStyle name="Normal 13 3 3 3 2" xfId="2369"/>
    <cellStyle name="Normal 13 3 3 3 2 2" xfId="2370"/>
    <cellStyle name="Normal 13 3 3 3 2 2 2" xfId="2371"/>
    <cellStyle name="Normal 13 3 3 3 2 2 2 2" xfId="2372"/>
    <cellStyle name="Normal 13 3 3 3 2 2 2 3" xfId="2373"/>
    <cellStyle name="Normal 13 3 3 3 2 2 2 4" xfId="2374"/>
    <cellStyle name="Normal 13 3 3 3 2 2 3" xfId="2375"/>
    <cellStyle name="Normal 13 3 3 3 2 2 3 2" xfId="2376"/>
    <cellStyle name="Normal 13 3 3 3 2 2 3 3" xfId="2377"/>
    <cellStyle name="Normal 13 3 3 3 2 2 4" xfId="2378"/>
    <cellStyle name="Normal 13 3 3 3 2 2 5" xfId="2379"/>
    <cellStyle name="Normal 13 3 3 3 2 2 6" xfId="2380"/>
    <cellStyle name="Normal 13 3 3 3 2 3" xfId="2381"/>
    <cellStyle name="Normal 13 3 3 3 2 3 2" xfId="2382"/>
    <cellStyle name="Normal 13 3 3 3 2 3 3" xfId="2383"/>
    <cellStyle name="Normal 13 3 3 3 2 3 4" xfId="2384"/>
    <cellStyle name="Normal 13 3 3 3 2 4" xfId="2385"/>
    <cellStyle name="Normal 13 3 3 3 2 4 2" xfId="2386"/>
    <cellStyle name="Normal 13 3 3 3 2 4 3" xfId="2387"/>
    <cellStyle name="Normal 13 3 3 3 2 4 4" xfId="2388"/>
    <cellStyle name="Normal 13 3 3 3 2 5" xfId="2389"/>
    <cellStyle name="Normal 13 3 3 3 2 5 2" xfId="2390"/>
    <cellStyle name="Normal 13 3 3 3 2 5 3" xfId="2391"/>
    <cellStyle name="Normal 13 3 3 3 2 5 4" xfId="2392"/>
    <cellStyle name="Normal 13 3 3 3 2 6" xfId="2393"/>
    <cellStyle name="Normal 13 3 3 3 2 6 2" xfId="2394"/>
    <cellStyle name="Normal 13 3 3 3 2 6 3" xfId="2395"/>
    <cellStyle name="Normal 13 3 3 3 2 7" xfId="2396"/>
    <cellStyle name="Normal 13 3 3 3 2 8" xfId="2397"/>
    <cellStyle name="Normal 13 3 3 3 2 9" xfId="2398"/>
    <cellStyle name="Normal 13 3 3 3 3" xfId="2399"/>
    <cellStyle name="Normal 13 3 3 3 3 2" xfId="2400"/>
    <cellStyle name="Normal 13 3 3 3 3 2 2" xfId="2401"/>
    <cellStyle name="Normal 13 3 3 3 3 2 3" xfId="2402"/>
    <cellStyle name="Normal 13 3 3 3 3 2 4" xfId="2403"/>
    <cellStyle name="Normal 13 3 3 3 3 3" xfId="2404"/>
    <cellStyle name="Normal 13 3 3 3 3 3 2" xfId="2405"/>
    <cellStyle name="Normal 13 3 3 3 3 3 3" xfId="2406"/>
    <cellStyle name="Normal 13 3 3 3 3 4" xfId="2407"/>
    <cellStyle name="Normal 13 3 3 3 3 5" xfId="2408"/>
    <cellStyle name="Normal 13 3 3 3 3 6" xfId="2409"/>
    <cellStyle name="Normal 13 3 3 3 4" xfId="2410"/>
    <cellStyle name="Normal 13 3 3 3 4 2" xfId="2411"/>
    <cellStyle name="Normal 13 3 3 3 4 3" xfId="2412"/>
    <cellStyle name="Normal 13 3 3 3 4 4" xfId="2413"/>
    <cellStyle name="Normal 13 3 3 3 5" xfId="2414"/>
    <cellStyle name="Normal 13 3 3 3 5 2" xfId="2415"/>
    <cellStyle name="Normal 13 3 3 3 5 3" xfId="2416"/>
    <cellStyle name="Normal 13 3 3 3 5 4" xfId="2417"/>
    <cellStyle name="Normal 13 3 3 3 6" xfId="2418"/>
    <cellStyle name="Normal 13 3 3 3 6 2" xfId="2419"/>
    <cellStyle name="Normal 13 3 3 3 6 3" xfId="2420"/>
    <cellStyle name="Normal 13 3 3 3 6 4" xfId="2421"/>
    <cellStyle name="Normal 13 3 3 3 7" xfId="2422"/>
    <cellStyle name="Normal 13 3 3 3 7 2" xfId="2423"/>
    <cellStyle name="Normal 13 3 3 3 7 3" xfId="2424"/>
    <cellStyle name="Normal 13 3 3 3 8" xfId="2425"/>
    <cellStyle name="Normal 13 3 3 3 9" xfId="2426"/>
    <cellStyle name="Normal 13 3 3 4" xfId="2427"/>
    <cellStyle name="Normal 13 3 3 4 2" xfId="2428"/>
    <cellStyle name="Normal 13 3 3 4 2 2" xfId="2429"/>
    <cellStyle name="Normal 13 3 3 4 2 2 2" xfId="2430"/>
    <cellStyle name="Normal 13 3 3 4 2 2 3" xfId="2431"/>
    <cellStyle name="Normal 13 3 3 4 2 2 4" xfId="2432"/>
    <cellStyle name="Normal 13 3 3 4 2 3" xfId="2433"/>
    <cellStyle name="Normal 13 3 3 4 2 3 2" xfId="2434"/>
    <cellStyle name="Normal 13 3 3 4 2 3 3" xfId="2435"/>
    <cellStyle name="Normal 13 3 3 4 2 4" xfId="2436"/>
    <cellStyle name="Normal 13 3 3 4 2 5" xfId="2437"/>
    <cellStyle name="Normal 13 3 3 4 2 6" xfId="2438"/>
    <cellStyle name="Normal 13 3 3 4 3" xfId="2439"/>
    <cellStyle name="Normal 13 3 3 4 3 2" xfId="2440"/>
    <cellStyle name="Normal 13 3 3 4 3 3" xfId="2441"/>
    <cellStyle name="Normal 13 3 3 4 3 4" xfId="2442"/>
    <cellStyle name="Normal 13 3 3 4 4" xfId="2443"/>
    <cellStyle name="Normal 13 3 3 4 4 2" xfId="2444"/>
    <cellStyle name="Normal 13 3 3 4 4 3" xfId="2445"/>
    <cellStyle name="Normal 13 3 3 4 4 4" xfId="2446"/>
    <cellStyle name="Normal 13 3 3 4 5" xfId="2447"/>
    <cellStyle name="Normal 13 3 3 4 5 2" xfId="2448"/>
    <cellStyle name="Normal 13 3 3 4 5 3" xfId="2449"/>
    <cellStyle name="Normal 13 3 3 4 5 4" xfId="2450"/>
    <cellStyle name="Normal 13 3 3 4 6" xfId="2451"/>
    <cellStyle name="Normal 13 3 3 4 6 2" xfId="2452"/>
    <cellStyle name="Normal 13 3 3 4 6 3" xfId="2453"/>
    <cellStyle name="Normal 13 3 3 4 7" xfId="2454"/>
    <cellStyle name="Normal 13 3 3 4 8" xfId="2455"/>
    <cellStyle name="Normal 13 3 3 4 9" xfId="2456"/>
    <cellStyle name="Normal 13 3 3 5" xfId="2457"/>
    <cellStyle name="Normal 13 3 3 5 2" xfId="2458"/>
    <cellStyle name="Normal 13 3 3 5 2 2" xfId="2459"/>
    <cellStyle name="Normal 13 3 3 5 2 2 2" xfId="2460"/>
    <cellStyle name="Normal 13 3 3 5 2 2 3" xfId="2461"/>
    <cellStyle name="Normal 13 3 3 5 2 2 4" xfId="2462"/>
    <cellStyle name="Normal 13 3 3 5 2 3" xfId="2463"/>
    <cellStyle name="Normal 13 3 3 5 2 3 2" xfId="2464"/>
    <cellStyle name="Normal 13 3 3 5 2 3 3" xfId="2465"/>
    <cellStyle name="Normal 13 3 3 5 2 4" xfId="2466"/>
    <cellStyle name="Normal 13 3 3 5 2 5" xfId="2467"/>
    <cellStyle name="Normal 13 3 3 5 2 6" xfId="2468"/>
    <cellStyle name="Normal 13 3 3 5 3" xfId="2469"/>
    <cellStyle name="Normal 13 3 3 5 3 2" xfId="2470"/>
    <cellStyle name="Normal 13 3 3 5 3 3" xfId="2471"/>
    <cellStyle name="Normal 13 3 3 5 3 4" xfId="2472"/>
    <cellStyle name="Normal 13 3 3 5 4" xfId="2473"/>
    <cellStyle name="Normal 13 3 3 5 4 2" xfId="2474"/>
    <cellStyle name="Normal 13 3 3 5 4 3" xfId="2475"/>
    <cellStyle name="Normal 13 3 3 5 4 4" xfId="2476"/>
    <cellStyle name="Normal 13 3 3 5 5" xfId="2477"/>
    <cellStyle name="Normal 13 3 3 5 5 2" xfId="2478"/>
    <cellStyle name="Normal 13 3 3 5 5 3" xfId="2479"/>
    <cellStyle name="Normal 13 3 3 5 5 4" xfId="2480"/>
    <cellStyle name="Normal 13 3 3 5 6" xfId="2481"/>
    <cellStyle name="Normal 13 3 3 5 6 2" xfId="2482"/>
    <cellStyle name="Normal 13 3 3 5 6 3" xfId="2483"/>
    <cellStyle name="Normal 13 3 3 5 7" xfId="2484"/>
    <cellStyle name="Normal 13 3 3 5 8" xfId="2485"/>
    <cellStyle name="Normal 13 3 3 5 9" xfId="2486"/>
    <cellStyle name="Normal 13 3 3 6" xfId="2487"/>
    <cellStyle name="Normal 13 3 3 6 2" xfId="2488"/>
    <cellStyle name="Normal 13 3 3 6 2 2" xfId="2489"/>
    <cellStyle name="Normal 13 3 3 6 2 2 2" xfId="2490"/>
    <cellStyle name="Normal 13 3 3 6 2 2 3" xfId="2491"/>
    <cellStyle name="Normal 13 3 3 6 2 2 4" xfId="2492"/>
    <cellStyle name="Normal 13 3 3 6 2 3" xfId="2493"/>
    <cellStyle name="Normal 13 3 3 6 2 3 2" xfId="2494"/>
    <cellStyle name="Normal 13 3 3 6 2 3 3" xfId="2495"/>
    <cellStyle name="Normal 13 3 3 6 2 4" xfId="2496"/>
    <cellStyle name="Normal 13 3 3 6 2 5" xfId="2497"/>
    <cellStyle name="Normal 13 3 3 6 2 6" xfId="2498"/>
    <cellStyle name="Normal 13 3 3 6 3" xfId="2499"/>
    <cellStyle name="Normal 13 3 3 6 3 2" xfId="2500"/>
    <cellStyle name="Normal 13 3 3 6 3 3" xfId="2501"/>
    <cellStyle name="Normal 13 3 3 6 3 4" xfId="2502"/>
    <cellStyle name="Normal 13 3 3 6 4" xfId="2503"/>
    <cellStyle name="Normal 13 3 3 6 4 2" xfId="2504"/>
    <cellStyle name="Normal 13 3 3 6 4 3" xfId="2505"/>
    <cellStyle name="Normal 13 3 3 6 4 4" xfId="2506"/>
    <cellStyle name="Normal 13 3 3 6 5" xfId="2507"/>
    <cellStyle name="Normal 13 3 3 6 5 2" xfId="2508"/>
    <cellStyle name="Normal 13 3 3 6 5 3" xfId="2509"/>
    <cellStyle name="Normal 13 3 3 6 6" xfId="2510"/>
    <cellStyle name="Normal 13 3 3 6 7" xfId="2511"/>
    <cellStyle name="Normal 13 3 3 6 8" xfId="2512"/>
    <cellStyle name="Normal 13 3 3 7" xfId="2513"/>
    <cellStyle name="Normal 13 3 3 7 2" xfId="2514"/>
    <cellStyle name="Normal 13 3 3 7 2 2" xfId="2515"/>
    <cellStyle name="Normal 13 3 3 7 2 3" xfId="2516"/>
    <cellStyle name="Normal 13 3 3 7 2 4" xfId="2517"/>
    <cellStyle name="Normal 13 3 3 7 3" xfId="2518"/>
    <cellStyle name="Normal 13 3 3 7 3 2" xfId="2519"/>
    <cellStyle name="Normal 13 3 3 7 3 3" xfId="2520"/>
    <cellStyle name="Normal 13 3 3 7 4" xfId="2521"/>
    <cellStyle name="Normal 13 3 3 7 5" xfId="2522"/>
    <cellStyle name="Normal 13 3 3 7 6" xfId="2523"/>
    <cellStyle name="Normal 13 3 3 8" xfId="2524"/>
    <cellStyle name="Normal 13 3 3 8 2" xfId="2525"/>
    <cellStyle name="Normal 13 3 3 8 3" xfId="2526"/>
    <cellStyle name="Normal 13 3 3 8 4" xfId="2527"/>
    <cellStyle name="Normal 13 3 3 9" xfId="2528"/>
    <cellStyle name="Normal 13 3 3 9 2" xfId="2529"/>
    <cellStyle name="Normal 13 3 3 9 3" xfId="2530"/>
    <cellStyle name="Normal 13 3 3 9 4" xfId="2531"/>
    <cellStyle name="Normal 13 3 4" xfId="2532"/>
    <cellStyle name="Normal 13 3 4 10" xfId="2533"/>
    <cellStyle name="Normal 13 3 4 11" xfId="2534"/>
    <cellStyle name="Normal 13 3 4 2" xfId="2535"/>
    <cellStyle name="Normal 13 3 4 2 10" xfId="2536"/>
    <cellStyle name="Normal 13 3 4 2 2" xfId="2537"/>
    <cellStyle name="Normal 13 3 4 2 2 2" xfId="2538"/>
    <cellStyle name="Normal 13 3 4 2 2 2 2" xfId="2539"/>
    <cellStyle name="Normal 13 3 4 2 2 2 2 2" xfId="2540"/>
    <cellStyle name="Normal 13 3 4 2 2 2 2 3" xfId="2541"/>
    <cellStyle name="Normal 13 3 4 2 2 2 2 4" xfId="2542"/>
    <cellStyle name="Normal 13 3 4 2 2 2 3" xfId="2543"/>
    <cellStyle name="Normal 13 3 4 2 2 2 3 2" xfId="2544"/>
    <cellStyle name="Normal 13 3 4 2 2 2 3 3" xfId="2545"/>
    <cellStyle name="Normal 13 3 4 2 2 2 4" xfId="2546"/>
    <cellStyle name="Normal 13 3 4 2 2 2 5" xfId="2547"/>
    <cellStyle name="Normal 13 3 4 2 2 2 6" xfId="2548"/>
    <cellStyle name="Normal 13 3 4 2 2 3" xfId="2549"/>
    <cellStyle name="Normal 13 3 4 2 2 3 2" xfId="2550"/>
    <cellStyle name="Normal 13 3 4 2 2 3 3" xfId="2551"/>
    <cellStyle name="Normal 13 3 4 2 2 3 4" xfId="2552"/>
    <cellStyle name="Normal 13 3 4 2 2 4" xfId="2553"/>
    <cellStyle name="Normal 13 3 4 2 2 4 2" xfId="2554"/>
    <cellStyle name="Normal 13 3 4 2 2 4 3" xfId="2555"/>
    <cellStyle name="Normal 13 3 4 2 2 4 4" xfId="2556"/>
    <cellStyle name="Normal 13 3 4 2 2 5" xfId="2557"/>
    <cellStyle name="Normal 13 3 4 2 2 5 2" xfId="2558"/>
    <cellStyle name="Normal 13 3 4 2 2 5 3" xfId="2559"/>
    <cellStyle name="Normal 13 3 4 2 2 5 4" xfId="2560"/>
    <cellStyle name="Normal 13 3 4 2 2 6" xfId="2561"/>
    <cellStyle name="Normal 13 3 4 2 2 6 2" xfId="2562"/>
    <cellStyle name="Normal 13 3 4 2 2 6 3" xfId="2563"/>
    <cellStyle name="Normal 13 3 4 2 2 7" xfId="2564"/>
    <cellStyle name="Normal 13 3 4 2 2 8" xfId="2565"/>
    <cellStyle name="Normal 13 3 4 2 2 9" xfId="2566"/>
    <cellStyle name="Normal 13 3 4 2 3" xfId="2567"/>
    <cellStyle name="Normal 13 3 4 2 3 2" xfId="2568"/>
    <cellStyle name="Normal 13 3 4 2 3 2 2" xfId="2569"/>
    <cellStyle name="Normal 13 3 4 2 3 2 3" xfId="2570"/>
    <cellStyle name="Normal 13 3 4 2 3 2 4" xfId="2571"/>
    <cellStyle name="Normal 13 3 4 2 3 3" xfId="2572"/>
    <cellStyle name="Normal 13 3 4 2 3 3 2" xfId="2573"/>
    <cellStyle name="Normal 13 3 4 2 3 3 3" xfId="2574"/>
    <cellStyle name="Normal 13 3 4 2 3 4" xfId="2575"/>
    <cellStyle name="Normal 13 3 4 2 3 5" xfId="2576"/>
    <cellStyle name="Normal 13 3 4 2 3 6" xfId="2577"/>
    <cellStyle name="Normal 13 3 4 2 4" xfId="2578"/>
    <cellStyle name="Normal 13 3 4 2 4 2" xfId="2579"/>
    <cellStyle name="Normal 13 3 4 2 4 3" xfId="2580"/>
    <cellStyle name="Normal 13 3 4 2 4 4" xfId="2581"/>
    <cellStyle name="Normal 13 3 4 2 5" xfId="2582"/>
    <cellStyle name="Normal 13 3 4 2 5 2" xfId="2583"/>
    <cellStyle name="Normal 13 3 4 2 5 3" xfId="2584"/>
    <cellStyle name="Normal 13 3 4 2 5 4" xfId="2585"/>
    <cellStyle name="Normal 13 3 4 2 6" xfId="2586"/>
    <cellStyle name="Normal 13 3 4 2 6 2" xfId="2587"/>
    <cellStyle name="Normal 13 3 4 2 6 3" xfId="2588"/>
    <cellStyle name="Normal 13 3 4 2 6 4" xfId="2589"/>
    <cellStyle name="Normal 13 3 4 2 7" xfId="2590"/>
    <cellStyle name="Normal 13 3 4 2 7 2" xfId="2591"/>
    <cellStyle name="Normal 13 3 4 2 7 3" xfId="2592"/>
    <cellStyle name="Normal 13 3 4 2 8" xfId="2593"/>
    <cellStyle name="Normal 13 3 4 2 9" xfId="2594"/>
    <cellStyle name="Normal 13 3 4 3" xfId="2595"/>
    <cellStyle name="Normal 13 3 4 3 2" xfId="2596"/>
    <cellStyle name="Normal 13 3 4 3 2 2" xfId="2597"/>
    <cellStyle name="Normal 13 3 4 3 2 2 2" xfId="2598"/>
    <cellStyle name="Normal 13 3 4 3 2 2 3" xfId="2599"/>
    <cellStyle name="Normal 13 3 4 3 2 2 4" xfId="2600"/>
    <cellStyle name="Normal 13 3 4 3 2 3" xfId="2601"/>
    <cellStyle name="Normal 13 3 4 3 2 3 2" xfId="2602"/>
    <cellStyle name="Normal 13 3 4 3 2 3 3" xfId="2603"/>
    <cellStyle name="Normal 13 3 4 3 2 4" xfId="2604"/>
    <cellStyle name="Normal 13 3 4 3 2 5" xfId="2605"/>
    <cellStyle name="Normal 13 3 4 3 2 6" xfId="2606"/>
    <cellStyle name="Normal 13 3 4 3 3" xfId="2607"/>
    <cellStyle name="Normal 13 3 4 3 3 2" xfId="2608"/>
    <cellStyle name="Normal 13 3 4 3 3 3" xfId="2609"/>
    <cellStyle name="Normal 13 3 4 3 3 4" xfId="2610"/>
    <cellStyle name="Normal 13 3 4 3 4" xfId="2611"/>
    <cellStyle name="Normal 13 3 4 3 4 2" xfId="2612"/>
    <cellStyle name="Normal 13 3 4 3 4 3" xfId="2613"/>
    <cellStyle name="Normal 13 3 4 3 4 4" xfId="2614"/>
    <cellStyle name="Normal 13 3 4 3 5" xfId="2615"/>
    <cellStyle name="Normal 13 3 4 3 5 2" xfId="2616"/>
    <cellStyle name="Normal 13 3 4 3 5 3" xfId="2617"/>
    <cellStyle name="Normal 13 3 4 3 5 4" xfId="2618"/>
    <cellStyle name="Normal 13 3 4 3 6" xfId="2619"/>
    <cellStyle name="Normal 13 3 4 3 6 2" xfId="2620"/>
    <cellStyle name="Normal 13 3 4 3 6 3" xfId="2621"/>
    <cellStyle name="Normal 13 3 4 3 7" xfId="2622"/>
    <cellStyle name="Normal 13 3 4 3 8" xfId="2623"/>
    <cellStyle name="Normal 13 3 4 3 9" xfId="2624"/>
    <cellStyle name="Normal 13 3 4 4" xfId="2625"/>
    <cellStyle name="Normal 13 3 4 4 2" xfId="2626"/>
    <cellStyle name="Normal 13 3 4 4 2 2" xfId="2627"/>
    <cellStyle name="Normal 13 3 4 4 2 3" xfId="2628"/>
    <cellStyle name="Normal 13 3 4 4 2 4" xfId="2629"/>
    <cellStyle name="Normal 13 3 4 4 3" xfId="2630"/>
    <cellStyle name="Normal 13 3 4 4 3 2" xfId="2631"/>
    <cellStyle name="Normal 13 3 4 4 3 3" xfId="2632"/>
    <cellStyle name="Normal 13 3 4 4 4" xfId="2633"/>
    <cellStyle name="Normal 13 3 4 4 5" xfId="2634"/>
    <cellStyle name="Normal 13 3 4 4 6" xfId="2635"/>
    <cellStyle name="Normal 13 3 4 5" xfId="2636"/>
    <cellStyle name="Normal 13 3 4 5 2" xfId="2637"/>
    <cellStyle name="Normal 13 3 4 5 3" xfId="2638"/>
    <cellStyle name="Normal 13 3 4 5 4" xfId="2639"/>
    <cellStyle name="Normal 13 3 4 6" xfId="2640"/>
    <cellStyle name="Normal 13 3 4 6 2" xfId="2641"/>
    <cellStyle name="Normal 13 3 4 6 3" xfId="2642"/>
    <cellStyle name="Normal 13 3 4 6 4" xfId="2643"/>
    <cellStyle name="Normal 13 3 4 7" xfId="2644"/>
    <cellStyle name="Normal 13 3 4 7 2" xfId="2645"/>
    <cellStyle name="Normal 13 3 4 7 3" xfId="2646"/>
    <cellStyle name="Normal 13 3 4 7 4" xfId="2647"/>
    <cellStyle name="Normal 13 3 4 8" xfId="2648"/>
    <cellStyle name="Normal 13 3 4 8 2" xfId="2649"/>
    <cellStyle name="Normal 13 3 4 8 3" xfId="2650"/>
    <cellStyle name="Normal 13 3 4 9" xfId="2651"/>
    <cellStyle name="Normal 13 3 5" xfId="2652"/>
    <cellStyle name="Normal 13 3 5 10" xfId="2653"/>
    <cellStyle name="Normal 13 3 5 11" xfId="2654"/>
    <cellStyle name="Normal 13 3 5 2" xfId="2655"/>
    <cellStyle name="Normal 13 3 5 2 10" xfId="2656"/>
    <cellStyle name="Normal 13 3 5 2 2" xfId="2657"/>
    <cellStyle name="Normal 13 3 5 2 2 2" xfId="2658"/>
    <cellStyle name="Normal 13 3 5 2 2 2 2" xfId="2659"/>
    <cellStyle name="Normal 13 3 5 2 2 2 2 2" xfId="2660"/>
    <cellStyle name="Normal 13 3 5 2 2 2 2 3" xfId="2661"/>
    <cellStyle name="Normal 13 3 5 2 2 2 2 4" xfId="2662"/>
    <cellStyle name="Normal 13 3 5 2 2 2 3" xfId="2663"/>
    <cellStyle name="Normal 13 3 5 2 2 2 3 2" xfId="2664"/>
    <cellStyle name="Normal 13 3 5 2 2 2 3 3" xfId="2665"/>
    <cellStyle name="Normal 13 3 5 2 2 2 4" xfId="2666"/>
    <cellStyle name="Normal 13 3 5 2 2 2 5" xfId="2667"/>
    <cellStyle name="Normal 13 3 5 2 2 2 6" xfId="2668"/>
    <cellStyle name="Normal 13 3 5 2 2 3" xfId="2669"/>
    <cellStyle name="Normal 13 3 5 2 2 3 2" xfId="2670"/>
    <cellStyle name="Normal 13 3 5 2 2 3 3" xfId="2671"/>
    <cellStyle name="Normal 13 3 5 2 2 3 4" xfId="2672"/>
    <cellStyle name="Normal 13 3 5 2 2 4" xfId="2673"/>
    <cellStyle name="Normal 13 3 5 2 2 4 2" xfId="2674"/>
    <cellStyle name="Normal 13 3 5 2 2 4 3" xfId="2675"/>
    <cellStyle name="Normal 13 3 5 2 2 4 4" xfId="2676"/>
    <cellStyle name="Normal 13 3 5 2 2 5" xfId="2677"/>
    <cellStyle name="Normal 13 3 5 2 2 5 2" xfId="2678"/>
    <cellStyle name="Normal 13 3 5 2 2 5 3" xfId="2679"/>
    <cellStyle name="Normal 13 3 5 2 2 5 4" xfId="2680"/>
    <cellStyle name="Normal 13 3 5 2 2 6" xfId="2681"/>
    <cellStyle name="Normal 13 3 5 2 2 6 2" xfId="2682"/>
    <cellStyle name="Normal 13 3 5 2 2 6 3" xfId="2683"/>
    <cellStyle name="Normal 13 3 5 2 2 7" xfId="2684"/>
    <cellStyle name="Normal 13 3 5 2 2 8" xfId="2685"/>
    <cellStyle name="Normal 13 3 5 2 2 9" xfId="2686"/>
    <cellStyle name="Normal 13 3 5 2 3" xfId="2687"/>
    <cellStyle name="Normal 13 3 5 2 3 2" xfId="2688"/>
    <cellStyle name="Normal 13 3 5 2 3 2 2" xfId="2689"/>
    <cellStyle name="Normal 13 3 5 2 3 2 3" xfId="2690"/>
    <cellStyle name="Normal 13 3 5 2 3 2 4" xfId="2691"/>
    <cellStyle name="Normal 13 3 5 2 3 3" xfId="2692"/>
    <cellStyle name="Normal 13 3 5 2 3 3 2" xfId="2693"/>
    <cellStyle name="Normal 13 3 5 2 3 3 3" xfId="2694"/>
    <cellStyle name="Normal 13 3 5 2 3 4" xfId="2695"/>
    <cellStyle name="Normal 13 3 5 2 3 5" xfId="2696"/>
    <cellStyle name="Normal 13 3 5 2 3 6" xfId="2697"/>
    <cellStyle name="Normal 13 3 5 2 4" xfId="2698"/>
    <cellStyle name="Normal 13 3 5 2 4 2" xfId="2699"/>
    <cellStyle name="Normal 13 3 5 2 4 3" xfId="2700"/>
    <cellStyle name="Normal 13 3 5 2 4 4" xfId="2701"/>
    <cellStyle name="Normal 13 3 5 2 5" xfId="2702"/>
    <cellStyle name="Normal 13 3 5 2 5 2" xfId="2703"/>
    <cellStyle name="Normal 13 3 5 2 5 3" xfId="2704"/>
    <cellStyle name="Normal 13 3 5 2 5 4" xfId="2705"/>
    <cellStyle name="Normal 13 3 5 2 6" xfId="2706"/>
    <cellStyle name="Normal 13 3 5 2 6 2" xfId="2707"/>
    <cellStyle name="Normal 13 3 5 2 6 3" xfId="2708"/>
    <cellStyle name="Normal 13 3 5 2 6 4" xfId="2709"/>
    <cellStyle name="Normal 13 3 5 2 7" xfId="2710"/>
    <cellStyle name="Normal 13 3 5 2 7 2" xfId="2711"/>
    <cellStyle name="Normal 13 3 5 2 7 3" xfId="2712"/>
    <cellStyle name="Normal 13 3 5 2 8" xfId="2713"/>
    <cellStyle name="Normal 13 3 5 2 9" xfId="2714"/>
    <cellStyle name="Normal 13 3 5 3" xfId="2715"/>
    <cellStyle name="Normal 13 3 5 3 2" xfId="2716"/>
    <cellStyle name="Normal 13 3 5 3 2 2" xfId="2717"/>
    <cellStyle name="Normal 13 3 5 3 2 2 2" xfId="2718"/>
    <cellStyle name="Normal 13 3 5 3 2 2 3" xfId="2719"/>
    <cellStyle name="Normal 13 3 5 3 2 2 4" xfId="2720"/>
    <cellStyle name="Normal 13 3 5 3 2 3" xfId="2721"/>
    <cellStyle name="Normal 13 3 5 3 2 3 2" xfId="2722"/>
    <cellStyle name="Normal 13 3 5 3 2 3 3" xfId="2723"/>
    <cellStyle name="Normal 13 3 5 3 2 4" xfId="2724"/>
    <cellStyle name="Normal 13 3 5 3 2 5" xfId="2725"/>
    <cellStyle name="Normal 13 3 5 3 2 6" xfId="2726"/>
    <cellStyle name="Normal 13 3 5 3 3" xfId="2727"/>
    <cellStyle name="Normal 13 3 5 3 3 2" xfId="2728"/>
    <cellStyle name="Normal 13 3 5 3 3 3" xfId="2729"/>
    <cellStyle name="Normal 13 3 5 3 3 4" xfId="2730"/>
    <cellStyle name="Normal 13 3 5 3 4" xfId="2731"/>
    <cellStyle name="Normal 13 3 5 3 4 2" xfId="2732"/>
    <cellStyle name="Normal 13 3 5 3 4 3" xfId="2733"/>
    <cellStyle name="Normal 13 3 5 3 4 4" xfId="2734"/>
    <cellStyle name="Normal 13 3 5 3 5" xfId="2735"/>
    <cellStyle name="Normal 13 3 5 3 5 2" xfId="2736"/>
    <cellStyle name="Normal 13 3 5 3 5 3" xfId="2737"/>
    <cellStyle name="Normal 13 3 5 3 5 4" xfId="2738"/>
    <cellStyle name="Normal 13 3 5 3 6" xfId="2739"/>
    <cellStyle name="Normal 13 3 5 3 6 2" xfId="2740"/>
    <cellStyle name="Normal 13 3 5 3 6 3" xfId="2741"/>
    <cellStyle name="Normal 13 3 5 3 7" xfId="2742"/>
    <cellStyle name="Normal 13 3 5 3 8" xfId="2743"/>
    <cellStyle name="Normal 13 3 5 3 9" xfId="2744"/>
    <cellStyle name="Normal 13 3 5 4" xfId="2745"/>
    <cellStyle name="Normal 13 3 5 4 2" xfId="2746"/>
    <cellStyle name="Normal 13 3 5 4 2 2" xfId="2747"/>
    <cellStyle name="Normal 13 3 5 4 2 3" xfId="2748"/>
    <cellStyle name="Normal 13 3 5 4 2 4" xfId="2749"/>
    <cellStyle name="Normal 13 3 5 4 3" xfId="2750"/>
    <cellStyle name="Normal 13 3 5 4 3 2" xfId="2751"/>
    <cellStyle name="Normal 13 3 5 4 3 3" xfId="2752"/>
    <cellStyle name="Normal 13 3 5 4 4" xfId="2753"/>
    <cellStyle name="Normal 13 3 5 4 5" xfId="2754"/>
    <cellStyle name="Normal 13 3 5 4 6" xfId="2755"/>
    <cellStyle name="Normal 13 3 5 5" xfId="2756"/>
    <cellStyle name="Normal 13 3 5 5 2" xfId="2757"/>
    <cellStyle name="Normal 13 3 5 5 3" xfId="2758"/>
    <cellStyle name="Normal 13 3 5 5 4" xfId="2759"/>
    <cellStyle name="Normal 13 3 5 6" xfId="2760"/>
    <cellStyle name="Normal 13 3 5 6 2" xfId="2761"/>
    <cellStyle name="Normal 13 3 5 6 3" xfId="2762"/>
    <cellStyle name="Normal 13 3 5 6 4" xfId="2763"/>
    <cellStyle name="Normal 13 3 5 7" xfId="2764"/>
    <cellStyle name="Normal 13 3 5 7 2" xfId="2765"/>
    <cellStyle name="Normal 13 3 5 7 3" xfId="2766"/>
    <cellStyle name="Normal 13 3 5 7 4" xfId="2767"/>
    <cellStyle name="Normal 13 3 5 8" xfId="2768"/>
    <cellStyle name="Normal 13 3 5 8 2" xfId="2769"/>
    <cellStyle name="Normal 13 3 5 8 3" xfId="2770"/>
    <cellStyle name="Normal 13 3 5 9" xfId="2771"/>
    <cellStyle name="Normal 13 3 6" xfId="2772"/>
    <cellStyle name="Normal 13 3 6 10" xfId="2773"/>
    <cellStyle name="Normal 13 3 6 11" xfId="2774"/>
    <cellStyle name="Normal 13 3 6 2" xfId="2775"/>
    <cellStyle name="Normal 13 3 6 2 10" xfId="2776"/>
    <cellStyle name="Normal 13 3 6 2 2" xfId="2777"/>
    <cellStyle name="Normal 13 3 6 2 2 2" xfId="2778"/>
    <cellStyle name="Normal 13 3 6 2 2 2 2" xfId="2779"/>
    <cellStyle name="Normal 13 3 6 2 2 2 2 2" xfId="2780"/>
    <cellStyle name="Normal 13 3 6 2 2 2 2 3" xfId="2781"/>
    <cellStyle name="Normal 13 3 6 2 2 2 2 4" xfId="2782"/>
    <cellStyle name="Normal 13 3 6 2 2 2 3" xfId="2783"/>
    <cellStyle name="Normal 13 3 6 2 2 2 3 2" xfId="2784"/>
    <cellStyle name="Normal 13 3 6 2 2 2 3 3" xfId="2785"/>
    <cellStyle name="Normal 13 3 6 2 2 2 4" xfId="2786"/>
    <cellStyle name="Normal 13 3 6 2 2 2 5" xfId="2787"/>
    <cellStyle name="Normal 13 3 6 2 2 2 6" xfId="2788"/>
    <cellStyle name="Normal 13 3 6 2 2 3" xfId="2789"/>
    <cellStyle name="Normal 13 3 6 2 2 3 2" xfId="2790"/>
    <cellStyle name="Normal 13 3 6 2 2 3 3" xfId="2791"/>
    <cellStyle name="Normal 13 3 6 2 2 3 4" xfId="2792"/>
    <cellStyle name="Normal 13 3 6 2 2 4" xfId="2793"/>
    <cellStyle name="Normal 13 3 6 2 2 4 2" xfId="2794"/>
    <cellStyle name="Normal 13 3 6 2 2 4 3" xfId="2795"/>
    <cellStyle name="Normal 13 3 6 2 2 4 4" xfId="2796"/>
    <cellStyle name="Normal 13 3 6 2 2 5" xfId="2797"/>
    <cellStyle name="Normal 13 3 6 2 2 5 2" xfId="2798"/>
    <cellStyle name="Normal 13 3 6 2 2 5 3" xfId="2799"/>
    <cellStyle name="Normal 13 3 6 2 2 5 4" xfId="2800"/>
    <cellStyle name="Normal 13 3 6 2 2 6" xfId="2801"/>
    <cellStyle name="Normal 13 3 6 2 2 6 2" xfId="2802"/>
    <cellStyle name="Normal 13 3 6 2 2 6 3" xfId="2803"/>
    <cellStyle name="Normal 13 3 6 2 2 7" xfId="2804"/>
    <cellStyle name="Normal 13 3 6 2 2 8" xfId="2805"/>
    <cellStyle name="Normal 13 3 6 2 2 9" xfId="2806"/>
    <cellStyle name="Normal 13 3 6 2 3" xfId="2807"/>
    <cellStyle name="Normal 13 3 6 2 3 2" xfId="2808"/>
    <cellStyle name="Normal 13 3 6 2 3 2 2" xfId="2809"/>
    <cellStyle name="Normal 13 3 6 2 3 2 3" xfId="2810"/>
    <cellStyle name="Normal 13 3 6 2 3 2 4" xfId="2811"/>
    <cellStyle name="Normal 13 3 6 2 3 3" xfId="2812"/>
    <cellStyle name="Normal 13 3 6 2 3 3 2" xfId="2813"/>
    <cellStyle name="Normal 13 3 6 2 3 3 3" xfId="2814"/>
    <cellStyle name="Normal 13 3 6 2 3 4" xfId="2815"/>
    <cellStyle name="Normal 13 3 6 2 3 5" xfId="2816"/>
    <cellStyle name="Normal 13 3 6 2 3 6" xfId="2817"/>
    <cellStyle name="Normal 13 3 6 2 4" xfId="2818"/>
    <cellStyle name="Normal 13 3 6 2 4 2" xfId="2819"/>
    <cellStyle name="Normal 13 3 6 2 4 3" xfId="2820"/>
    <cellStyle name="Normal 13 3 6 2 4 4" xfId="2821"/>
    <cellStyle name="Normal 13 3 6 2 5" xfId="2822"/>
    <cellStyle name="Normal 13 3 6 2 5 2" xfId="2823"/>
    <cellStyle name="Normal 13 3 6 2 5 3" xfId="2824"/>
    <cellStyle name="Normal 13 3 6 2 5 4" xfId="2825"/>
    <cellStyle name="Normal 13 3 6 2 6" xfId="2826"/>
    <cellStyle name="Normal 13 3 6 2 6 2" xfId="2827"/>
    <cellStyle name="Normal 13 3 6 2 6 3" xfId="2828"/>
    <cellStyle name="Normal 13 3 6 2 6 4" xfId="2829"/>
    <cellStyle name="Normal 13 3 6 2 7" xfId="2830"/>
    <cellStyle name="Normal 13 3 6 2 7 2" xfId="2831"/>
    <cellStyle name="Normal 13 3 6 2 7 3" xfId="2832"/>
    <cellStyle name="Normal 13 3 6 2 8" xfId="2833"/>
    <cellStyle name="Normal 13 3 6 2 9" xfId="2834"/>
    <cellStyle name="Normal 13 3 6 3" xfId="2835"/>
    <cellStyle name="Normal 13 3 6 3 2" xfId="2836"/>
    <cellStyle name="Normal 13 3 6 3 2 2" xfId="2837"/>
    <cellStyle name="Normal 13 3 6 3 2 2 2" xfId="2838"/>
    <cellStyle name="Normal 13 3 6 3 2 2 3" xfId="2839"/>
    <cellStyle name="Normal 13 3 6 3 2 2 4" xfId="2840"/>
    <cellStyle name="Normal 13 3 6 3 2 3" xfId="2841"/>
    <cellStyle name="Normal 13 3 6 3 2 3 2" xfId="2842"/>
    <cellStyle name="Normal 13 3 6 3 2 3 3" xfId="2843"/>
    <cellStyle name="Normal 13 3 6 3 2 4" xfId="2844"/>
    <cellStyle name="Normal 13 3 6 3 2 5" xfId="2845"/>
    <cellStyle name="Normal 13 3 6 3 2 6" xfId="2846"/>
    <cellStyle name="Normal 13 3 6 3 3" xfId="2847"/>
    <cellStyle name="Normal 13 3 6 3 3 2" xfId="2848"/>
    <cellStyle name="Normal 13 3 6 3 3 3" xfId="2849"/>
    <cellStyle name="Normal 13 3 6 3 3 4" xfId="2850"/>
    <cellStyle name="Normal 13 3 6 3 4" xfId="2851"/>
    <cellStyle name="Normal 13 3 6 3 4 2" xfId="2852"/>
    <cellStyle name="Normal 13 3 6 3 4 3" xfId="2853"/>
    <cellStyle name="Normal 13 3 6 3 4 4" xfId="2854"/>
    <cellStyle name="Normal 13 3 6 3 5" xfId="2855"/>
    <cellStyle name="Normal 13 3 6 3 5 2" xfId="2856"/>
    <cellStyle name="Normal 13 3 6 3 5 3" xfId="2857"/>
    <cellStyle name="Normal 13 3 6 3 5 4" xfId="2858"/>
    <cellStyle name="Normal 13 3 6 3 6" xfId="2859"/>
    <cellStyle name="Normal 13 3 6 3 6 2" xfId="2860"/>
    <cellStyle name="Normal 13 3 6 3 6 3" xfId="2861"/>
    <cellStyle name="Normal 13 3 6 3 7" xfId="2862"/>
    <cellStyle name="Normal 13 3 6 3 8" xfId="2863"/>
    <cellStyle name="Normal 13 3 6 3 9" xfId="2864"/>
    <cellStyle name="Normal 13 3 6 4" xfId="2865"/>
    <cellStyle name="Normal 13 3 6 4 2" xfId="2866"/>
    <cellStyle name="Normal 13 3 6 4 2 2" xfId="2867"/>
    <cellStyle name="Normal 13 3 6 4 2 3" xfId="2868"/>
    <cellStyle name="Normal 13 3 6 4 2 4" xfId="2869"/>
    <cellStyle name="Normal 13 3 6 4 3" xfId="2870"/>
    <cellStyle name="Normal 13 3 6 4 3 2" xfId="2871"/>
    <cellStyle name="Normal 13 3 6 4 3 3" xfId="2872"/>
    <cellStyle name="Normal 13 3 6 4 4" xfId="2873"/>
    <cellStyle name="Normal 13 3 6 4 5" xfId="2874"/>
    <cellStyle name="Normal 13 3 6 4 6" xfId="2875"/>
    <cellStyle name="Normal 13 3 6 5" xfId="2876"/>
    <cellStyle name="Normal 13 3 6 5 2" xfId="2877"/>
    <cellStyle name="Normal 13 3 6 5 3" xfId="2878"/>
    <cellStyle name="Normal 13 3 6 5 4" xfId="2879"/>
    <cellStyle name="Normal 13 3 6 6" xfId="2880"/>
    <cellStyle name="Normal 13 3 6 6 2" xfId="2881"/>
    <cellStyle name="Normal 13 3 6 6 3" xfId="2882"/>
    <cellStyle name="Normal 13 3 6 6 4" xfId="2883"/>
    <cellStyle name="Normal 13 3 6 7" xfId="2884"/>
    <cellStyle name="Normal 13 3 6 7 2" xfId="2885"/>
    <cellStyle name="Normal 13 3 6 7 3" xfId="2886"/>
    <cellStyle name="Normal 13 3 6 7 4" xfId="2887"/>
    <cellStyle name="Normal 13 3 6 8" xfId="2888"/>
    <cellStyle name="Normal 13 3 6 8 2" xfId="2889"/>
    <cellStyle name="Normal 13 3 6 8 3" xfId="2890"/>
    <cellStyle name="Normal 13 3 6 9" xfId="2891"/>
    <cellStyle name="Normal 13 3 7" xfId="2892"/>
    <cellStyle name="Normal 13 3 7 10" xfId="2893"/>
    <cellStyle name="Normal 13 3 7 2" xfId="2894"/>
    <cellStyle name="Normal 13 3 7 2 2" xfId="2895"/>
    <cellStyle name="Normal 13 3 7 2 2 2" xfId="2896"/>
    <cellStyle name="Normal 13 3 7 2 2 2 2" xfId="2897"/>
    <cellStyle name="Normal 13 3 7 2 2 2 3" xfId="2898"/>
    <cellStyle name="Normal 13 3 7 2 2 2 4" xfId="2899"/>
    <cellStyle name="Normal 13 3 7 2 2 3" xfId="2900"/>
    <cellStyle name="Normal 13 3 7 2 2 3 2" xfId="2901"/>
    <cellStyle name="Normal 13 3 7 2 2 3 3" xfId="2902"/>
    <cellStyle name="Normal 13 3 7 2 2 4" xfId="2903"/>
    <cellStyle name="Normal 13 3 7 2 2 5" xfId="2904"/>
    <cellStyle name="Normal 13 3 7 2 2 6" xfId="2905"/>
    <cellStyle name="Normal 13 3 7 2 3" xfId="2906"/>
    <cellStyle name="Normal 13 3 7 2 3 2" xfId="2907"/>
    <cellStyle name="Normal 13 3 7 2 3 3" xfId="2908"/>
    <cellStyle name="Normal 13 3 7 2 3 4" xfId="2909"/>
    <cellStyle name="Normal 13 3 7 2 4" xfId="2910"/>
    <cellStyle name="Normal 13 3 7 2 4 2" xfId="2911"/>
    <cellStyle name="Normal 13 3 7 2 4 3" xfId="2912"/>
    <cellStyle name="Normal 13 3 7 2 4 4" xfId="2913"/>
    <cellStyle name="Normal 13 3 7 2 5" xfId="2914"/>
    <cellStyle name="Normal 13 3 7 2 5 2" xfId="2915"/>
    <cellStyle name="Normal 13 3 7 2 5 3" xfId="2916"/>
    <cellStyle name="Normal 13 3 7 2 5 4" xfId="2917"/>
    <cellStyle name="Normal 13 3 7 2 6" xfId="2918"/>
    <cellStyle name="Normal 13 3 7 2 6 2" xfId="2919"/>
    <cellStyle name="Normal 13 3 7 2 6 3" xfId="2920"/>
    <cellStyle name="Normal 13 3 7 2 7" xfId="2921"/>
    <cellStyle name="Normal 13 3 7 2 8" xfId="2922"/>
    <cellStyle name="Normal 13 3 7 2 9" xfId="2923"/>
    <cellStyle name="Normal 13 3 7 3" xfId="2924"/>
    <cellStyle name="Normal 13 3 7 3 2" xfId="2925"/>
    <cellStyle name="Normal 13 3 7 3 2 2" xfId="2926"/>
    <cellStyle name="Normal 13 3 7 3 2 3" xfId="2927"/>
    <cellStyle name="Normal 13 3 7 3 2 4" xfId="2928"/>
    <cellStyle name="Normal 13 3 7 3 3" xfId="2929"/>
    <cellStyle name="Normal 13 3 7 3 3 2" xfId="2930"/>
    <cellStyle name="Normal 13 3 7 3 3 3" xfId="2931"/>
    <cellStyle name="Normal 13 3 7 3 4" xfId="2932"/>
    <cellStyle name="Normal 13 3 7 3 5" xfId="2933"/>
    <cellStyle name="Normal 13 3 7 3 6" xfId="2934"/>
    <cellStyle name="Normal 13 3 7 4" xfId="2935"/>
    <cellStyle name="Normal 13 3 7 4 2" xfId="2936"/>
    <cellStyle name="Normal 13 3 7 4 3" xfId="2937"/>
    <cellStyle name="Normal 13 3 7 4 4" xfId="2938"/>
    <cellStyle name="Normal 13 3 7 5" xfId="2939"/>
    <cellStyle name="Normal 13 3 7 5 2" xfId="2940"/>
    <cellStyle name="Normal 13 3 7 5 3" xfId="2941"/>
    <cellStyle name="Normal 13 3 7 5 4" xfId="2942"/>
    <cellStyle name="Normal 13 3 7 6" xfId="2943"/>
    <cellStyle name="Normal 13 3 7 6 2" xfId="2944"/>
    <cellStyle name="Normal 13 3 7 6 3" xfId="2945"/>
    <cellStyle name="Normal 13 3 7 6 4" xfId="2946"/>
    <cellStyle name="Normal 13 3 7 7" xfId="2947"/>
    <cellStyle name="Normal 13 3 7 7 2" xfId="2948"/>
    <cellStyle name="Normal 13 3 7 7 3" xfId="2949"/>
    <cellStyle name="Normal 13 3 7 8" xfId="2950"/>
    <cellStyle name="Normal 13 3 7 9" xfId="2951"/>
    <cellStyle name="Normal 13 3 8" xfId="2952"/>
    <cellStyle name="Normal 13 3 8 2" xfId="2953"/>
    <cellStyle name="Normal 13 3 8 2 2" xfId="2954"/>
    <cellStyle name="Normal 13 3 8 2 2 2" xfId="2955"/>
    <cellStyle name="Normal 13 3 8 2 2 3" xfId="2956"/>
    <cellStyle name="Normal 13 3 8 2 2 4" xfId="2957"/>
    <cellStyle name="Normal 13 3 8 2 3" xfId="2958"/>
    <cellStyle name="Normal 13 3 8 2 3 2" xfId="2959"/>
    <cellStyle name="Normal 13 3 8 2 3 3" xfId="2960"/>
    <cellStyle name="Normal 13 3 8 2 4" xfId="2961"/>
    <cellStyle name="Normal 13 3 8 2 5" xfId="2962"/>
    <cellStyle name="Normal 13 3 8 2 6" xfId="2963"/>
    <cellStyle name="Normal 13 3 8 3" xfId="2964"/>
    <cellStyle name="Normal 13 3 8 3 2" xfId="2965"/>
    <cellStyle name="Normal 13 3 8 3 3" xfId="2966"/>
    <cellStyle name="Normal 13 3 8 3 4" xfId="2967"/>
    <cellStyle name="Normal 13 3 8 4" xfId="2968"/>
    <cellStyle name="Normal 13 3 8 4 2" xfId="2969"/>
    <cellStyle name="Normal 13 3 8 4 3" xfId="2970"/>
    <cellStyle name="Normal 13 3 8 4 4" xfId="2971"/>
    <cellStyle name="Normal 13 3 8 5" xfId="2972"/>
    <cellStyle name="Normal 13 3 8 5 2" xfId="2973"/>
    <cellStyle name="Normal 13 3 8 5 3" xfId="2974"/>
    <cellStyle name="Normal 13 3 8 5 4" xfId="2975"/>
    <cellStyle name="Normal 13 3 8 6" xfId="2976"/>
    <cellStyle name="Normal 13 3 8 6 2" xfId="2977"/>
    <cellStyle name="Normal 13 3 8 6 3" xfId="2978"/>
    <cellStyle name="Normal 13 3 8 7" xfId="2979"/>
    <cellStyle name="Normal 13 3 8 8" xfId="2980"/>
    <cellStyle name="Normal 13 3 8 9" xfId="2981"/>
    <cellStyle name="Normal 13 3 9" xfId="2982"/>
    <cellStyle name="Normal 13 3 9 2" xfId="2983"/>
    <cellStyle name="Normal 13 3 9 2 2" xfId="2984"/>
    <cellStyle name="Normal 13 3 9 2 2 2" xfId="2985"/>
    <cellStyle name="Normal 13 3 9 2 2 3" xfId="2986"/>
    <cellStyle name="Normal 13 3 9 2 2 4" xfId="2987"/>
    <cellStyle name="Normal 13 3 9 2 3" xfId="2988"/>
    <cellStyle name="Normal 13 3 9 2 3 2" xfId="2989"/>
    <cellStyle name="Normal 13 3 9 2 3 3" xfId="2990"/>
    <cellStyle name="Normal 13 3 9 2 4" xfId="2991"/>
    <cellStyle name="Normal 13 3 9 2 5" xfId="2992"/>
    <cellStyle name="Normal 13 3 9 2 6" xfId="2993"/>
    <cellStyle name="Normal 13 3 9 3" xfId="2994"/>
    <cellStyle name="Normal 13 3 9 3 2" xfId="2995"/>
    <cellStyle name="Normal 13 3 9 3 3" xfId="2996"/>
    <cellStyle name="Normal 13 3 9 3 4" xfId="2997"/>
    <cellStyle name="Normal 13 3 9 4" xfId="2998"/>
    <cellStyle name="Normal 13 3 9 4 2" xfId="2999"/>
    <cellStyle name="Normal 13 3 9 4 3" xfId="3000"/>
    <cellStyle name="Normal 13 3 9 4 4" xfId="3001"/>
    <cellStyle name="Normal 13 3 9 5" xfId="3002"/>
    <cellStyle name="Normal 13 3 9 5 2" xfId="3003"/>
    <cellStyle name="Normal 13 3 9 5 3" xfId="3004"/>
    <cellStyle name="Normal 13 3 9 5 4" xfId="3005"/>
    <cellStyle name="Normal 13 3 9 6" xfId="3006"/>
    <cellStyle name="Normal 13 3 9 6 2" xfId="3007"/>
    <cellStyle name="Normal 13 3 9 6 3" xfId="3008"/>
    <cellStyle name="Normal 13 3 9 7" xfId="3009"/>
    <cellStyle name="Normal 13 3 9 8" xfId="3010"/>
    <cellStyle name="Normal 13 3 9 9" xfId="3011"/>
    <cellStyle name="Normal 13 4" xfId="176"/>
    <cellStyle name="Normal 13 4 10" xfId="3012"/>
    <cellStyle name="Normal 13 4 10 2" xfId="3013"/>
    <cellStyle name="Normal 13 4 10 2 2" xfId="3014"/>
    <cellStyle name="Normal 13 4 10 2 2 2" xfId="3015"/>
    <cellStyle name="Normal 13 4 10 2 2 3" xfId="3016"/>
    <cellStyle name="Normal 13 4 10 2 2 4" xfId="3017"/>
    <cellStyle name="Normal 13 4 10 2 2 5 2 2" xfId="54148"/>
    <cellStyle name="Normal 13 4 10 2 3" xfId="3018"/>
    <cellStyle name="Normal 13 4 10 2 3 2" xfId="3019"/>
    <cellStyle name="Normal 13 4 10 2 3 3" xfId="3020"/>
    <cellStyle name="Normal 13 4 10 2 4" xfId="3021"/>
    <cellStyle name="Normal 13 4 10 2 5" xfId="3022"/>
    <cellStyle name="Normal 13 4 10 2 6" xfId="3023"/>
    <cellStyle name="Normal 13 4 10 3" xfId="3024"/>
    <cellStyle name="Normal 13 4 10 3 2" xfId="3025"/>
    <cellStyle name="Normal 13 4 10 3 3" xfId="3026"/>
    <cellStyle name="Normal 13 4 10 3 4" xfId="3027"/>
    <cellStyle name="Normal 13 4 10 4" xfId="3028"/>
    <cellStyle name="Normal 13 4 10 4 2" xfId="3029"/>
    <cellStyle name="Normal 13 4 10 4 3" xfId="3030"/>
    <cellStyle name="Normal 13 4 10 4 4" xfId="3031"/>
    <cellStyle name="Normal 13 4 10 5" xfId="3032"/>
    <cellStyle name="Normal 13 4 10 5 2" xfId="3033"/>
    <cellStyle name="Normal 13 4 10 5 3" xfId="3034"/>
    <cellStyle name="Normal 13 4 10 5 4" xfId="3035"/>
    <cellStyle name="Normal 13 4 10 6" xfId="3036"/>
    <cellStyle name="Normal 13 4 10 6 2" xfId="3037"/>
    <cellStyle name="Normal 13 4 10 6 3" xfId="3038"/>
    <cellStyle name="Normal 13 4 10 7" xfId="3039"/>
    <cellStyle name="Normal 13 4 10 8" xfId="3040"/>
    <cellStyle name="Normal 13 4 10 9" xfId="3041"/>
    <cellStyle name="Normal 13 4 11" xfId="3042"/>
    <cellStyle name="Normal 13 4 11 2" xfId="3043"/>
    <cellStyle name="Normal 13 4 11 2 2" xfId="3044"/>
    <cellStyle name="Normal 13 4 11 2 2 2" xfId="3045"/>
    <cellStyle name="Normal 13 4 11 2 2 3" xfId="3046"/>
    <cellStyle name="Normal 13 4 11 2 2 4" xfId="3047"/>
    <cellStyle name="Normal 13 4 11 2 3" xfId="3048"/>
    <cellStyle name="Normal 13 4 11 2 3 2" xfId="3049"/>
    <cellStyle name="Normal 13 4 11 2 3 3" xfId="3050"/>
    <cellStyle name="Normal 13 4 11 2 4" xfId="3051"/>
    <cellStyle name="Normal 13 4 11 2 5" xfId="3052"/>
    <cellStyle name="Normal 13 4 11 2 6" xfId="3053"/>
    <cellStyle name="Normal 13 4 11 3" xfId="3054"/>
    <cellStyle name="Normal 13 4 11 3 2" xfId="3055"/>
    <cellStyle name="Normal 13 4 11 3 3" xfId="3056"/>
    <cellStyle name="Normal 13 4 11 3 4" xfId="3057"/>
    <cellStyle name="Normal 13 4 11 4" xfId="3058"/>
    <cellStyle name="Normal 13 4 11 4 2" xfId="3059"/>
    <cellStyle name="Normal 13 4 11 4 3" xfId="3060"/>
    <cellStyle name="Normal 13 4 11 4 4" xfId="3061"/>
    <cellStyle name="Normal 13 4 11 5" xfId="3062"/>
    <cellStyle name="Normal 13 4 11 5 2" xfId="3063"/>
    <cellStyle name="Normal 13 4 11 5 3" xfId="3064"/>
    <cellStyle name="Normal 13 4 11 6" xfId="3065"/>
    <cellStyle name="Normal 13 4 11 7" xfId="3066"/>
    <cellStyle name="Normal 13 4 11 8" xfId="3067"/>
    <cellStyle name="Normal 13 4 12" xfId="3068"/>
    <cellStyle name="Normal 13 4 12 2" xfId="3069"/>
    <cellStyle name="Normal 13 4 12 2 2" xfId="3070"/>
    <cellStyle name="Normal 13 4 12 2 3" xfId="3071"/>
    <cellStyle name="Normal 13 4 12 2 4" xfId="3072"/>
    <cellStyle name="Normal 13 4 12 3" xfId="3073"/>
    <cellStyle name="Normal 13 4 12 3 2" xfId="3074"/>
    <cellStyle name="Normal 13 4 12 3 3" xfId="3075"/>
    <cellStyle name="Normal 13 4 12 4" xfId="3076"/>
    <cellStyle name="Normal 13 4 12 5" xfId="3077"/>
    <cellStyle name="Normal 13 4 12 6" xfId="3078"/>
    <cellStyle name="Normal 13 4 13" xfId="3079"/>
    <cellStyle name="Normal 13 4 13 2" xfId="3080"/>
    <cellStyle name="Normal 13 4 13 3" xfId="3081"/>
    <cellStyle name="Normal 13 4 13 4" xfId="3082"/>
    <cellStyle name="Normal 13 4 14" xfId="3083"/>
    <cellStyle name="Normal 13 4 14 2" xfId="3084"/>
    <cellStyle name="Normal 13 4 14 3" xfId="3085"/>
    <cellStyle name="Normal 13 4 14 4" xfId="3086"/>
    <cellStyle name="Normal 13 4 15" xfId="3087"/>
    <cellStyle name="Normal 13 4 15 2" xfId="3088"/>
    <cellStyle name="Normal 13 4 15 3" xfId="3089"/>
    <cellStyle name="Normal 13 4 15 4" xfId="3090"/>
    <cellStyle name="Normal 13 4 16" xfId="3091"/>
    <cellStyle name="Normal 13 4 16 2" xfId="3092"/>
    <cellStyle name="Normal 13 4 16 3" xfId="3093"/>
    <cellStyle name="Normal 13 4 17" xfId="3094"/>
    <cellStyle name="Normal 13 4 18" xfId="3095"/>
    <cellStyle name="Normal 13 4 19" xfId="3096"/>
    <cellStyle name="Normal 13 4 2" xfId="242"/>
    <cellStyle name="Normal 13 4 2 10" xfId="3097"/>
    <cellStyle name="Normal 13 4 2 10 2" xfId="3098"/>
    <cellStyle name="Normal 13 4 2 10 3" xfId="3099"/>
    <cellStyle name="Normal 13 4 2 10 4" xfId="3100"/>
    <cellStyle name="Normal 13 4 2 11" xfId="3101"/>
    <cellStyle name="Normal 13 4 2 11 2" xfId="3102"/>
    <cellStyle name="Normal 13 4 2 11 3" xfId="3103"/>
    <cellStyle name="Normal 13 4 2 11 4" xfId="3104"/>
    <cellStyle name="Normal 13 4 2 12" xfId="3105"/>
    <cellStyle name="Normal 13 4 2 12 2" xfId="3106"/>
    <cellStyle name="Normal 13 4 2 12 3" xfId="3107"/>
    <cellStyle name="Normal 13 4 2 12 4" xfId="3108"/>
    <cellStyle name="Normal 13 4 2 13" xfId="3109"/>
    <cellStyle name="Normal 13 4 2 13 2" xfId="3110"/>
    <cellStyle name="Normal 13 4 2 13 3" xfId="3111"/>
    <cellStyle name="Normal 13 4 2 14" xfId="3112"/>
    <cellStyle name="Normal 13 4 2 15" xfId="3113"/>
    <cellStyle name="Normal 13 4 2 16" xfId="3114"/>
    <cellStyle name="Normal 13 4 2 17" xfId="54140"/>
    <cellStyle name="Normal 13 4 2 2" xfId="3115"/>
    <cellStyle name="Normal 13 4 2 2 10" xfId="3116"/>
    <cellStyle name="Normal 13 4 2 2 11" xfId="3117"/>
    <cellStyle name="Normal 13 4 2 2 2" xfId="3118"/>
    <cellStyle name="Normal 13 4 2 2 2 10" xfId="3119"/>
    <cellStyle name="Normal 13 4 2 2 2 2" xfId="3120"/>
    <cellStyle name="Normal 13 4 2 2 2 2 2" xfId="3121"/>
    <cellStyle name="Normal 13 4 2 2 2 2 2 2" xfId="3122"/>
    <cellStyle name="Normal 13 4 2 2 2 2 2 2 2" xfId="3123"/>
    <cellStyle name="Normal 13 4 2 2 2 2 2 2 3" xfId="3124"/>
    <cellStyle name="Normal 13 4 2 2 2 2 2 2 4" xfId="3125"/>
    <cellStyle name="Normal 13 4 2 2 2 2 2 3" xfId="3126"/>
    <cellStyle name="Normal 13 4 2 2 2 2 2 3 2" xfId="3127"/>
    <cellStyle name="Normal 13 4 2 2 2 2 2 3 3" xfId="3128"/>
    <cellStyle name="Normal 13 4 2 2 2 2 2 4" xfId="3129"/>
    <cellStyle name="Normal 13 4 2 2 2 2 2 5" xfId="3130"/>
    <cellStyle name="Normal 13 4 2 2 2 2 2 6" xfId="3131"/>
    <cellStyle name="Normal 13 4 2 2 2 2 3" xfId="3132"/>
    <cellStyle name="Normal 13 4 2 2 2 2 3 2" xfId="3133"/>
    <cellStyle name="Normal 13 4 2 2 2 2 3 3" xfId="3134"/>
    <cellStyle name="Normal 13 4 2 2 2 2 3 4" xfId="3135"/>
    <cellStyle name="Normal 13 4 2 2 2 2 4" xfId="3136"/>
    <cellStyle name="Normal 13 4 2 2 2 2 4 2" xfId="3137"/>
    <cellStyle name="Normal 13 4 2 2 2 2 4 3" xfId="3138"/>
    <cellStyle name="Normal 13 4 2 2 2 2 4 4" xfId="3139"/>
    <cellStyle name="Normal 13 4 2 2 2 2 5" xfId="3140"/>
    <cellStyle name="Normal 13 4 2 2 2 2 5 2" xfId="3141"/>
    <cellStyle name="Normal 13 4 2 2 2 2 5 3" xfId="3142"/>
    <cellStyle name="Normal 13 4 2 2 2 2 5 4" xfId="3143"/>
    <cellStyle name="Normal 13 4 2 2 2 2 6" xfId="3144"/>
    <cellStyle name="Normal 13 4 2 2 2 2 6 2" xfId="3145"/>
    <cellStyle name="Normal 13 4 2 2 2 2 6 3" xfId="3146"/>
    <cellStyle name="Normal 13 4 2 2 2 2 7" xfId="3147"/>
    <cellStyle name="Normal 13 4 2 2 2 2 8" xfId="3148"/>
    <cellStyle name="Normal 13 4 2 2 2 2 9" xfId="3149"/>
    <cellStyle name="Normal 13 4 2 2 2 3" xfId="3150"/>
    <cellStyle name="Normal 13 4 2 2 2 3 2" xfId="3151"/>
    <cellStyle name="Normal 13 4 2 2 2 3 2 2" xfId="3152"/>
    <cellStyle name="Normal 13 4 2 2 2 3 2 3" xfId="3153"/>
    <cellStyle name="Normal 13 4 2 2 2 3 2 4" xfId="3154"/>
    <cellStyle name="Normal 13 4 2 2 2 3 3" xfId="3155"/>
    <cellStyle name="Normal 13 4 2 2 2 3 3 2" xfId="3156"/>
    <cellStyle name="Normal 13 4 2 2 2 3 3 3" xfId="3157"/>
    <cellStyle name="Normal 13 4 2 2 2 3 4" xfId="3158"/>
    <cellStyle name="Normal 13 4 2 2 2 3 5" xfId="3159"/>
    <cellStyle name="Normal 13 4 2 2 2 3 6" xfId="3160"/>
    <cellStyle name="Normal 13 4 2 2 2 4" xfId="3161"/>
    <cellStyle name="Normal 13 4 2 2 2 4 2" xfId="3162"/>
    <cellStyle name="Normal 13 4 2 2 2 4 3" xfId="3163"/>
    <cellStyle name="Normal 13 4 2 2 2 4 4" xfId="3164"/>
    <cellStyle name="Normal 13 4 2 2 2 5" xfId="3165"/>
    <cellStyle name="Normal 13 4 2 2 2 5 2" xfId="3166"/>
    <cellStyle name="Normal 13 4 2 2 2 5 3" xfId="3167"/>
    <cellStyle name="Normal 13 4 2 2 2 5 4" xfId="3168"/>
    <cellStyle name="Normal 13 4 2 2 2 6" xfId="3169"/>
    <cellStyle name="Normal 13 4 2 2 2 6 2" xfId="3170"/>
    <cellStyle name="Normal 13 4 2 2 2 6 3" xfId="3171"/>
    <cellStyle name="Normal 13 4 2 2 2 6 4" xfId="3172"/>
    <cellStyle name="Normal 13 4 2 2 2 7" xfId="3173"/>
    <cellStyle name="Normal 13 4 2 2 2 7 2" xfId="3174"/>
    <cellStyle name="Normal 13 4 2 2 2 7 3" xfId="3175"/>
    <cellStyle name="Normal 13 4 2 2 2 8" xfId="3176"/>
    <cellStyle name="Normal 13 4 2 2 2 9" xfId="3177"/>
    <cellStyle name="Normal 13 4 2 2 3" xfId="3178"/>
    <cellStyle name="Normal 13 4 2 2 3 2" xfId="3179"/>
    <cellStyle name="Normal 13 4 2 2 3 2 2" xfId="3180"/>
    <cellStyle name="Normal 13 4 2 2 3 2 2 2" xfId="3181"/>
    <cellStyle name="Normal 13 4 2 2 3 2 2 3" xfId="3182"/>
    <cellStyle name="Normal 13 4 2 2 3 2 2 4" xfId="3183"/>
    <cellStyle name="Normal 13 4 2 2 3 2 3" xfId="3184"/>
    <cellStyle name="Normal 13 4 2 2 3 2 3 2" xfId="3185"/>
    <cellStyle name="Normal 13 4 2 2 3 2 3 3" xfId="3186"/>
    <cellStyle name="Normal 13 4 2 2 3 2 4" xfId="3187"/>
    <cellStyle name="Normal 13 4 2 2 3 2 5" xfId="3188"/>
    <cellStyle name="Normal 13 4 2 2 3 2 6" xfId="3189"/>
    <cellStyle name="Normal 13 4 2 2 3 3" xfId="3190"/>
    <cellStyle name="Normal 13 4 2 2 3 3 2" xfId="3191"/>
    <cellStyle name="Normal 13 4 2 2 3 3 3" xfId="3192"/>
    <cellStyle name="Normal 13 4 2 2 3 3 4" xfId="3193"/>
    <cellStyle name="Normal 13 4 2 2 3 4" xfId="3194"/>
    <cellStyle name="Normal 13 4 2 2 3 4 2" xfId="3195"/>
    <cellStyle name="Normal 13 4 2 2 3 4 3" xfId="3196"/>
    <cellStyle name="Normal 13 4 2 2 3 4 4" xfId="3197"/>
    <cellStyle name="Normal 13 4 2 2 3 5" xfId="3198"/>
    <cellStyle name="Normal 13 4 2 2 3 5 2" xfId="3199"/>
    <cellStyle name="Normal 13 4 2 2 3 5 3" xfId="3200"/>
    <cellStyle name="Normal 13 4 2 2 3 5 4" xfId="3201"/>
    <cellStyle name="Normal 13 4 2 2 3 6" xfId="3202"/>
    <cellStyle name="Normal 13 4 2 2 3 6 2" xfId="3203"/>
    <cellStyle name="Normal 13 4 2 2 3 6 3" xfId="3204"/>
    <cellStyle name="Normal 13 4 2 2 3 7" xfId="3205"/>
    <cellStyle name="Normal 13 4 2 2 3 8" xfId="3206"/>
    <cellStyle name="Normal 13 4 2 2 3 9" xfId="3207"/>
    <cellStyle name="Normal 13 4 2 2 4" xfId="3208"/>
    <cellStyle name="Normal 13 4 2 2 4 2" xfId="3209"/>
    <cellStyle name="Normal 13 4 2 2 4 2 2" xfId="3210"/>
    <cellStyle name="Normal 13 4 2 2 4 2 3" xfId="3211"/>
    <cellStyle name="Normal 13 4 2 2 4 2 4" xfId="3212"/>
    <cellStyle name="Normal 13 4 2 2 4 3" xfId="3213"/>
    <cellStyle name="Normal 13 4 2 2 4 3 2" xfId="3214"/>
    <cellStyle name="Normal 13 4 2 2 4 3 3" xfId="3215"/>
    <cellStyle name="Normal 13 4 2 2 4 4" xfId="3216"/>
    <cellStyle name="Normal 13 4 2 2 4 5" xfId="3217"/>
    <cellStyle name="Normal 13 4 2 2 4 6" xfId="3218"/>
    <cellStyle name="Normal 13 4 2 2 5" xfId="3219"/>
    <cellStyle name="Normal 13 4 2 2 5 2" xfId="3220"/>
    <cellStyle name="Normal 13 4 2 2 5 3" xfId="3221"/>
    <cellStyle name="Normal 13 4 2 2 5 4" xfId="3222"/>
    <cellStyle name="Normal 13 4 2 2 6" xfId="3223"/>
    <cellStyle name="Normal 13 4 2 2 6 2" xfId="3224"/>
    <cellStyle name="Normal 13 4 2 2 6 3" xfId="3225"/>
    <cellStyle name="Normal 13 4 2 2 6 4" xfId="3226"/>
    <cellStyle name="Normal 13 4 2 2 7" xfId="3227"/>
    <cellStyle name="Normal 13 4 2 2 7 2" xfId="3228"/>
    <cellStyle name="Normal 13 4 2 2 7 3" xfId="3229"/>
    <cellStyle name="Normal 13 4 2 2 7 4" xfId="3230"/>
    <cellStyle name="Normal 13 4 2 2 8" xfId="3231"/>
    <cellStyle name="Normal 13 4 2 2 8 2" xfId="3232"/>
    <cellStyle name="Normal 13 4 2 2 8 3" xfId="3233"/>
    <cellStyle name="Normal 13 4 2 2 9" xfId="3234"/>
    <cellStyle name="Normal 13 4 2 3" xfId="3235"/>
    <cellStyle name="Normal 13 4 2 3 10" xfId="3236"/>
    <cellStyle name="Normal 13 4 2 3 11" xfId="3237"/>
    <cellStyle name="Normal 13 4 2 3 2" xfId="3238"/>
    <cellStyle name="Normal 13 4 2 3 2 10" xfId="3239"/>
    <cellStyle name="Normal 13 4 2 3 2 2" xfId="3240"/>
    <cellStyle name="Normal 13 4 2 3 2 2 2" xfId="3241"/>
    <cellStyle name="Normal 13 4 2 3 2 2 2 2" xfId="3242"/>
    <cellStyle name="Normal 13 4 2 3 2 2 2 2 2" xfId="3243"/>
    <cellStyle name="Normal 13 4 2 3 2 2 2 2 3" xfId="3244"/>
    <cellStyle name="Normal 13 4 2 3 2 2 2 2 4" xfId="3245"/>
    <cellStyle name="Normal 13 4 2 3 2 2 2 3" xfId="3246"/>
    <cellStyle name="Normal 13 4 2 3 2 2 2 3 2" xfId="3247"/>
    <cellStyle name="Normal 13 4 2 3 2 2 2 3 3" xfId="3248"/>
    <cellStyle name="Normal 13 4 2 3 2 2 2 4" xfId="3249"/>
    <cellStyle name="Normal 13 4 2 3 2 2 2 5" xfId="3250"/>
    <cellStyle name="Normal 13 4 2 3 2 2 2 6" xfId="3251"/>
    <cellStyle name="Normal 13 4 2 3 2 2 3" xfId="3252"/>
    <cellStyle name="Normal 13 4 2 3 2 2 3 2" xfId="3253"/>
    <cellStyle name="Normal 13 4 2 3 2 2 3 3" xfId="3254"/>
    <cellStyle name="Normal 13 4 2 3 2 2 3 4" xfId="3255"/>
    <cellStyle name="Normal 13 4 2 3 2 2 4" xfId="3256"/>
    <cellStyle name="Normal 13 4 2 3 2 2 4 2" xfId="3257"/>
    <cellStyle name="Normal 13 4 2 3 2 2 4 3" xfId="3258"/>
    <cellStyle name="Normal 13 4 2 3 2 2 4 4" xfId="3259"/>
    <cellStyle name="Normal 13 4 2 3 2 2 5" xfId="3260"/>
    <cellStyle name="Normal 13 4 2 3 2 2 5 2" xfId="3261"/>
    <cellStyle name="Normal 13 4 2 3 2 2 5 3" xfId="3262"/>
    <cellStyle name="Normal 13 4 2 3 2 2 5 4" xfId="3263"/>
    <cellStyle name="Normal 13 4 2 3 2 2 6" xfId="3264"/>
    <cellStyle name="Normal 13 4 2 3 2 2 6 2" xfId="3265"/>
    <cellStyle name="Normal 13 4 2 3 2 2 6 3" xfId="3266"/>
    <cellStyle name="Normal 13 4 2 3 2 2 7" xfId="3267"/>
    <cellStyle name="Normal 13 4 2 3 2 2 8" xfId="3268"/>
    <cellStyle name="Normal 13 4 2 3 2 2 9" xfId="3269"/>
    <cellStyle name="Normal 13 4 2 3 2 3" xfId="3270"/>
    <cellStyle name="Normal 13 4 2 3 2 3 2" xfId="3271"/>
    <cellStyle name="Normal 13 4 2 3 2 3 2 2" xfId="3272"/>
    <cellStyle name="Normal 13 4 2 3 2 3 2 3" xfId="3273"/>
    <cellStyle name="Normal 13 4 2 3 2 3 2 4" xfId="3274"/>
    <cellStyle name="Normal 13 4 2 3 2 3 3" xfId="3275"/>
    <cellStyle name="Normal 13 4 2 3 2 3 3 2" xfId="3276"/>
    <cellStyle name="Normal 13 4 2 3 2 3 3 3" xfId="3277"/>
    <cellStyle name="Normal 13 4 2 3 2 3 4" xfId="3278"/>
    <cellStyle name="Normal 13 4 2 3 2 3 5" xfId="3279"/>
    <cellStyle name="Normal 13 4 2 3 2 3 6" xfId="3280"/>
    <cellStyle name="Normal 13 4 2 3 2 4" xfId="3281"/>
    <cellStyle name="Normal 13 4 2 3 2 4 2" xfId="3282"/>
    <cellStyle name="Normal 13 4 2 3 2 4 3" xfId="3283"/>
    <cellStyle name="Normal 13 4 2 3 2 4 4" xfId="3284"/>
    <cellStyle name="Normal 13 4 2 3 2 5" xfId="3285"/>
    <cellStyle name="Normal 13 4 2 3 2 5 2" xfId="3286"/>
    <cellStyle name="Normal 13 4 2 3 2 5 3" xfId="3287"/>
    <cellStyle name="Normal 13 4 2 3 2 5 4" xfId="3288"/>
    <cellStyle name="Normal 13 4 2 3 2 6" xfId="3289"/>
    <cellStyle name="Normal 13 4 2 3 2 6 2" xfId="3290"/>
    <cellStyle name="Normal 13 4 2 3 2 6 3" xfId="3291"/>
    <cellStyle name="Normal 13 4 2 3 2 6 4" xfId="3292"/>
    <cellStyle name="Normal 13 4 2 3 2 7" xfId="3293"/>
    <cellStyle name="Normal 13 4 2 3 2 7 2" xfId="3294"/>
    <cellStyle name="Normal 13 4 2 3 2 7 3" xfId="3295"/>
    <cellStyle name="Normal 13 4 2 3 2 8" xfId="3296"/>
    <cellStyle name="Normal 13 4 2 3 2 9" xfId="3297"/>
    <cellStyle name="Normal 13 4 2 3 3" xfId="3298"/>
    <cellStyle name="Normal 13 4 2 3 3 2" xfId="3299"/>
    <cellStyle name="Normal 13 4 2 3 3 2 2" xfId="3300"/>
    <cellStyle name="Normal 13 4 2 3 3 2 2 2" xfId="3301"/>
    <cellStyle name="Normal 13 4 2 3 3 2 2 3" xfId="3302"/>
    <cellStyle name="Normal 13 4 2 3 3 2 2 4" xfId="3303"/>
    <cellStyle name="Normal 13 4 2 3 3 2 3" xfId="3304"/>
    <cellStyle name="Normal 13 4 2 3 3 2 3 2" xfId="3305"/>
    <cellStyle name="Normal 13 4 2 3 3 2 3 3" xfId="3306"/>
    <cellStyle name="Normal 13 4 2 3 3 2 4" xfId="3307"/>
    <cellStyle name="Normal 13 4 2 3 3 2 5" xfId="3308"/>
    <cellStyle name="Normal 13 4 2 3 3 2 6" xfId="3309"/>
    <cellStyle name="Normal 13 4 2 3 3 3" xfId="3310"/>
    <cellStyle name="Normal 13 4 2 3 3 3 2" xfId="3311"/>
    <cellStyle name="Normal 13 4 2 3 3 3 3" xfId="3312"/>
    <cellStyle name="Normal 13 4 2 3 3 3 4" xfId="3313"/>
    <cellStyle name="Normal 13 4 2 3 3 4" xfId="3314"/>
    <cellStyle name="Normal 13 4 2 3 3 4 2" xfId="3315"/>
    <cellStyle name="Normal 13 4 2 3 3 4 3" xfId="3316"/>
    <cellStyle name="Normal 13 4 2 3 3 4 4" xfId="3317"/>
    <cellStyle name="Normal 13 4 2 3 3 5" xfId="3318"/>
    <cellStyle name="Normal 13 4 2 3 3 5 2" xfId="3319"/>
    <cellStyle name="Normal 13 4 2 3 3 5 3" xfId="3320"/>
    <cellStyle name="Normal 13 4 2 3 3 5 4" xfId="3321"/>
    <cellStyle name="Normal 13 4 2 3 3 6" xfId="3322"/>
    <cellStyle name="Normal 13 4 2 3 3 6 2" xfId="3323"/>
    <cellStyle name="Normal 13 4 2 3 3 6 3" xfId="3324"/>
    <cellStyle name="Normal 13 4 2 3 3 7" xfId="3325"/>
    <cellStyle name="Normal 13 4 2 3 3 8" xfId="3326"/>
    <cellStyle name="Normal 13 4 2 3 3 9" xfId="3327"/>
    <cellStyle name="Normal 13 4 2 3 4" xfId="3328"/>
    <cellStyle name="Normal 13 4 2 3 4 2" xfId="3329"/>
    <cellStyle name="Normal 13 4 2 3 4 2 2" xfId="3330"/>
    <cellStyle name="Normal 13 4 2 3 4 2 3" xfId="3331"/>
    <cellStyle name="Normal 13 4 2 3 4 2 4" xfId="3332"/>
    <cellStyle name="Normal 13 4 2 3 4 3" xfId="3333"/>
    <cellStyle name="Normal 13 4 2 3 4 3 2" xfId="3334"/>
    <cellStyle name="Normal 13 4 2 3 4 3 3" xfId="3335"/>
    <cellStyle name="Normal 13 4 2 3 4 4" xfId="3336"/>
    <cellStyle name="Normal 13 4 2 3 4 5" xfId="3337"/>
    <cellStyle name="Normal 13 4 2 3 4 6" xfId="3338"/>
    <cellStyle name="Normal 13 4 2 3 5" xfId="3339"/>
    <cellStyle name="Normal 13 4 2 3 5 2" xfId="3340"/>
    <cellStyle name="Normal 13 4 2 3 5 3" xfId="3341"/>
    <cellStyle name="Normal 13 4 2 3 5 4" xfId="3342"/>
    <cellStyle name="Normal 13 4 2 3 6" xfId="3343"/>
    <cellStyle name="Normal 13 4 2 3 6 2" xfId="3344"/>
    <cellStyle name="Normal 13 4 2 3 6 3" xfId="3345"/>
    <cellStyle name="Normal 13 4 2 3 6 4" xfId="3346"/>
    <cellStyle name="Normal 13 4 2 3 7" xfId="3347"/>
    <cellStyle name="Normal 13 4 2 3 7 2" xfId="3348"/>
    <cellStyle name="Normal 13 4 2 3 7 3" xfId="3349"/>
    <cellStyle name="Normal 13 4 2 3 7 4" xfId="3350"/>
    <cellStyle name="Normal 13 4 2 3 8" xfId="3351"/>
    <cellStyle name="Normal 13 4 2 3 8 2" xfId="3352"/>
    <cellStyle name="Normal 13 4 2 3 8 3" xfId="3353"/>
    <cellStyle name="Normal 13 4 2 3 9" xfId="3354"/>
    <cellStyle name="Normal 13 4 2 4" xfId="3355"/>
    <cellStyle name="Normal 13 4 2 4 10" xfId="3356"/>
    <cellStyle name="Normal 13 4 2 4 11" xfId="3357"/>
    <cellStyle name="Normal 13 4 2 4 2" xfId="3358"/>
    <cellStyle name="Normal 13 4 2 4 2 10" xfId="3359"/>
    <cellStyle name="Normal 13 4 2 4 2 2" xfId="3360"/>
    <cellStyle name="Normal 13 4 2 4 2 2 2" xfId="3361"/>
    <cellStyle name="Normal 13 4 2 4 2 2 2 2" xfId="3362"/>
    <cellStyle name="Normal 13 4 2 4 2 2 2 2 2" xfId="3363"/>
    <cellStyle name="Normal 13 4 2 4 2 2 2 2 3" xfId="3364"/>
    <cellStyle name="Normal 13 4 2 4 2 2 2 2 4" xfId="3365"/>
    <cellStyle name="Normal 13 4 2 4 2 2 2 3" xfId="3366"/>
    <cellStyle name="Normal 13 4 2 4 2 2 2 3 2" xfId="3367"/>
    <cellStyle name="Normal 13 4 2 4 2 2 2 3 3" xfId="3368"/>
    <cellStyle name="Normal 13 4 2 4 2 2 2 4" xfId="3369"/>
    <cellStyle name="Normal 13 4 2 4 2 2 2 5" xfId="3370"/>
    <cellStyle name="Normal 13 4 2 4 2 2 2 6" xfId="3371"/>
    <cellStyle name="Normal 13 4 2 4 2 2 3" xfId="3372"/>
    <cellStyle name="Normal 13 4 2 4 2 2 3 2" xfId="3373"/>
    <cellStyle name="Normal 13 4 2 4 2 2 3 3" xfId="3374"/>
    <cellStyle name="Normal 13 4 2 4 2 2 3 4" xfId="3375"/>
    <cellStyle name="Normal 13 4 2 4 2 2 4" xfId="3376"/>
    <cellStyle name="Normal 13 4 2 4 2 2 4 2" xfId="3377"/>
    <cellStyle name="Normal 13 4 2 4 2 2 4 3" xfId="3378"/>
    <cellStyle name="Normal 13 4 2 4 2 2 4 4" xfId="3379"/>
    <cellStyle name="Normal 13 4 2 4 2 2 5" xfId="3380"/>
    <cellStyle name="Normal 13 4 2 4 2 2 5 2" xfId="3381"/>
    <cellStyle name="Normal 13 4 2 4 2 2 5 3" xfId="3382"/>
    <cellStyle name="Normal 13 4 2 4 2 2 5 4" xfId="3383"/>
    <cellStyle name="Normal 13 4 2 4 2 2 6" xfId="3384"/>
    <cellStyle name="Normal 13 4 2 4 2 2 6 2" xfId="3385"/>
    <cellStyle name="Normal 13 4 2 4 2 2 6 3" xfId="3386"/>
    <cellStyle name="Normal 13 4 2 4 2 2 7" xfId="3387"/>
    <cellStyle name="Normal 13 4 2 4 2 2 8" xfId="3388"/>
    <cellStyle name="Normal 13 4 2 4 2 2 9" xfId="3389"/>
    <cellStyle name="Normal 13 4 2 4 2 3" xfId="3390"/>
    <cellStyle name="Normal 13 4 2 4 2 3 2" xfId="3391"/>
    <cellStyle name="Normal 13 4 2 4 2 3 2 2" xfId="3392"/>
    <cellStyle name="Normal 13 4 2 4 2 3 2 3" xfId="3393"/>
    <cellStyle name="Normal 13 4 2 4 2 3 2 4" xfId="3394"/>
    <cellStyle name="Normal 13 4 2 4 2 3 3" xfId="3395"/>
    <cellStyle name="Normal 13 4 2 4 2 3 3 2" xfId="3396"/>
    <cellStyle name="Normal 13 4 2 4 2 3 3 3" xfId="3397"/>
    <cellStyle name="Normal 13 4 2 4 2 3 4" xfId="3398"/>
    <cellStyle name="Normal 13 4 2 4 2 3 5" xfId="3399"/>
    <cellStyle name="Normal 13 4 2 4 2 3 6" xfId="3400"/>
    <cellStyle name="Normal 13 4 2 4 2 4" xfId="3401"/>
    <cellStyle name="Normal 13 4 2 4 2 4 2" xfId="3402"/>
    <cellStyle name="Normal 13 4 2 4 2 4 3" xfId="3403"/>
    <cellStyle name="Normal 13 4 2 4 2 4 4" xfId="3404"/>
    <cellStyle name="Normal 13 4 2 4 2 5" xfId="3405"/>
    <cellStyle name="Normal 13 4 2 4 2 5 2" xfId="3406"/>
    <cellStyle name="Normal 13 4 2 4 2 5 3" xfId="3407"/>
    <cellStyle name="Normal 13 4 2 4 2 5 4" xfId="3408"/>
    <cellStyle name="Normal 13 4 2 4 2 6" xfId="3409"/>
    <cellStyle name="Normal 13 4 2 4 2 6 2" xfId="3410"/>
    <cellStyle name="Normal 13 4 2 4 2 6 3" xfId="3411"/>
    <cellStyle name="Normal 13 4 2 4 2 6 4" xfId="3412"/>
    <cellStyle name="Normal 13 4 2 4 2 7" xfId="3413"/>
    <cellStyle name="Normal 13 4 2 4 2 7 2" xfId="3414"/>
    <cellStyle name="Normal 13 4 2 4 2 7 3" xfId="3415"/>
    <cellStyle name="Normal 13 4 2 4 2 8" xfId="3416"/>
    <cellStyle name="Normal 13 4 2 4 2 9" xfId="3417"/>
    <cellStyle name="Normal 13 4 2 4 3" xfId="3418"/>
    <cellStyle name="Normal 13 4 2 4 3 2" xfId="3419"/>
    <cellStyle name="Normal 13 4 2 4 3 2 2" xfId="3420"/>
    <cellStyle name="Normal 13 4 2 4 3 2 2 2" xfId="3421"/>
    <cellStyle name="Normal 13 4 2 4 3 2 2 3" xfId="3422"/>
    <cellStyle name="Normal 13 4 2 4 3 2 2 4" xfId="3423"/>
    <cellStyle name="Normal 13 4 2 4 3 2 3" xfId="3424"/>
    <cellStyle name="Normal 13 4 2 4 3 2 3 2" xfId="3425"/>
    <cellStyle name="Normal 13 4 2 4 3 2 3 3" xfId="3426"/>
    <cellStyle name="Normal 13 4 2 4 3 2 4" xfId="3427"/>
    <cellStyle name="Normal 13 4 2 4 3 2 5" xfId="3428"/>
    <cellStyle name="Normal 13 4 2 4 3 2 6" xfId="3429"/>
    <cellStyle name="Normal 13 4 2 4 3 3" xfId="3430"/>
    <cellStyle name="Normal 13 4 2 4 3 3 2" xfId="3431"/>
    <cellStyle name="Normal 13 4 2 4 3 3 3" xfId="3432"/>
    <cellStyle name="Normal 13 4 2 4 3 3 4" xfId="3433"/>
    <cellStyle name="Normal 13 4 2 4 3 4" xfId="3434"/>
    <cellStyle name="Normal 13 4 2 4 3 4 2" xfId="3435"/>
    <cellStyle name="Normal 13 4 2 4 3 4 3" xfId="3436"/>
    <cellStyle name="Normal 13 4 2 4 3 4 4" xfId="3437"/>
    <cellStyle name="Normal 13 4 2 4 3 5" xfId="3438"/>
    <cellStyle name="Normal 13 4 2 4 3 5 2" xfId="3439"/>
    <cellStyle name="Normal 13 4 2 4 3 5 3" xfId="3440"/>
    <cellStyle name="Normal 13 4 2 4 3 5 4" xfId="3441"/>
    <cellStyle name="Normal 13 4 2 4 3 6" xfId="3442"/>
    <cellStyle name="Normal 13 4 2 4 3 6 2" xfId="3443"/>
    <cellStyle name="Normal 13 4 2 4 3 6 3" xfId="3444"/>
    <cellStyle name="Normal 13 4 2 4 3 7" xfId="3445"/>
    <cellStyle name="Normal 13 4 2 4 3 8" xfId="3446"/>
    <cellStyle name="Normal 13 4 2 4 3 9" xfId="3447"/>
    <cellStyle name="Normal 13 4 2 4 4" xfId="3448"/>
    <cellStyle name="Normal 13 4 2 4 4 2" xfId="3449"/>
    <cellStyle name="Normal 13 4 2 4 4 2 2" xfId="3450"/>
    <cellStyle name="Normal 13 4 2 4 4 2 3" xfId="3451"/>
    <cellStyle name="Normal 13 4 2 4 4 2 4" xfId="3452"/>
    <cellStyle name="Normal 13 4 2 4 4 3" xfId="3453"/>
    <cellStyle name="Normal 13 4 2 4 4 3 2" xfId="3454"/>
    <cellStyle name="Normal 13 4 2 4 4 3 3" xfId="3455"/>
    <cellStyle name="Normal 13 4 2 4 4 4" xfId="3456"/>
    <cellStyle name="Normal 13 4 2 4 4 5" xfId="3457"/>
    <cellStyle name="Normal 13 4 2 4 4 6" xfId="3458"/>
    <cellStyle name="Normal 13 4 2 4 5" xfId="3459"/>
    <cellStyle name="Normal 13 4 2 4 5 2" xfId="3460"/>
    <cellStyle name="Normal 13 4 2 4 5 3" xfId="3461"/>
    <cellStyle name="Normal 13 4 2 4 5 4" xfId="3462"/>
    <cellStyle name="Normal 13 4 2 4 6" xfId="3463"/>
    <cellStyle name="Normal 13 4 2 4 6 2" xfId="3464"/>
    <cellStyle name="Normal 13 4 2 4 6 3" xfId="3465"/>
    <cellStyle name="Normal 13 4 2 4 6 4" xfId="3466"/>
    <cellStyle name="Normal 13 4 2 4 7" xfId="3467"/>
    <cellStyle name="Normal 13 4 2 4 7 2" xfId="3468"/>
    <cellStyle name="Normal 13 4 2 4 7 3" xfId="3469"/>
    <cellStyle name="Normal 13 4 2 4 7 4" xfId="3470"/>
    <cellStyle name="Normal 13 4 2 4 8" xfId="3471"/>
    <cellStyle name="Normal 13 4 2 4 8 2" xfId="3472"/>
    <cellStyle name="Normal 13 4 2 4 8 3" xfId="3473"/>
    <cellStyle name="Normal 13 4 2 4 9" xfId="3474"/>
    <cellStyle name="Normal 13 4 2 5" xfId="3475"/>
    <cellStyle name="Normal 13 4 2 5 10" xfId="3476"/>
    <cellStyle name="Normal 13 4 2 5 2" xfId="3477"/>
    <cellStyle name="Normal 13 4 2 5 2 2" xfId="3478"/>
    <cellStyle name="Normal 13 4 2 5 2 2 2" xfId="3479"/>
    <cellStyle name="Normal 13 4 2 5 2 2 2 2" xfId="3480"/>
    <cellStyle name="Normal 13 4 2 5 2 2 2 3" xfId="3481"/>
    <cellStyle name="Normal 13 4 2 5 2 2 2 4" xfId="3482"/>
    <cellStyle name="Normal 13 4 2 5 2 2 3" xfId="3483"/>
    <cellStyle name="Normal 13 4 2 5 2 2 3 2" xfId="3484"/>
    <cellStyle name="Normal 13 4 2 5 2 2 3 3" xfId="3485"/>
    <cellStyle name="Normal 13 4 2 5 2 2 4" xfId="3486"/>
    <cellStyle name="Normal 13 4 2 5 2 2 5" xfId="3487"/>
    <cellStyle name="Normal 13 4 2 5 2 2 6" xfId="3488"/>
    <cellStyle name="Normal 13 4 2 5 2 3" xfId="3489"/>
    <cellStyle name="Normal 13 4 2 5 2 3 2" xfId="3490"/>
    <cellStyle name="Normal 13 4 2 5 2 3 3" xfId="3491"/>
    <cellStyle name="Normal 13 4 2 5 2 3 4" xfId="3492"/>
    <cellStyle name="Normal 13 4 2 5 2 4" xfId="3493"/>
    <cellStyle name="Normal 13 4 2 5 2 4 2" xfId="3494"/>
    <cellStyle name="Normal 13 4 2 5 2 4 3" xfId="3495"/>
    <cellStyle name="Normal 13 4 2 5 2 4 4" xfId="3496"/>
    <cellStyle name="Normal 13 4 2 5 2 5" xfId="3497"/>
    <cellStyle name="Normal 13 4 2 5 2 5 2" xfId="3498"/>
    <cellStyle name="Normal 13 4 2 5 2 5 3" xfId="3499"/>
    <cellStyle name="Normal 13 4 2 5 2 5 4" xfId="3500"/>
    <cellStyle name="Normal 13 4 2 5 2 6" xfId="3501"/>
    <cellStyle name="Normal 13 4 2 5 2 6 2" xfId="3502"/>
    <cellStyle name="Normal 13 4 2 5 2 6 3" xfId="3503"/>
    <cellStyle name="Normal 13 4 2 5 2 7" xfId="3504"/>
    <cellStyle name="Normal 13 4 2 5 2 8" xfId="3505"/>
    <cellStyle name="Normal 13 4 2 5 2 9" xfId="3506"/>
    <cellStyle name="Normal 13 4 2 5 3" xfId="3507"/>
    <cellStyle name="Normal 13 4 2 5 3 2" xfId="3508"/>
    <cellStyle name="Normal 13 4 2 5 3 2 2" xfId="3509"/>
    <cellStyle name="Normal 13 4 2 5 3 2 3" xfId="3510"/>
    <cellStyle name="Normal 13 4 2 5 3 2 4" xfId="3511"/>
    <cellStyle name="Normal 13 4 2 5 3 3" xfId="3512"/>
    <cellStyle name="Normal 13 4 2 5 3 3 2" xfId="3513"/>
    <cellStyle name="Normal 13 4 2 5 3 3 3" xfId="3514"/>
    <cellStyle name="Normal 13 4 2 5 3 4" xfId="3515"/>
    <cellStyle name="Normal 13 4 2 5 3 5" xfId="3516"/>
    <cellStyle name="Normal 13 4 2 5 3 6" xfId="3517"/>
    <cellStyle name="Normal 13 4 2 5 4" xfId="3518"/>
    <cellStyle name="Normal 13 4 2 5 4 2" xfId="3519"/>
    <cellStyle name="Normal 13 4 2 5 4 3" xfId="3520"/>
    <cellStyle name="Normal 13 4 2 5 4 4" xfId="3521"/>
    <cellStyle name="Normal 13 4 2 5 5" xfId="3522"/>
    <cellStyle name="Normal 13 4 2 5 5 2" xfId="3523"/>
    <cellStyle name="Normal 13 4 2 5 5 3" xfId="3524"/>
    <cellStyle name="Normal 13 4 2 5 5 4" xfId="3525"/>
    <cellStyle name="Normal 13 4 2 5 6" xfId="3526"/>
    <cellStyle name="Normal 13 4 2 5 6 2" xfId="3527"/>
    <cellStyle name="Normal 13 4 2 5 6 3" xfId="3528"/>
    <cellStyle name="Normal 13 4 2 5 6 4" xfId="3529"/>
    <cellStyle name="Normal 13 4 2 5 7" xfId="3530"/>
    <cellStyle name="Normal 13 4 2 5 7 2" xfId="3531"/>
    <cellStyle name="Normal 13 4 2 5 7 3" xfId="3532"/>
    <cellStyle name="Normal 13 4 2 5 8" xfId="3533"/>
    <cellStyle name="Normal 13 4 2 5 9" xfId="3534"/>
    <cellStyle name="Normal 13 4 2 6" xfId="3535"/>
    <cellStyle name="Normal 13 4 2 6 2" xfId="3536"/>
    <cellStyle name="Normal 13 4 2 6 2 2" xfId="3537"/>
    <cellStyle name="Normal 13 4 2 6 2 2 2" xfId="3538"/>
    <cellStyle name="Normal 13 4 2 6 2 2 3" xfId="3539"/>
    <cellStyle name="Normal 13 4 2 6 2 2 4" xfId="3540"/>
    <cellStyle name="Normal 13 4 2 6 2 3" xfId="3541"/>
    <cellStyle name="Normal 13 4 2 6 2 3 2" xfId="3542"/>
    <cellStyle name="Normal 13 4 2 6 2 3 3" xfId="3543"/>
    <cellStyle name="Normal 13 4 2 6 2 4" xfId="3544"/>
    <cellStyle name="Normal 13 4 2 6 2 5" xfId="3545"/>
    <cellStyle name="Normal 13 4 2 6 2 6" xfId="3546"/>
    <cellStyle name="Normal 13 4 2 6 3" xfId="3547"/>
    <cellStyle name="Normal 13 4 2 6 3 2" xfId="3548"/>
    <cellStyle name="Normal 13 4 2 6 3 3" xfId="3549"/>
    <cellStyle name="Normal 13 4 2 6 3 4" xfId="3550"/>
    <cellStyle name="Normal 13 4 2 6 4" xfId="3551"/>
    <cellStyle name="Normal 13 4 2 6 4 2" xfId="3552"/>
    <cellStyle name="Normal 13 4 2 6 4 3" xfId="3553"/>
    <cellStyle name="Normal 13 4 2 6 4 4" xfId="3554"/>
    <cellStyle name="Normal 13 4 2 6 5" xfId="3555"/>
    <cellStyle name="Normal 13 4 2 6 5 2" xfId="3556"/>
    <cellStyle name="Normal 13 4 2 6 5 3" xfId="3557"/>
    <cellStyle name="Normal 13 4 2 6 5 4" xfId="3558"/>
    <cellStyle name="Normal 13 4 2 6 6" xfId="3559"/>
    <cellStyle name="Normal 13 4 2 6 6 2" xfId="3560"/>
    <cellStyle name="Normal 13 4 2 6 6 3" xfId="3561"/>
    <cellStyle name="Normal 13 4 2 6 7" xfId="3562"/>
    <cellStyle name="Normal 13 4 2 6 8" xfId="3563"/>
    <cellStyle name="Normal 13 4 2 6 9" xfId="3564"/>
    <cellStyle name="Normal 13 4 2 7" xfId="3565"/>
    <cellStyle name="Normal 13 4 2 7 2" xfId="3566"/>
    <cellStyle name="Normal 13 4 2 7 2 2" xfId="3567"/>
    <cellStyle name="Normal 13 4 2 7 2 2 2" xfId="3568"/>
    <cellStyle name="Normal 13 4 2 7 2 2 3" xfId="3569"/>
    <cellStyle name="Normal 13 4 2 7 2 2 4" xfId="3570"/>
    <cellStyle name="Normal 13 4 2 7 2 3" xfId="3571"/>
    <cellStyle name="Normal 13 4 2 7 2 3 2" xfId="3572"/>
    <cellStyle name="Normal 13 4 2 7 2 3 3" xfId="3573"/>
    <cellStyle name="Normal 13 4 2 7 2 4" xfId="3574"/>
    <cellStyle name="Normal 13 4 2 7 2 5" xfId="3575"/>
    <cellStyle name="Normal 13 4 2 7 2 6" xfId="3576"/>
    <cellStyle name="Normal 13 4 2 7 3" xfId="3577"/>
    <cellStyle name="Normal 13 4 2 7 3 2" xfId="3578"/>
    <cellStyle name="Normal 13 4 2 7 3 3" xfId="3579"/>
    <cellStyle name="Normal 13 4 2 7 3 4" xfId="3580"/>
    <cellStyle name="Normal 13 4 2 7 4" xfId="3581"/>
    <cellStyle name="Normal 13 4 2 7 4 2" xfId="3582"/>
    <cellStyle name="Normal 13 4 2 7 4 3" xfId="3583"/>
    <cellStyle name="Normal 13 4 2 7 4 4" xfId="3584"/>
    <cellStyle name="Normal 13 4 2 7 5" xfId="3585"/>
    <cellStyle name="Normal 13 4 2 7 5 2" xfId="3586"/>
    <cellStyle name="Normal 13 4 2 7 5 3" xfId="3587"/>
    <cellStyle name="Normal 13 4 2 7 5 4" xfId="3588"/>
    <cellStyle name="Normal 13 4 2 7 6" xfId="3589"/>
    <cellStyle name="Normal 13 4 2 7 6 2" xfId="3590"/>
    <cellStyle name="Normal 13 4 2 7 6 3" xfId="3591"/>
    <cellStyle name="Normal 13 4 2 7 7" xfId="3592"/>
    <cellStyle name="Normal 13 4 2 7 8" xfId="3593"/>
    <cellStyle name="Normal 13 4 2 7 9" xfId="3594"/>
    <cellStyle name="Normal 13 4 2 8" xfId="3595"/>
    <cellStyle name="Normal 13 4 2 8 2" xfId="3596"/>
    <cellStyle name="Normal 13 4 2 8 2 2" xfId="3597"/>
    <cellStyle name="Normal 13 4 2 8 2 2 2" xfId="3598"/>
    <cellStyle name="Normal 13 4 2 8 2 2 3" xfId="3599"/>
    <cellStyle name="Normal 13 4 2 8 2 2 4" xfId="3600"/>
    <cellStyle name="Normal 13 4 2 8 2 3" xfId="3601"/>
    <cellStyle name="Normal 13 4 2 8 2 3 2" xfId="3602"/>
    <cellStyle name="Normal 13 4 2 8 2 3 3" xfId="3603"/>
    <cellStyle name="Normal 13 4 2 8 2 4" xfId="3604"/>
    <cellStyle name="Normal 13 4 2 8 2 5" xfId="3605"/>
    <cellStyle name="Normal 13 4 2 8 2 6" xfId="3606"/>
    <cellStyle name="Normal 13 4 2 8 3" xfId="3607"/>
    <cellStyle name="Normal 13 4 2 8 3 2" xfId="3608"/>
    <cellStyle name="Normal 13 4 2 8 3 3" xfId="3609"/>
    <cellStyle name="Normal 13 4 2 8 3 4" xfId="3610"/>
    <cellStyle name="Normal 13 4 2 8 4" xfId="3611"/>
    <cellStyle name="Normal 13 4 2 8 4 2" xfId="3612"/>
    <cellStyle name="Normal 13 4 2 8 4 3" xfId="3613"/>
    <cellStyle name="Normal 13 4 2 8 4 4" xfId="3614"/>
    <cellStyle name="Normal 13 4 2 8 5" xfId="3615"/>
    <cellStyle name="Normal 13 4 2 8 5 2" xfId="3616"/>
    <cellStyle name="Normal 13 4 2 8 5 3" xfId="3617"/>
    <cellStyle name="Normal 13 4 2 8 6" xfId="3618"/>
    <cellStyle name="Normal 13 4 2 8 7" xfId="3619"/>
    <cellStyle name="Normal 13 4 2 8 8" xfId="3620"/>
    <cellStyle name="Normal 13 4 2 9" xfId="3621"/>
    <cellStyle name="Normal 13 4 2 9 2" xfId="3622"/>
    <cellStyle name="Normal 13 4 2 9 2 2" xfId="3623"/>
    <cellStyle name="Normal 13 4 2 9 2 3" xfId="3624"/>
    <cellStyle name="Normal 13 4 2 9 2 4" xfId="3625"/>
    <cellStyle name="Normal 13 4 2 9 3" xfId="3626"/>
    <cellStyle name="Normal 13 4 2 9 3 2" xfId="3627"/>
    <cellStyle name="Normal 13 4 2 9 3 3" xfId="3628"/>
    <cellStyle name="Normal 13 4 2 9 4" xfId="3629"/>
    <cellStyle name="Normal 13 4 2 9 5" xfId="3630"/>
    <cellStyle name="Normal 13 4 2 9 6" xfId="3631"/>
    <cellStyle name="Normal 13 4 20" xfId="54138"/>
    <cellStyle name="Normal 13 4 3" xfId="250"/>
    <cellStyle name="Normal 13 4 3 10" xfId="3632"/>
    <cellStyle name="Normal 13 4 3 10 2" xfId="3633"/>
    <cellStyle name="Normal 13 4 3 10 3" xfId="3634"/>
    <cellStyle name="Normal 13 4 3 10 4" xfId="3635"/>
    <cellStyle name="Normal 13 4 3 11" xfId="3636"/>
    <cellStyle name="Normal 13 4 3 11 2" xfId="3637"/>
    <cellStyle name="Normal 13 4 3 11 3" xfId="3638"/>
    <cellStyle name="Normal 13 4 3 11 4" xfId="3639"/>
    <cellStyle name="Normal 13 4 3 12" xfId="3640"/>
    <cellStyle name="Normal 13 4 3 12 2" xfId="3641"/>
    <cellStyle name="Normal 13 4 3 12 3" xfId="3642"/>
    <cellStyle name="Normal 13 4 3 13" xfId="3643"/>
    <cellStyle name="Normal 13 4 3 14" xfId="3644"/>
    <cellStyle name="Normal 13 4 3 15" xfId="3645"/>
    <cellStyle name="Normal 13 4 3 2" xfId="3646"/>
    <cellStyle name="Normal 13 4 3 2 10" xfId="3647"/>
    <cellStyle name="Normal 13 4 3 2 11" xfId="3648"/>
    <cellStyle name="Normal 13 4 3 2 2" xfId="3649"/>
    <cellStyle name="Normal 13 4 3 2 2 10" xfId="3650"/>
    <cellStyle name="Normal 13 4 3 2 2 2" xfId="3651"/>
    <cellStyle name="Normal 13 4 3 2 2 2 2" xfId="3652"/>
    <cellStyle name="Normal 13 4 3 2 2 2 2 2" xfId="3653"/>
    <cellStyle name="Normal 13 4 3 2 2 2 2 2 2" xfId="3654"/>
    <cellStyle name="Normal 13 4 3 2 2 2 2 2 3" xfId="3655"/>
    <cellStyle name="Normal 13 4 3 2 2 2 2 2 4" xfId="3656"/>
    <cellStyle name="Normal 13 4 3 2 2 2 2 3" xfId="3657"/>
    <cellStyle name="Normal 13 4 3 2 2 2 2 3 2" xfId="3658"/>
    <cellStyle name="Normal 13 4 3 2 2 2 2 3 3" xfId="3659"/>
    <cellStyle name="Normal 13 4 3 2 2 2 2 4" xfId="3660"/>
    <cellStyle name="Normal 13 4 3 2 2 2 2 5" xfId="3661"/>
    <cellStyle name="Normal 13 4 3 2 2 2 2 6" xfId="3662"/>
    <cellStyle name="Normal 13 4 3 2 2 2 3" xfId="3663"/>
    <cellStyle name="Normal 13 4 3 2 2 2 3 2" xfId="3664"/>
    <cellStyle name="Normal 13 4 3 2 2 2 3 3" xfId="3665"/>
    <cellStyle name="Normal 13 4 3 2 2 2 3 4" xfId="3666"/>
    <cellStyle name="Normal 13 4 3 2 2 2 4" xfId="3667"/>
    <cellStyle name="Normal 13 4 3 2 2 2 4 2" xfId="3668"/>
    <cellStyle name="Normal 13 4 3 2 2 2 4 3" xfId="3669"/>
    <cellStyle name="Normal 13 4 3 2 2 2 4 4" xfId="3670"/>
    <cellStyle name="Normal 13 4 3 2 2 2 5" xfId="3671"/>
    <cellStyle name="Normal 13 4 3 2 2 2 5 2" xfId="3672"/>
    <cellStyle name="Normal 13 4 3 2 2 2 5 3" xfId="3673"/>
    <cellStyle name="Normal 13 4 3 2 2 2 5 4" xfId="3674"/>
    <cellStyle name="Normal 13 4 3 2 2 2 6" xfId="3675"/>
    <cellStyle name="Normal 13 4 3 2 2 2 6 2" xfId="3676"/>
    <cellStyle name="Normal 13 4 3 2 2 2 6 3" xfId="3677"/>
    <cellStyle name="Normal 13 4 3 2 2 2 7" xfId="3678"/>
    <cellStyle name="Normal 13 4 3 2 2 2 8" xfId="3679"/>
    <cellStyle name="Normal 13 4 3 2 2 2 9" xfId="3680"/>
    <cellStyle name="Normal 13 4 3 2 2 3" xfId="3681"/>
    <cellStyle name="Normal 13 4 3 2 2 3 2" xfId="3682"/>
    <cellStyle name="Normal 13 4 3 2 2 3 2 2" xfId="3683"/>
    <cellStyle name="Normal 13 4 3 2 2 3 2 3" xfId="3684"/>
    <cellStyle name="Normal 13 4 3 2 2 3 2 4" xfId="3685"/>
    <cellStyle name="Normal 13 4 3 2 2 3 3" xfId="3686"/>
    <cellStyle name="Normal 13 4 3 2 2 3 3 2" xfId="3687"/>
    <cellStyle name="Normal 13 4 3 2 2 3 3 3" xfId="3688"/>
    <cellStyle name="Normal 13 4 3 2 2 3 4" xfId="3689"/>
    <cellStyle name="Normal 13 4 3 2 2 3 5" xfId="3690"/>
    <cellStyle name="Normal 13 4 3 2 2 3 6" xfId="3691"/>
    <cellStyle name="Normal 13 4 3 2 2 4" xfId="3692"/>
    <cellStyle name="Normal 13 4 3 2 2 4 2" xfId="3693"/>
    <cellStyle name="Normal 13 4 3 2 2 4 3" xfId="3694"/>
    <cellStyle name="Normal 13 4 3 2 2 4 4" xfId="3695"/>
    <cellStyle name="Normal 13 4 3 2 2 5" xfId="3696"/>
    <cellStyle name="Normal 13 4 3 2 2 5 2" xfId="3697"/>
    <cellStyle name="Normal 13 4 3 2 2 5 3" xfId="3698"/>
    <cellStyle name="Normal 13 4 3 2 2 5 4" xfId="3699"/>
    <cellStyle name="Normal 13 4 3 2 2 6" xfId="3700"/>
    <cellStyle name="Normal 13 4 3 2 2 6 2" xfId="3701"/>
    <cellStyle name="Normal 13 4 3 2 2 6 3" xfId="3702"/>
    <cellStyle name="Normal 13 4 3 2 2 6 4" xfId="3703"/>
    <cellStyle name="Normal 13 4 3 2 2 7" xfId="3704"/>
    <cellStyle name="Normal 13 4 3 2 2 7 2" xfId="3705"/>
    <cellStyle name="Normal 13 4 3 2 2 7 3" xfId="3706"/>
    <cellStyle name="Normal 13 4 3 2 2 8" xfId="3707"/>
    <cellStyle name="Normal 13 4 3 2 2 9" xfId="3708"/>
    <cellStyle name="Normal 13 4 3 2 3" xfId="3709"/>
    <cellStyle name="Normal 13 4 3 2 3 2" xfId="3710"/>
    <cellStyle name="Normal 13 4 3 2 3 2 2" xfId="3711"/>
    <cellStyle name="Normal 13 4 3 2 3 2 2 2" xfId="3712"/>
    <cellStyle name="Normal 13 4 3 2 3 2 2 3" xfId="3713"/>
    <cellStyle name="Normal 13 4 3 2 3 2 2 4" xfId="3714"/>
    <cellStyle name="Normal 13 4 3 2 3 2 3" xfId="3715"/>
    <cellStyle name="Normal 13 4 3 2 3 2 3 2" xfId="3716"/>
    <cellStyle name="Normal 13 4 3 2 3 2 3 3" xfId="3717"/>
    <cellStyle name="Normal 13 4 3 2 3 2 4" xfId="3718"/>
    <cellStyle name="Normal 13 4 3 2 3 2 5" xfId="3719"/>
    <cellStyle name="Normal 13 4 3 2 3 2 6" xfId="3720"/>
    <cellStyle name="Normal 13 4 3 2 3 3" xfId="3721"/>
    <cellStyle name="Normal 13 4 3 2 3 3 2" xfId="3722"/>
    <cellStyle name="Normal 13 4 3 2 3 3 3" xfId="3723"/>
    <cellStyle name="Normal 13 4 3 2 3 3 4" xfId="3724"/>
    <cellStyle name="Normal 13 4 3 2 3 4" xfId="3725"/>
    <cellStyle name="Normal 13 4 3 2 3 4 2" xfId="3726"/>
    <cellStyle name="Normal 13 4 3 2 3 4 3" xfId="3727"/>
    <cellStyle name="Normal 13 4 3 2 3 4 4" xfId="3728"/>
    <cellStyle name="Normal 13 4 3 2 3 5" xfId="3729"/>
    <cellStyle name="Normal 13 4 3 2 3 5 2" xfId="3730"/>
    <cellStyle name="Normal 13 4 3 2 3 5 3" xfId="3731"/>
    <cellStyle name="Normal 13 4 3 2 3 5 4" xfId="3732"/>
    <cellStyle name="Normal 13 4 3 2 3 6" xfId="3733"/>
    <cellStyle name="Normal 13 4 3 2 3 6 2" xfId="3734"/>
    <cellStyle name="Normal 13 4 3 2 3 6 3" xfId="3735"/>
    <cellStyle name="Normal 13 4 3 2 3 7" xfId="3736"/>
    <cellStyle name="Normal 13 4 3 2 3 8" xfId="3737"/>
    <cellStyle name="Normal 13 4 3 2 3 9" xfId="3738"/>
    <cellStyle name="Normal 13 4 3 2 4" xfId="3739"/>
    <cellStyle name="Normal 13 4 3 2 4 2" xfId="3740"/>
    <cellStyle name="Normal 13 4 3 2 4 2 2" xfId="3741"/>
    <cellStyle name="Normal 13 4 3 2 4 2 3" xfId="3742"/>
    <cellStyle name="Normal 13 4 3 2 4 2 4" xfId="3743"/>
    <cellStyle name="Normal 13 4 3 2 4 3" xfId="3744"/>
    <cellStyle name="Normal 13 4 3 2 4 3 2" xfId="3745"/>
    <cellStyle name="Normal 13 4 3 2 4 3 3" xfId="3746"/>
    <cellStyle name="Normal 13 4 3 2 4 4" xfId="3747"/>
    <cellStyle name="Normal 13 4 3 2 4 5" xfId="3748"/>
    <cellStyle name="Normal 13 4 3 2 4 6" xfId="3749"/>
    <cellStyle name="Normal 13 4 3 2 5" xfId="3750"/>
    <cellStyle name="Normal 13 4 3 2 5 2" xfId="3751"/>
    <cellStyle name="Normal 13 4 3 2 5 3" xfId="3752"/>
    <cellStyle name="Normal 13 4 3 2 5 4" xfId="3753"/>
    <cellStyle name="Normal 13 4 3 2 6" xfId="3754"/>
    <cellStyle name="Normal 13 4 3 2 6 2" xfId="3755"/>
    <cellStyle name="Normal 13 4 3 2 6 3" xfId="3756"/>
    <cellStyle name="Normal 13 4 3 2 6 4" xfId="3757"/>
    <cellStyle name="Normal 13 4 3 2 7" xfId="3758"/>
    <cellStyle name="Normal 13 4 3 2 7 2" xfId="3759"/>
    <cellStyle name="Normal 13 4 3 2 7 3" xfId="3760"/>
    <cellStyle name="Normal 13 4 3 2 7 4" xfId="3761"/>
    <cellStyle name="Normal 13 4 3 2 8" xfId="3762"/>
    <cellStyle name="Normal 13 4 3 2 8 2" xfId="3763"/>
    <cellStyle name="Normal 13 4 3 2 8 3" xfId="3764"/>
    <cellStyle name="Normal 13 4 3 2 9" xfId="3765"/>
    <cellStyle name="Normal 13 4 3 3" xfId="3766"/>
    <cellStyle name="Normal 13 4 3 3 10" xfId="3767"/>
    <cellStyle name="Normal 13 4 3 3 11" xfId="3768"/>
    <cellStyle name="Normal 13 4 3 3 2" xfId="3769"/>
    <cellStyle name="Normal 13 4 3 3 2 10" xfId="3770"/>
    <cellStyle name="Normal 13 4 3 3 2 2" xfId="3771"/>
    <cellStyle name="Normal 13 4 3 3 2 2 2" xfId="3772"/>
    <cellStyle name="Normal 13 4 3 3 2 2 2 2" xfId="3773"/>
    <cellStyle name="Normal 13 4 3 3 2 2 2 2 2" xfId="3774"/>
    <cellStyle name="Normal 13 4 3 3 2 2 2 2 3" xfId="3775"/>
    <cellStyle name="Normal 13 4 3 3 2 2 2 2 4" xfId="3776"/>
    <cellStyle name="Normal 13 4 3 3 2 2 2 3" xfId="3777"/>
    <cellStyle name="Normal 13 4 3 3 2 2 2 3 2" xfId="3778"/>
    <cellStyle name="Normal 13 4 3 3 2 2 2 3 3" xfId="3779"/>
    <cellStyle name="Normal 13 4 3 3 2 2 2 4" xfId="3780"/>
    <cellStyle name="Normal 13 4 3 3 2 2 2 5" xfId="3781"/>
    <cellStyle name="Normal 13 4 3 3 2 2 2 6" xfId="3782"/>
    <cellStyle name="Normal 13 4 3 3 2 2 3" xfId="3783"/>
    <cellStyle name="Normal 13 4 3 3 2 2 3 2" xfId="3784"/>
    <cellStyle name="Normal 13 4 3 3 2 2 3 3" xfId="3785"/>
    <cellStyle name="Normal 13 4 3 3 2 2 3 4" xfId="3786"/>
    <cellStyle name="Normal 13 4 3 3 2 2 4" xfId="3787"/>
    <cellStyle name="Normal 13 4 3 3 2 2 4 2" xfId="3788"/>
    <cellStyle name="Normal 13 4 3 3 2 2 4 3" xfId="3789"/>
    <cellStyle name="Normal 13 4 3 3 2 2 4 4" xfId="3790"/>
    <cellStyle name="Normal 13 4 3 3 2 2 5" xfId="3791"/>
    <cellStyle name="Normal 13 4 3 3 2 2 5 2" xfId="3792"/>
    <cellStyle name="Normal 13 4 3 3 2 2 5 3" xfId="3793"/>
    <cellStyle name="Normal 13 4 3 3 2 2 5 4" xfId="3794"/>
    <cellStyle name="Normal 13 4 3 3 2 2 6" xfId="3795"/>
    <cellStyle name="Normal 13 4 3 3 2 2 6 2" xfId="3796"/>
    <cellStyle name="Normal 13 4 3 3 2 2 6 3" xfId="3797"/>
    <cellStyle name="Normal 13 4 3 3 2 2 7" xfId="3798"/>
    <cellStyle name="Normal 13 4 3 3 2 2 8" xfId="3799"/>
    <cellStyle name="Normal 13 4 3 3 2 2 9" xfId="3800"/>
    <cellStyle name="Normal 13 4 3 3 2 3" xfId="3801"/>
    <cellStyle name="Normal 13 4 3 3 2 3 2" xfId="3802"/>
    <cellStyle name="Normal 13 4 3 3 2 3 2 2" xfId="3803"/>
    <cellStyle name="Normal 13 4 3 3 2 3 2 3" xfId="3804"/>
    <cellStyle name="Normal 13 4 3 3 2 3 2 4" xfId="3805"/>
    <cellStyle name="Normal 13 4 3 3 2 3 3" xfId="3806"/>
    <cellStyle name="Normal 13 4 3 3 2 3 3 2" xfId="3807"/>
    <cellStyle name="Normal 13 4 3 3 2 3 3 3" xfId="3808"/>
    <cellStyle name="Normal 13 4 3 3 2 3 4" xfId="3809"/>
    <cellStyle name="Normal 13 4 3 3 2 3 5" xfId="3810"/>
    <cellStyle name="Normal 13 4 3 3 2 3 6" xfId="3811"/>
    <cellStyle name="Normal 13 4 3 3 2 4" xfId="3812"/>
    <cellStyle name="Normal 13 4 3 3 2 4 2" xfId="3813"/>
    <cellStyle name="Normal 13 4 3 3 2 4 3" xfId="3814"/>
    <cellStyle name="Normal 13 4 3 3 2 4 4" xfId="3815"/>
    <cellStyle name="Normal 13 4 3 3 2 5" xfId="3816"/>
    <cellStyle name="Normal 13 4 3 3 2 5 2" xfId="3817"/>
    <cellStyle name="Normal 13 4 3 3 2 5 3" xfId="3818"/>
    <cellStyle name="Normal 13 4 3 3 2 5 4" xfId="3819"/>
    <cellStyle name="Normal 13 4 3 3 2 6" xfId="3820"/>
    <cellStyle name="Normal 13 4 3 3 2 6 2" xfId="3821"/>
    <cellStyle name="Normal 13 4 3 3 2 6 3" xfId="3822"/>
    <cellStyle name="Normal 13 4 3 3 2 6 4" xfId="3823"/>
    <cellStyle name="Normal 13 4 3 3 2 7" xfId="3824"/>
    <cellStyle name="Normal 13 4 3 3 2 7 2" xfId="3825"/>
    <cellStyle name="Normal 13 4 3 3 2 7 3" xfId="3826"/>
    <cellStyle name="Normal 13 4 3 3 2 8" xfId="3827"/>
    <cellStyle name="Normal 13 4 3 3 2 9" xfId="3828"/>
    <cellStyle name="Normal 13 4 3 3 3" xfId="3829"/>
    <cellStyle name="Normal 13 4 3 3 3 2" xfId="3830"/>
    <cellStyle name="Normal 13 4 3 3 3 2 2" xfId="3831"/>
    <cellStyle name="Normal 13 4 3 3 3 2 2 2" xfId="3832"/>
    <cellStyle name="Normal 13 4 3 3 3 2 2 3" xfId="3833"/>
    <cellStyle name="Normal 13 4 3 3 3 2 2 4" xfId="3834"/>
    <cellStyle name="Normal 13 4 3 3 3 2 3" xfId="3835"/>
    <cellStyle name="Normal 13 4 3 3 3 2 3 2" xfId="3836"/>
    <cellStyle name="Normal 13 4 3 3 3 2 3 3" xfId="3837"/>
    <cellStyle name="Normal 13 4 3 3 3 2 4" xfId="3838"/>
    <cellStyle name="Normal 13 4 3 3 3 2 5" xfId="3839"/>
    <cellStyle name="Normal 13 4 3 3 3 2 6" xfId="3840"/>
    <cellStyle name="Normal 13 4 3 3 3 3" xfId="3841"/>
    <cellStyle name="Normal 13 4 3 3 3 3 2" xfId="3842"/>
    <cellStyle name="Normal 13 4 3 3 3 3 3" xfId="3843"/>
    <cellStyle name="Normal 13 4 3 3 3 3 4" xfId="3844"/>
    <cellStyle name="Normal 13 4 3 3 3 4" xfId="3845"/>
    <cellStyle name="Normal 13 4 3 3 3 4 2" xfId="3846"/>
    <cellStyle name="Normal 13 4 3 3 3 4 3" xfId="3847"/>
    <cellStyle name="Normal 13 4 3 3 3 4 4" xfId="3848"/>
    <cellStyle name="Normal 13 4 3 3 3 5" xfId="3849"/>
    <cellStyle name="Normal 13 4 3 3 3 5 2" xfId="3850"/>
    <cellStyle name="Normal 13 4 3 3 3 5 3" xfId="3851"/>
    <cellStyle name="Normal 13 4 3 3 3 5 4" xfId="3852"/>
    <cellStyle name="Normal 13 4 3 3 3 6" xfId="3853"/>
    <cellStyle name="Normal 13 4 3 3 3 6 2" xfId="3854"/>
    <cellStyle name="Normal 13 4 3 3 3 6 3" xfId="3855"/>
    <cellStyle name="Normal 13 4 3 3 3 7" xfId="3856"/>
    <cellStyle name="Normal 13 4 3 3 3 8" xfId="3857"/>
    <cellStyle name="Normal 13 4 3 3 3 9" xfId="3858"/>
    <cellStyle name="Normal 13 4 3 3 4" xfId="3859"/>
    <cellStyle name="Normal 13 4 3 3 4 2" xfId="3860"/>
    <cellStyle name="Normal 13 4 3 3 4 2 2" xfId="3861"/>
    <cellStyle name="Normal 13 4 3 3 4 2 3" xfId="3862"/>
    <cellStyle name="Normal 13 4 3 3 4 2 4" xfId="3863"/>
    <cellStyle name="Normal 13 4 3 3 4 3" xfId="3864"/>
    <cellStyle name="Normal 13 4 3 3 4 3 2" xfId="3865"/>
    <cellStyle name="Normal 13 4 3 3 4 3 3" xfId="3866"/>
    <cellStyle name="Normal 13 4 3 3 4 4" xfId="3867"/>
    <cellStyle name="Normal 13 4 3 3 4 5" xfId="3868"/>
    <cellStyle name="Normal 13 4 3 3 4 6" xfId="3869"/>
    <cellStyle name="Normal 13 4 3 3 5" xfId="3870"/>
    <cellStyle name="Normal 13 4 3 3 5 2" xfId="3871"/>
    <cellStyle name="Normal 13 4 3 3 5 3" xfId="3872"/>
    <cellStyle name="Normal 13 4 3 3 5 4" xfId="3873"/>
    <cellStyle name="Normal 13 4 3 3 6" xfId="3874"/>
    <cellStyle name="Normal 13 4 3 3 6 2" xfId="3875"/>
    <cellStyle name="Normal 13 4 3 3 6 3" xfId="3876"/>
    <cellStyle name="Normal 13 4 3 3 6 4" xfId="3877"/>
    <cellStyle name="Normal 13 4 3 3 7" xfId="3878"/>
    <cellStyle name="Normal 13 4 3 3 7 2" xfId="3879"/>
    <cellStyle name="Normal 13 4 3 3 7 3" xfId="3880"/>
    <cellStyle name="Normal 13 4 3 3 7 4" xfId="3881"/>
    <cellStyle name="Normal 13 4 3 3 8" xfId="3882"/>
    <cellStyle name="Normal 13 4 3 3 8 2" xfId="3883"/>
    <cellStyle name="Normal 13 4 3 3 8 3" xfId="3884"/>
    <cellStyle name="Normal 13 4 3 3 9" xfId="3885"/>
    <cellStyle name="Normal 13 4 3 4" xfId="3886"/>
    <cellStyle name="Normal 13 4 3 4 10" xfId="3887"/>
    <cellStyle name="Normal 13 4 3 4 2" xfId="3888"/>
    <cellStyle name="Normal 13 4 3 4 2 2" xfId="3889"/>
    <cellStyle name="Normal 13 4 3 4 2 2 2" xfId="3890"/>
    <cellStyle name="Normal 13 4 3 4 2 2 2 2" xfId="3891"/>
    <cellStyle name="Normal 13 4 3 4 2 2 2 3" xfId="3892"/>
    <cellStyle name="Normal 13 4 3 4 2 2 2 4" xfId="3893"/>
    <cellStyle name="Normal 13 4 3 4 2 2 3" xfId="3894"/>
    <cellStyle name="Normal 13 4 3 4 2 2 3 2" xfId="3895"/>
    <cellStyle name="Normal 13 4 3 4 2 2 3 3" xfId="3896"/>
    <cellStyle name="Normal 13 4 3 4 2 2 4" xfId="3897"/>
    <cellStyle name="Normal 13 4 3 4 2 2 5" xfId="3898"/>
    <cellStyle name="Normal 13 4 3 4 2 2 6" xfId="3899"/>
    <cellStyle name="Normal 13 4 3 4 2 3" xfId="3900"/>
    <cellStyle name="Normal 13 4 3 4 2 3 2" xfId="3901"/>
    <cellStyle name="Normal 13 4 3 4 2 3 3" xfId="3902"/>
    <cellStyle name="Normal 13 4 3 4 2 3 4" xfId="3903"/>
    <cellStyle name="Normal 13 4 3 4 2 4" xfId="3904"/>
    <cellStyle name="Normal 13 4 3 4 2 4 2" xfId="3905"/>
    <cellStyle name="Normal 13 4 3 4 2 4 3" xfId="3906"/>
    <cellStyle name="Normal 13 4 3 4 2 4 4" xfId="3907"/>
    <cellStyle name="Normal 13 4 3 4 2 5" xfId="3908"/>
    <cellStyle name="Normal 13 4 3 4 2 5 2" xfId="3909"/>
    <cellStyle name="Normal 13 4 3 4 2 5 3" xfId="3910"/>
    <cellStyle name="Normal 13 4 3 4 2 5 4" xfId="3911"/>
    <cellStyle name="Normal 13 4 3 4 2 6" xfId="3912"/>
    <cellStyle name="Normal 13 4 3 4 2 6 2" xfId="3913"/>
    <cellStyle name="Normal 13 4 3 4 2 6 3" xfId="3914"/>
    <cellStyle name="Normal 13 4 3 4 2 7" xfId="3915"/>
    <cellStyle name="Normal 13 4 3 4 2 8" xfId="3916"/>
    <cellStyle name="Normal 13 4 3 4 2 9" xfId="3917"/>
    <cellStyle name="Normal 13 4 3 4 3" xfId="3918"/>
    <cellStyle name="Normal 13 4 3 4 3 2" xfId="3919"/>
    <cellStyle name="Normal 13 4 3 4 3 2 2" xfId="3920"/>
    <cellStyle name="Normal 13 4 3 4 3 2 3" xfId="3921"/>
    <cellStyle name="Normal 13 4 3 4 3 2 4" xfId="3922"/>
    <cellStyle name="Normal 13 4 3 4 3 3" xfId="3923"/>
    <cellStyle name="Normal 13 4 3 4 3 3 2" xfId="3924"/>
    <cellStyle name="Normal 13 4 3 4 3 3 3" xfId="3925"/>
    <cellStyle name="Normal 13 4 3 4 3 4" xfId="3926"/>
    <cellStyle name="Normal 13 4 3 4 3 5" xfId="3927"/>
    <cellStyle name="Normal 13 4 3 4 3 6" xfId="3928"/>
    <cellStyle name="Normal 13 4 3 4 4" xfId="3929"/>
    <cellStyle name="Normal 13 4 3 4 4 2" xfId="3930"/>
    <cellStyle name="Normal 13 4 3 4 4 3" xfId="3931"/>
    <cellStyle name="Normal 13 4 3 4 4 4" xfId="3932"/>
    <cellStyle name="Normal 13 4 3 4 5" xfId="3933"/>
    <cellStyle name="Normal 13 4 3 4 5 2" xfId="3934"/>
    <cellStyle name="Normal 13 4 3 4 5 3" xfId="3935"/>
    <cellStyle name="Normal 13 4 3 4 5 4" xfId="3936"/>
    <cellStyle name="Normal 13 4 3 4 6" xfId="3937"/>
    <cellStyle name="Normal 13 4 3 4 6 2" xfId="3938"/>
    <cellStyle name="Normal 13 4 3 4 6 3" xfId="3939"/>
    <cellStyle name="Normal 13 4 3 4 6 4" xfId="3940"/>
    <cellStyle name="Normal 13 4 3 4 7" xfId="3941"/>
    <cellStyle name="Normal 13 4 3 4 7 2" xfId="3942"/>
    <cellStyle name="Normal 13 4 3 4 7 3" xfId="3943"/>
    <cellStyle name="Normal 13 4 3 4 8" xfId="3944"/>
    <cellStyle name="Normal 13 4 3 4 9" xfId="3945"/>
    <cellStyle name="Normal 13 4 3 5" xfId="3946"/>
    <cellStyle name="Normal 13 4 3 5 2" xfId="3947"/>
    <cellStyle name="Normal 13 4 3 5 2 2" xfId="3948"/>
    <cellStyle name="Normal 13 4 3 5 2 2 2" xfId="3949"/>
    <cellStyle name="Normal 13 4 3 5 2 2 3" xfId="3950"/>
    <cellStyle name="Normal 13 4 3 5 2 2 4" xfId="3951"/>
    <cellStyle name="Normal 13 4 3 5 2 3" xfId="3952"/>
    <cellStyle name="Normal 13 4 3 5 2 3 2" xfId="3953"/>
    <cellStyle name="Normal 13 4 3 5 2 3 3" xfId="3954"/>
    <cellStyle name="Normal 13 4 3 5 2 4" xfId="3955"/>
    <cellStyle name="Normal 13 4 3 5 2 5" xfId="3956"/>
    <cellStyle name="Normal 13 4 3 5 2 6" xfId="3957"/>
    <cellStyle name="Normal 13 4 3 5 3" xfId="3958"/>
    <cellStyle name="Normal 13 4 3 5 3 2" xfId="3959"/>
    <cellStyle name="Normal 13 4 3 5 3 3" xfId="3960"/>
    <cellStyle name="Normal 13 4 3 5 3 4" xfId="3961"/>
    <cellStyle name="Normal 13 4 3 5 4" xfId="3962"/>
    <cellStyle name="Normal 13 4 3 5 4 2" xfId="3963"/>
    <cellStyle name="Normal 13 4 3 5 4 3" xfId="3964"/>
    <cellStyle name="Normal 13 4 3 5 4 4" xfId="3965"/>
    <cellStyle name="Normal 13 4 3 5 5" xfId="3966"/>
    <cellStyle name="Normal 13 4 3 5 5 2" xfId="3967"/>
    <cellStyle name="Normal 13 4 3 5 5 3" xfId="3968"/>
    <cellStyle name="Normal 13 4 3 5 5 4" xfId="3969"/>
    <cellStyle name="Normal 13 4 3 5 6" xfId="3970"/>
    <cellStyle name="Normal 13 4 3 5 6 2" xfId="3971"/>
    <cellStyle name="Normal 13 4 3 5 6 3" xfId="3972"/>
    <cellStyle name="Normal 13 4 3 5 7" xfId="3973"/>
    <cellStyle name="Normal 13 4 3 5 8" xfId="3974"/>
    <cellStyle name="Normal 13 4 3 5 9" xfId="3975"/>
    <cellStyle name="Normal 13 4 3 6" xfId="3976"/>
    <cellStyle name="Normal 13 4 3 6 2" xfId="3977"/>
    <cellStyle name="Normal 13 4 3 6 2 2" xfId="3978"/>
    <cellStyle name="Normal 13 4 3 6 2 2 2" xfId="3979"/>
    <cellStyle name="Normal 13 4 3 6 2 2 3" xfId="3980"/>
    <cellStyle name="Normal 13 4 3 6 2 2 4" xfId="3981"/>
    <cellStyle name="Normal 13 4 3 6 2 3" xfId="3982"/>
    <cellStyle name="Normal 13 4 3 6 2 3 2" xfId="3983"/>
    <cellStyle name="Normal 13 4 3 6 2 3 3" xfId="3984"/>
    <cellStyle name="Normal 13 4 3 6 2 4" xfId="3985"/>
    <cellStyle name="Normal 13 4 3 6 2 5" xfId="3986"/>
    <cellStyle name="Normal 13 4 3 6 2 6" xfId="3987"/>
    <cellStyle name="Normal 13 4 3 6 3" xfId="3988"/>
    <cellStyle name="Normal 13 4 3 6 3 2" xfId="3989"/>
    <cellStyle name="Normal 13 4 3 6 3 3" xfId="3990"/>
    <cellStyle name="Normal 13 4 3 6 3 4" xfId="3991"/>
    <cellStyle name="Normal 13 4 3 6 4" xfId="3992"/>
    <cellStyle name="Normal 13 4 3 6 4 2" xfId="3993"/>
    <cellStyle name="Normal 13 4 3 6 4 3" xfId="3994"/>
    <cellStyle name="Normal 13 4 3 6 4 4" xfId="3995"/>
    <cellStyle name="Normal 13 4 3 6 5" xfId="3996"/>
    <cellStyle name="Normal 13 4 3 6 5 2" xfId="3997"/>
    <cellStyle name="Normal 13 4 3 6 5 3" xfId="3998"/>
    <cellStyle name="Normal 13 4 3 6 5 4" xfId="3999"/>
    <cellStyle name="Normal 13 4 3 6 6" xfId="4000"/>
    <cellStyle name="Normal 13 4 3 6 6 2" xfId="4001"/>
    <cellStyle name="Normal 13 4 3 6 6 3" xfId="4002"/>
    <cellStyle name="Normal 13 4 3 6 7" xfId="4003"/>
    <cellStyle name="Normal 13 4 3 6 8" xfId="4004"/>
    <cellStyle name="Normal 13 4 3 6 9" xfId="4005"/>
    <cellStyle name="Normal 13 4 3 7" xfId="4006"/>
    <cellStyle name="Normal 13 4 3 7 2" xfId="4007"/>
    <cellStyle name="Normal 13 4 3 7 2 2" xfId="4008"/>
    <cellStyle name="Normal 13 4 3 7 2 2 2" xfId="4009"/>
    <cellStyle name="Normal 13 4 3 7 2 2 3" xfId="4010"/>
    <cellStyle name="Normal 13 4 3 7 2 2 4" xfId="4011"/>
    <cellStyle name="Normal 13 4 3 7 2 3" xfId="4012"/>
    <cellStyle name="Normal 13 4 3 7 2 3 2" xfId="4013"/>
    <cellStyle name="Normal 13 4 3 7 2 3 3" xfId="4014"/>
    <cellStyle name="Normal 13 4 3 7 2 4" xfId="4015"/>
    <cellStyle name="Normal 13 4 3 7 2 5" xfId="4016"/>
    <cellStyle name="Normal 13 4 3 7 2 6" xfId="4017"/>
    <cellStyle name="Normal 13 4 3 7 3" xfId="4018"/>
    <cellStyle name="Normal 13 4 3 7 3 2" xfId="4019"/>
    <cellStyle name="Normal 13 4 3 7 3 3" xfId="4020"/>
    <cellStyle name="Normal 13 4 3 7 3 4" xfId="4021"/>
    <cellStyle name="Normal 13 4 3 7 4" xfId="4022"/>
    <cellStyle name="Normal 13 4 3 7 4 2" xfId="4023"/>
    <cellStyle name="Normal 13 4 3 7 4 3" xfId="4024"/>
    <cellStyle name="Normal 13 4 3 7 4 4" xfId="4025"/>
    <cellStyle name="Normal 13 4 3 7 5" xfId="4026"/>
    <cellStyle name="Normal 13 4 3 7 5 2" xfId="4027"/>
    <cellStyle name="Normal 13 4 3 7 5 3" xfId="4028"/>
    <cellStyle name="Normal 13 4 3 7 6" xfId="4029"/>
    <cellStyle name="Normal 13 4 3 7 7" xfId="4030"/>
    <cellStyle name="Normal 13 4 3 7 8" xfId="4031"/>
    <cellStyle name="Normal 13 4 3 8" xfId="4032"/>
    <cellStyle name="Normal 13 4 3 8 2" xfId="4033"/>
    <cellStyle name="Normal 13 4 3 8 2 2" xfId="4034"/>
    <cellStyle name="Normal 13 4 3 8 2 3" xfId="4035"/>
    <cellStyle name="Normal 13 4 3 8 2 4" xfId="4036"/>
    <cellStyle name="Normal 13 4 3 8 3" xfId="4037"/>
    <cellStyle name="Normal 13 4 3 8 3 2" xfId="4038"/>
    <cellStyle name="Normal 13 4 3 8 3 3" xfId="4039"/>
    <cellStyle name="Normal 13 4 3 8 4" xfId="4040"/>
    <cellStyle name="Normal 13 4 3 8 5" xfId="4041"/>
    <cellStyle name="Normal 13 4 3 8 6" xfId="4042"/>
    <cellStyle name="Normal 13 4 3 9" xfId="4043"/>
    <cellStyle name="Normal 13 4 3 9 2" xfId="4044"/>
    <cellStyle name="Normal 13 4 3 9 3" xfId="4045"/>
    <cellStyle name="Normal 13 4 3 9 4" xfId="4046"/>
    <cellStyle name="Normal 13 4 4" xfId="190"/>
    <cellStyle name="Normal 13 4 4 10" xfId="4047"/>
    <cellStyle name="Normal 13 4 4 11" xfId="4048"/>
    <cellStyle name="Normal 13 4 4 2" xfId="4049"/>
    <cellStyle name="Normal 13 4 4 2 10" xfId="4050"/>
    <cellStyle name="Normal 13 4 4 2 2" xfId="4051"/>
    <cellStyle name="Normal 13 4 4 2 2 2" xfId="4052"/>
    <cellStyle name="Normal 13 4 4 2 2 2 2" xfId="4053"/>
    <cellStyle name="Normal 13 4 4 2 2 2 2 2" xfId="4054"/>
    <cellStyle name="Normal 13 4 4 2 2 2 2 3" xfId="4055"/>
    <cellStyle name="Normal 13 4 4 2 2 2 2 4" xfId="4056"/>
    <cellStyle name="Normal 13 4 4 2 2 2 3" xfId="4057"/>
    <cellStyle name="Normal 13 4 4 2 2 2 3 2" xfId="4058"/>
    <cellStyle name="Normal 13 4 4 2 2 2 3 3" xfId="4059"/>
    <cellStyle name="Normal 13 4 4 2 2 2 4" xfId="4060"/>
    <cellStyle name="Normal 13 4 4 2 2 2 5" xfId="4061"/>
    <cellStyle name="Normal 13 4 4 2 2 2 6" xfId="4062"/>
    <cellStyle name="Normal 13 4 4 2 2 3" xfId="4063"/>
    <cellStyle name="Normal 13 4 4 2 2 3 2" xfId="4064"/>
    <cellStyle name="Normal 13 4 4 2 2 3 3" xfId="4065"/>
    <cellStyle name="Normal 13 4 4 2 2 3 4" xfId="4066"/>
    <cellStyle name="Normal 13 4 4 2 2 4" xfId="4067"/>
    <cellStyle name="Normal 13 4 4 2 2 4 2" xfId="4068"/>
    <cellStyle name="Normal 13 4 4 2 2 4 3" xfId="4069"/>
    <cellStyle name="Normal 13 4 4 2 2 4 4" xfId="4070"/>
    <cellStyle name="Normal 13 4 4 2 2 5" xfId="4071"/>
    <cellStyle name="Normal 13 4 4 2 2 5 2" xfId="4072"/>
    <cellStyle name="Normal 13 4 4 2 2 5 3" xfId="4073"/>
    <cellStyle name="Normal 13 4 4 2 2 5 4" xfId="4074"/>
    <cellStyle name="Normal 13 4 4 2 2 6" xfId="4075"/>
    <cellStyle name="Normal 13 4 4 2 2 6 2" xfId="4076"/>
    <cellStyle name="Normal 13 4 4 2 2 6 3" xfId="4077"/>
    <cellStyle name="Normal 13 4 4 2 2 7" xfId="4078"/>
    <cellStyle name="Normal 13 4 4 2 2 8" xfId="4079"/>
    <cellStyle name="Normal 13 4 4 2 2 9" xfId="4080"/>
    <cellStyle name="Normal 13 4 4 2 3" xfId="4081"/>
    <cellStyle name="Normal 13 4 4 2 3 2" xfId="4082"/>
    <cellStyle name="Normal 13 4 4 2 3 2 2" xfId="4083"/>
    <cellStyle name="Normal 13 4 4 2 3 2 3" xfId="4084"/>
    <cellStyle name="Normal 13 4 4 2 3 2 4" xfId="4085"/>
    <cellStyle name="Normal 13 4 4 2 3 3" xfId="4086"/>
    <cellStyle name="Normal 13 4 4 2 3 3 2" xfId="4087"/>
    <cellStyle name="Normal 13 4 4 2 3 3 3" xfId="4088"/>
    <cellStyle name="Normal 13 4 4 2 3 4" xfId="4089"/>
    <cellStyle name="Normal 13 4 4 2 3 5" xfId="4090"/>
    <cellStyle name="Normal 13 4 4 2 3 6" xfId="4091"/>
    <cellStyle name="Normal 13 4 4 2 4" xfId="4092"/>
    <cellStyle name="Normal 13 4 4 2 4 2" xfId="4093"/>
    <cellStyle name="Normal 13 4 4 2 4 3" xfId="4094"/>
    <cellStyle name="Normal 13 4 4 2 4 4" xfId="4095"/>
    <cellStyle name="Normal 13 4 4 2 5" xfId="4096"/>
    <cellStyle name="Normal 13 4 4 2 5 2" xfId="4097"/>
    <cellStyle name="Normal 13 4 4 2 5 3" xfId="4098"/>
    <cellStyle name="Normal 13 4 4 2 5 4" xfId="4099"/>
    <cellStyle name="Normal 13 4 4 2 6" xfId="4100"/>
    <cellStyle name="Normal 13 4 4 2 6 2" xfId="4101"/>
    <cellStyle name="Normal 13 4 4 2 6 3" xfId="4102"/>
    <cellStyle name="Normal 13 4 4 2 6 4" xfId="4103"/>
    <cellStyle name="Normal 13 4 4 2 7" xfId="4104"/>
    <cellStyle name="Normal 13 4 4 2 7 2" xfId="4105"/>
    <cellStyle name="Normal 13 4 4 2 7 3" xfId="4106"/>
    <cellStyle name="Normal 13 4 4 2 8" xfId="4107"/>
    <cellStyle name="Normal 13 4 4 2 9" xfId="4108"/>
    <cellStyle name="Normal 13 4 4 3" xfId="4109"/>
    <cellStyle name="Normal 13 4 4 3 2" xfId="4110"/>
    <cellStyle name="Normal 13 4 4 3 2 2" xfId="4111"/>
    <cellStyle name="Normal 13 4 4 3 2 2 2" xfId="4112"/>
    <cellStyle name="Normal 13 4 4 3 2 2 3" xfId="4113"/>
    <cellStyle name="Normal 13 4 4 3 2 2 4" xfId="4114"/>
    <cellStyle name="Normal 13 4 4 3 2 3" xfId="4115"/>
    <cellStyle name="Normal 13 4 4 3 2 3 2" xfId="4116"/>
    <cellStyle name="Normal 13 4 4 3 2 3 3" xfId="4117"/>
    <cellStyle name="Normal 13 4 4 3 2 4" xfId="4118"/>
    <cellStyle name="Normal 13 4 4 3 2 5" xfId="4119"/>
    <cellStyle name="Normal 13 4 4 3 2 6" xfId="4120"/>
    <cellStyle name="Normal 13 4 4 3 3" xfId="4121"/>
    <cellStyle name="Normal 13 4 4 3 3 2" xfId="4122"/>
    <cellStyle name="Normal 13 4 4 3 3 3" xfId="4123"/>
    <cellStyle name="Normal 13 4 4 3 3 4" xfId="4124"/>
    <cellStyle name="Normal 13 4 4 3 4" xfId="4125"/>
    <cellStyle name="Normal 13 4 4 3 4 2" xfId="4126"/>
    <cellStyle name="Normal 13 4 4 3 4 3" xfId="4127"/>
    <cellStyle name="Normal 13 4 4 3 4 4" xfId="4128"/>
    <cellStyle name="Normal 13 4 4 3 5" xfId="4129"/>
    <cellStyle name="Normal 13 4 4 3 5 2" xfId="4130"/>
    <cellStyle name="Normal 13 4 4 3 5 3" xfId="4131"/>
    <cellStyle name="Normal 13 4 4 3 5 4" xfId="4132"/>
    <cellStyle name="Normal 13 4 4 3 6" xfId="4133"/>
    <cellStyle name="Normal 13 4 4 3 6 2" xfId="4134"/>
    <cellStyle name="Normal 13 4 4 3 6 3" xfId="4135"/>
    <cellStyle name="Normal 13 4 4 3 7" xfId="4136"/>
    <cellStyle name="Normal 13 4 4 3 8" xfId="4137"/>
    <cellStyle name="Normal 13 4 4 3 9" xfId="4138"/>
    <cellStyle name="Normal 13 4 4 4" xfId="4139"/>
    <cellStyle name="Normal 13 4 4 4 2" xfId="4140"/>
    <cellStyle name="Normal 13 4 4 4 2 2" xfId="4141"/>
    <cellStyle name="Normal 13 4 4 4 2 3" xfId="4142"/>
    <cellStyle name="Normal 13 4 4 4 2 4" xfId="4143"/>
    <cellStyle name="Normal 13 4 4 4 3" xfId="4144"/>
    <cellStyle name="Normal 13 4 4 4 3 2" xfId="4145"/>
    <cellStyle name="Normal 13 4 4 4 3 3" xfId="4146"/>
    <cellStyle name="Normal 13 4 4 4 4" xfId="4147"/>
    <cellStyle name="Normal 13 4 4 4 5" xfId="4148"/>
    <cellStyle name="Normal 13 4 4 4 6" xfId="4149"/>
    <cellStyle name="Normal 13 4 4 5" xfId="4150"/>
    <cellStyle name="Normal 13 4 4 5 2" xfId="4151"/>
    <cellStyle name="Normal 13 4 4 5 3" xfId="4152"/>
    <cellStyle name="Normal 13 4 4 5 4" xfId="4153"/>
    <cellStyle name="Normal 13 4 4 6" xfId="4154"/>
    <cellStyle name="Normal 13 4 4 6 2" xfId="4155"/>
    <cellStyle name="Normal 13 4 4 6 3" xfId="4156"/>
    <cellStyle name="Normal 13 4 4 6 4" xfId="4157"/>
    <cellStyle name="Normal 13 4 4 7" xfId="4158"/>
    <cellStyle name="Normal 13 4 4 7 2" xfId="4159"/>
    <cellStyle name="Normal 13 4 4 7 3" xfId="4160"/>
    <cellStyle name="Normal 13 4 4 7 4" xfId="4161"/>
    <cellStyle name="Normal 13 4 4 8" xfId="4162"/>
    <cellStyle name="Normal 13 4 4 8 2" xfId="4163"/>
    <cellStyle name="Normal 13 4 4 8 3" xfId="4164"/>
    <cellStyle name="Normal 13 4 4 9" xfId="4165"/>
    <cellStyle name="Normal 13 4 5" xfId="4166"/>
    <cellStyle name="Normal 13 4 5 10" xfId="4167"/>
    <cellStyle name="Normal 13 4 5 11" xfId="4168"/>
    <cellStyle name="Normal 13 4 5 2" xfId="4169"/>
    <cellStyle name="Normal 13 4 5 2 10" xfId="4170"/>
    <cellStyle name="Normal 13 4 5 2 2" xfId="4171"/>
    <cellStyle name="Normal 13 4 5 2 2 2" xfId="4172"/>
    <cellStyle name="Normal 13 4 5 2 2 2 2" xfId="4173"/>
    <cellStyle name="Normal 13 4 5 2 2 2 2 2" xfId="4174"/>
    <cellStyle name="Normal 13 4 5 2 2 2 2 3" xfId="4175"/>
    <cellStyle name="Normal 13 4 5 2 2 2 2 4" xfId="4176"/>
    <cellStyle name="Normal 13 4 5 2 2 2 3" xfId="4177"/>
    <cellStyle name="Normal 13 4 5 2 2 2 3 2" xfId="4178"/>
    <cellStyle name="Normal 13 4 5 2 2 2 3 3" xfId="4179"/>
    <cellStyle name="Normal 13 4 5 2 2 2 4" xfId="4180"/>
    <cellStyle name="Normal 13 4 5 2 2 2 5" xfId="4181"/>
    <cellStyle name="Normal 13 4 5 2 2 2 6" xfId="4182"/>
    <cellStyle name="Normal 13 4 5 2 2 3" xfId="4183"/>
    <cellStyle name="Normal 13 4 5 2 2 3 2" xfId="4184"/>
    <cellStyle name="Normal 13 4 5 2 2 3 3" xfId="4185"/>
    <cellStyle name="Normal 13 4 5 2 2 3 4" xfId="4186"/>
    <cellStyle name="Normal 13 4 5 2 2 4" xfId="4187"/>
    <cellStyle name="Normal 13 4 5 2 2 4 2" xfId="4188"/>
    <cellStyle name="Normal 13 4 5 2 2 4 3" xfId="4189"/>
    <cellStyle name="Normal 13 4 5 2 2 4 4" xfId="4190"/>
    <cellStyle name="Normal 13 4 5 2 2 5" xfId="4191"/>
    <cellStyle name="Normal 13 4 5 2 2 5 2" xfId="4192"/>
    <cellStyle name="Normal 13 4 5 2 2 5 3" xfId="4193"/>
    <cellStyle name="Normal 13 4 5 2 2 5 4" xfId="4194"/>
    <cellStyle name="Normal 13 4 5 2 2 6" xfId="4195"/>
    <cellStyle name="Normal 13 4 5 2 2 6 2" xfId="4196"/>
    <cellStyle name="Normal 13 4 5 2 2 6 3" xfId="4197"/>
    <cellStyle name="Normal 13 4 5 2 2 7" xfId="4198"/>
    <cellStyle name="Normal 13 4 5 2 2 8" xfId="4199"/>
    <cellStyle name="Normal 13 4 5 2 2 9" xfId="4200"/>
    <cellStyle name="Normal 13 4 5 2 3" xfId="4201"/>
    <cellStyle name="Normal 13 4 5 2 3 2" xfId="4202"/>
    <cellStyle name="Normal 13 4 5 2 3 2 2" xfId="4203"/>
    <cellStyle name="Normal 13 4 5 2 3 2 3" xfId="4204"/>
    <cellStyle name="Normal 13 4 5 2 3 2 4" xfId="4205"/>
    <cellStyle name="Normal 13 4 5 2 3 3" xfId="4206"/>
    <cellStyle name="Normal 13 4 5 2 3 3 2" xfId="4207"/>
    <cellStyle name="Normal 13 4 5 2 3 3 3" xfId="4208"/>
    <cellStyle name="Normal 13 4 5 2 3 4" xfId="4209"/>
    <cellStyle name="Normal 13 4 5 2 3 5" xfId="4210"/>
    <cellStyle name="Normal 13 4 5 2 3 6" xfId="4211"/>
    <cellStyle name="Normal 13 4 5 2 4" xfId="4212"/>
    <cellStyle name="Normal 13 4 5 2 4 2" xfId="4213"/>
    <cellStyle name="Normal 13 4 5 2 4 3" xfId="4214"/>
    <cellStyle name="Normal 13 4 5 2 4 4" xfId="4215"/>
    <cellStyle name="Normal 13 4 5 2 5" xfId="4216"/>
    <cellStyle name="Normal 13 4 5 2 5 2" xfId="4217"/>
    <cellStyle name="Normal 13 4 5 2 5 3" xfId="4218"/>
    <cellStyle name="Normal 13 4 5 2 5 4" xfId="4219"/>
    <cellStyle name="Normal 13 4 5 2 6" xfId="4220"/>
    <cellStyle name="Normal 13 4 5 2 6 2" xfId="4221"/>
    <cellStyle name="Normal 13 4 5 2 6 3" xfId="4222"/>
    <cellStyle name="Normal 13 4 5 2 6 4" xfId="4223"/>
    <cellStyle name="Normal 13 4 5 2 7" xfId="4224"/>
    <cellStyle name="Normal 13 4 5 2 7 2" xfId="4225"/>
    <cellStyle name="Normal 13 4 5 2 7 3" xfId="4226"/>
    <cellStyle name="Normal 13 4 5 2 8" xfId="4227"/>
    <cellStyle name="Normal 13 4 5 2 9" xfId="4228"/>
    <cellStyle name="Normal 13 4 5 3" xfId="4229"/>
    <cellStyle name="Normal 13 4 5 3 2" xfId="4230"/>
    <cellStyle name="Normal 13 4 5 3 2 2" xfId="4231"/>
    <cellStyle name="Normal 13 4 5 3 2 2 2" xfId="4232"/>
    <cellStyle name="Normal 13 4 5 3 2 2 3" xfId="4233"/>
    <cellStyle name="Normal 13 4 5 3 2 2 4" xfId="4234"/>
    <cellStyle name="Normal 13 4 5 3 2 3" xfId="4235"/>
    <cellStyle name="Normal 13 4 5 3 2 3 2" xfId="4236"/>
    <cellStyle name="Normal 13 4 5 3 2 3 3" xfId="4237"/>
    <cellStyle name="Normal 13 4 5 3 2 4" xfId="4238"/>
    <cellStyle name="Normal 13 4 5 3 2 5" xfId="4239"/>
    <cellStyle name="Normal 13 4 5 3 2 6" xfId="4240"/>
    <cellStyle name="Normal 13 4 5 3 3" xfId="4241"/>
    <cellStyle name="Normal 13 4 5 3 3 2" xfId="4242"/>
    <cellStyle name="Normal 13 4 5 3 3 3" xfId="4243"/>
    <cellStyle name="Normal 13 4 5 3 3 4" xfId="4244"/>
    <cellStyle name="Normal 13 4 5 3 4" xfId="4245"/>
    <cellStyle name="Normal 13 4 5 3 4 2" xfId="4246"/>
    <cellStyle name="Normal 13 4 5 3 4 3" xfId="4247"/>
    <cellStyle name="Normal 13 4 5 3 4 4" xfId="4248"/>
    <cellStyle name="Normal 13 4 5 3 5" xfId="4249"/>
    <cellStyle name="Normal 13 4 5 3 5 2" xfId="4250"/>
    <cellStyle name="Normal 13 4 5 3 5 3" xfId="4251"/>
    <cellStyle name="Normal 13 4 5 3 5 4" xfId="4252"/>
    <cellStyle name="Normal 13 4 5 3 6" xfId="4253"/>
    <cellStyle name="Normal 13 4 5 3 6 2" xfId="4254"/>
    <cellStyle name="Normal 13 4 5 3 6 3" xfId="4255"/>
    <cellStyle name="Normal 13 4 5 3 7" xfId="4256"/>
    <cellStyle name="Normal 13 4 5 3 8" xfId="4257"/>
    <cellStyle name="Normal 13 4 5 3 9" xfId="4258"/>
    <cellStyle name="Normal 13 4 5 4" xfId="4259"/>
    <cellStyle name="Normal 13 4 5 4 2" xfId="4260"/>
    <cellStyle name="Normal 13 4 5 4 2 2" xfId="4261"/>
    <cellStyle name="Normal 13 4 5 4 2 3" xfId="4262"/>
    <cellStyle name="Normal 13 4 5 4 2 4" xfId="4263"/>
    <cellStyle name="Normal 13 4 5 4 3" xfId="4264"/>
    <cellStyle name="Normal 13 4 5 4 3 2" xfId="4265"/>
    <cellStyle name="Normal 13 4 5 4 3 3" xfId="4266"/>
    <cellStyle name="Normal 13 4 5 4 4" xfId="4267"/>
    <cellStyle name="Normal 13 4 5 4 5" xfId="4268"/>
    <cellStyle name="Normal 13 4 5 4 6" xfId="4269"/>
    <cellStyle name="Normal 13 4 5 5" xfId="4270"/>
    <cellStyle name="Normal 13 4 5 5 2" xfId="4271"/>
    <cellStyle name="Normal 13 4 5 5 3" xfId="4272"/>
    <cellStyle name="Normal 13 4 5 5 4" xfId="4273"/>
    <cellStyle name="Normal 13 4 5 6" xfId="4274"/>
    <cellStyle name="Normal 13 4 5 6 2" xfId="4275"/>
    <cellStyle name="Normal 13 4 5 6 3" xfId="4276"/>
    <cellStyle name="Normal 13 4 5 6 4" xfId="4277"/>
    <cellStyle name="Normal 13 4 5 7" xfId="4278"/>
    <cellStyle name="Normal 13 4 5 7 2" xfId="4279"/>
    <cellStyle name="Normal 13 4 5 7 3" xfId="4280"/>
    <cellStyle name="Normal 13 4 5 7 4" xfId="4281"/>
    <cellStyle name="Normal 13 4 5 8" xfId="4282"/>
    <cellStyle name="Normal 13 4 5 8 2" xfId="4283"/>
    <cellStyle name="Normal 13 4 5 8 3" xfId="4284"/>
    <cellStyle name="Normal 13 4 5 9" xfId="4285"/>
    <cellStyle name="Normal 13 4 6" xfId="4286"/>
    <cellStyle name="Normal 13 4 6 10" xfId="4287"/>
    <cellStyle name="Normal 13 4 6 11" xfId="4288"/>
    <cellStyle name="Normal 13 4 6 2" xfId="4289"/>
    <cellStyle name="Normal 13 4 6 2 10" xfId="4290"/>
    <cellStyle name="Normal 13 4 6 2 2" xfId="4291"/>
    <cellStyle name="Normal 13 4 6 2 2 2" xfId="4292"/>
    <cellStyle name="Normal 13 4 6 2 2 2 2" xfId="4293"/>
    <cellStyle name="Normal 13 4 6 2 2 2 2 2" xfId="4294"/>
    <cellStyle name="Normal 13 4 6 2 2 2 2 3" xfId="4295"/>
    <cellStyle name="Normal 13 4 6 2 2 2 2 4" xfId="4296"/>
    <cellStyle name="Normal 13 4 6 2 2 2 3" xfId="4297"/>
    <cellStyle name="Normal 13 4 6 2 2 2 3 2" xfId="4298"/>
    <cellStyle name="Normal 13 4 6 2 2 2 3 3" xfId="4299"/>
    <cellStyle name="Normal 13 4 6 2 2 2 4" xfId="4300"/>
    <cellStyle name="Normal 13 4 6 2 2 2 5" xfId="4301"/>
    <cellStyle name="Normal 13 4 6 2 2 2 6" xfId="4302"/>
    <cellStyle name="Normal 13 4 6 2 2 3" xfId="4303"/>
    <cellStyle name="Normal 13 4 6 2 2 3 2" xfId="4304"/>
    <cellStyle name="Normal 13 4 6 2 2 3 3" xfId="4305"/>
    <cellStyle name="Normal 13 4 6 2 2 3 4" xfId="4306"/>
    <cellStyle name="Normal 13 4 6 2 2 4" xfId="4307"/>
    <cellStyle name="Normal 13 4 6 2 2 4 2" xfId="4308"/>
    <cellStyle name="Normal 13 4 6 2 2 4 3" xfId="4309"/>
    <cellStyle name="Normal 13 4 6 2 2 4 4" xfId="4310"/>
    <cellStyle name="Normal 13 4 6 2 2 5" xfId="4311"/>
    <cellStyle name="Normal 13 4 6 2 2 5 2" xfId="4312"/>
    <cellStyle name="Normal 13 4 6 2 2 5 3" xfId="4313"/>
    <cellStyle name="Normal 13 4 6 2 2 5 4" xfId="4314"/>
    <cellStyle name="Normal 13 4 6 2 2 6" xfId="4315"/>
    <cellStyle name="Normal 13 4 6 2 2 6 2" xfId="4316"/>
    <cellStyle name="Normal 13 4 6 2 2 6 3" xfId="4317"/>
    <cellStyle name="Normal 13 4 6 2 2 7" xfId="4318"/>
    <cellStyle name="Normal 13 4 6 2 2 8" xfId="4319"/>
    <cellStyle name="Normal 13 4 6 2 2 9" xfId="4320"/>
    <cellStyle name="Normal 13 4 6 2 3" xfId="4321"/>
    <cellStyle name="Normal 13 4 6 2 3 2" xfId="4322"/>
    <cellStyle name="Normal 13 4 6 2 3 2 2" xfId="4323"/>
    <cellStyle name="Normal 13 4 6 2 3 2 3" xfId="4324"/>
    <cellStyle name="Normal 13 4 6 2 3 2 4" xfId="4325"/>
    <cellStyle name="Normal 13 4 6 2 3 3" xfId="4326"/>
    <cellStyle name="Normal 13 4 6 2 3 3 2" xfId="4327"/>
    <cellStyle name="Normal 13 4 6 2 3 3 3" xfId="4328"/>
    <cellStyle name="Normal 13 4 6 2 3 4" xfId="4329"/>
    <cellStyle name="Normal 13 4 6 2 3 5" xfId="4330"/>
    <cellStyle name="Normal 13 4 6 2 3 6" xfId="4331"/>
    <cellStyle name="Normal 13 4 6 2 4" xfId="4332"/>
    <cellStyle name="Normal 13 4 6 2 4 2" xfId="4333"/>
    <cellStyle name="Normal 13 4 6 2 4 3" xfId="4334"/>
    <cellStyle name="Normal 13 4 6 2 4 4" xfId="4335"/>
    <cellStyle name="Normal 13 4 6 2 5" xfId="4336"/>
    <cellStyle name="Normal 13 4 6 2 5 2" xfId="4337"/>
    <cellStyle name="Normal 13 4 6 2 5 3" xfId="4338"/>
    <cellStyle name="Normal 13 4 6 2 5 4" xfId="4339"/>
    <cellStyle name="Normal 13 4 6 2 6" xfId="4340"/>
    <cellStyle name="Normal 13 4 6 2 6 2" xfId="4341"/>
    <cellStyle name="Normal 13 4 6 2 6 3" xfId="4342"/>
    <cellStyle name="Normal 13 4 6 2 6 4" xfId="4343"/>
    <cellStyle name="Normal 13 4 6 2 7" xfId="4344"/>
    <cellStyle name="Normal 13 4 6 2 7 2" xfId="4345"/>
    <cellStyle name="Normal 13 4 6 2 7 3" xfId="4346"/>
    <cellStyle name="Normal 13 4 6 2 8" xfId="4347"/>
    <cellStyle name="Normal 13 4 6 2 9" xfId="4348"/>
    <cellStyle name="Normal 13 4 6 3" xfId="4349"/>
    <cellStyle name="Normal 13 4 6 3 2" xfId="4350"/>
    <cellStyle name="Normal 13 4 6 3 2 2" xfId="4351"/>
    <cellStyle name="Normal 13 4 6 3 2 2 2" xfId="4352"/>
    <cellStyle name="Normal 13 4 6 3 2 2 3" xfId="4353"/>
    <cellStyle name="Normal 13 4 6 3 2 2 4" xfId="4354"/>
    <cellStyle name="Normal 13 4 6 3 2 3" xfId="4355"/>
    <cellStyle name="Normal 13 4 6 3 2 3 2" xfId="4356"/>
    <cellStyle name="Normal 13 4 6 3 2 3 3" xfId="4357"/>
    <cellStyle name="Normal 13 4 6 3 2 4" xfId="4358"/>
    <cellStyle name="Normal 13 4 6 3 2 5" xfId="4359"/>
    <cellStyle name="Normal 13 4 6 3 2 6" xfId="4360"/>
    <cellStyle name="Normal 13 4 6 3 3" xfId="4361"/>
    <cellStyle name="Normal 13 4 6 3 3 2" xfId="4362"/>
    <cellStyle name="Normal 13 4 6 3 3 3" xfId="4363"/>
    <cellStyle name="Normal 13 4 6 3 3 4" xfId="4364"/>
    <cellStyle name="Normal 13 4 6 3 4" xfId="4365"/>
    <cellStyle name="Normal 13 4 6 3 4 2" xfId="4366"/>
    <cellStyle name="Normal 13 4 6 3 4 3" xfId="4367"/>
    <cellStyle name="Normal 13 4 6 3 4 4" xfId="4368"/>
    <cellStyle name="Normal 13 4 6 3 5" xfId="4369"/>
    <cellStyle name="Normal 13 4 6 3 5 2" xfId="4370"/>
    <cellStyle name="Normal 13 4 6 3 5 3" xfId="4371"/>
    <cellStyle name="Normal 13 4 6 3 5 4" xfId="4372"/>
    <cellStyle name="Normal 13 4 6 3 6" xfId="4373"/>
    <cellStyle name="Normal 13 4 6 3 6 2" xfId="4374"/>
    <cellStyle name="Normal 13 4 6 3 6 3" xfId="4375"/>
    <cellStyle name="Normal 13 4 6 3 7" xfId="4376"/>
    <cellStyle name="Normal 13 4 6 3 8" xfId="4377"/>
    <cellStyle name="Normal 13 4 6 3 9" xfId="4378"/>
    <cellStyle name="Normal 13 4 6 4" xfId="4379"/>
    <cellStyle name="Normal 13 4 6 4 2" xfId="4380"/>
    <cellStyle name="Normal 13 4 6 4 2 2" xfId="4381"/>
    <cellStyle name="Normal 13 4 6 4 2 3" xfId="4382"/>
    <cellStyle name="Normal 13 4 6 4 2 4" xfId="4383"/>
    <cellStyle name="Normal 13 4 6 4 3" xfId="4384"/>
    <cellStyle name="Normal 13 4 6 4 3 2" xfId="4385"/>
    <cellStyle name="Normal 13 4 6 4 3 3" xfId="4386"/>
    <cellStyle name="Normal 13 4 6 4 4" xfId="4387"/>
    <cellStyle name="Normal 13 4 6 4 5" xfId="4388"/>
    <cellStyle name="Normal 13 4 6 4 6" xfId="4389"/>
    <cellStyle name="Normal 13 4 6 5" xfId="4390"/>
    <cellStyle name="Normal 13 4 6 5 2" xfId="4391"/>
    <cellStyle name="Normal 13 4 6 5 3" xfId="4392"/>
    <cellStyle name="Normal 13 4 6 5 4" xfId="4393"/>
    <cellStyle name="Normal 13 4 6 6" xfId="4394"/>
    <cellStyle name="Normal 13 4 6 6 2" xfId="4395"/>
    <cellStyle name="Normal 13 4 6 6 3" xfId="4396"/>
    <cellStyle name="Normal 13 4 6 6 4" xfId="4397"/>
    <cellStyle name="Normal 13 4 6 7" xfId="4398"/>
    <cellStyle name="Normal 13 4 6 7 2" xfId="4399"/>
    <cellStyle name="Normal 13 4 6 7 3" xfId="4400"/>
    <cellStyle name="Normal 13 4 6 7 4" xfId="4401"/>
    <cellStyle name="Normal 13 4 6 8" xfId="4402"/>
    <cellStyle name="Normal 13 4 6 8 2" xfId="4403"/>
    <cellStyle name="Normal 13 4 6 8 3" xfId="4404"/>
    <cellStyle name="Normal 13 4 6 9" xfId="4405"/>
    <cellStyle name="Normal 13 4 7" xfId="4406"/>
    <cellStyle name="Normal 13 4 7 10" xfId="4407"/>
    <cellStyle name="Normal 13 4 7 11" xfId="4408"/>
    <cellStyle name="Normal 13 4 7 2" xfId="4409"/>
    <cellStyle name="Normal 13 4 7 2 10" xfId="4410"/>
    <cellStyle name="Normal 13 4 7 2 2" xfId="4411"/>
    <cellStyle name="Normal 13 4 7 2 2 2" xfId="4412"/>
    <cellStyle name="Normal 13 4 7 2 2 2 2" xfId="4413"/>
    <cellStyle name="Normal 13 4 7 2 2 2 2 2" xfId="4414"/>
    <cellStyle name="Normal 13 4 7 2 2 2 2 3" xfId="4415"/>
    <cellStyle name="Normal 13 4 7 2 2 2 2 4" xfId="4416"/>
    <cellStyle name="Normal 13 4 7 2 2 2 3" xfId="4417"/>
    <cellStyle name="Normal 13 4 7 2 2 2 3 2" xfId="4418"/>
    <cellStyle name="Normal 13 4 7 2 2 2 3 3" xfId="4419"/>
    <cellStyle name="Normal 13 4 7 2 2 2 4" xfId="4420"/>
    <cellStyle name="Normal 13 4 7 2 2 2 5" xfId="4421"/>
    <cellStyle name="Normal 13 4 7 2 2 2 6" xfId="4422"/>
    <cellStyle name="Normal 13 4 7 2 2 3" xfId="4423"/>
    <cellStyle name="Normal 13 4 7 2 2 3 2" xfId="4424"/>
    <cellStyle name="Normal 13 4 7 2 2 3 3" xfId="4425"/>
    <cellStyle name="Normal 13 4 7 2 2 3 4" xfId="4426"/>
    <cellStyle name="Normal 13 4 7 2 2 4" xfId="4427"/>
    <cellStyle name="Normal 13 4 7 2 2 4 2" xfId="4428"/>
    <cellStyle name="Normal 13 4 7 2 2 4 3" xfId="4429"/>
    <cellStyle name="Normal 13 4 7 2 2 4 4" xfId="4430"/>
    <cellStyle name="Normal 13 4 7 2 2 5" xfId="4431"/>
    <cellStyle name="Normal 13 4 7 2 2 5 2" xfId="4432"/>
    <cellStyle name="Normal 13 4 7 2 2 5 3" xfId="4433"/>
    <cellStyle name="Normal 13 4 7 2 2 5 4" xfId="4434"/>
    <cellStyle name="Normal 13 4 7 2 2 6" xfId="4435"/>
    <cellStyle name="Normal 13 4 7 2 2 6 2" xfId="4436"/>
    <cellStyle name="Normal 13 4 7 2 2 6 3" xfId="4437"/>
    <cellStyle name="Normal 13 4 7 2 2 7" xfId="4438"/>
    <cellStyle name="Normal 13 4 7 2 2 8" xfId="4439"/>
    <cellStyle name="Normal 13 4 7 2 2 9" xfId="4440"/>
    <cellStyle name="Normal 13 4 7 2 3" xfId="4441"/>
    <cellStyle name="Normal 13 4 7 2 3 2" xfId="4442"/>
    <cellStyle name="Normal 13 4 7 2 3 2 2" xfId="4443"/>
    <cellStyle name="Normal 13 4 7 2 3 2 3" xfId="4444"/>
    <cellStyle name="Normal 13 4 7 2 3 2 4" xfId="4445"/>
    <cellStyle name="Normal 13 4 7 2 3 3" xfId="4446"/>
    <cellStyle name="Normal 13 4 7 2 3 3 2" xfId="4447"/>
    <cellStyle name="Normal 13 4 7 2 3 3 3" xfId="4448"/>
    <cellStyle name="Normal 13 4 7 2 3 4" xfId="4449"/>
    <cellStyle name="Normal 13 4 7 2 3 5" xfId="4450"/>
    <cellStyle name="Normal 13 4 7 2 3 6" xfId="4451"/>
    <cellStyle name="Normal 13 4 7 2 4" xfId="4452"/>
    <cellStyle name="Normal 13 4 7 2 4 2" xfId="4453"/>
    <cellStyle name="Normal 13 4 7 2 4 3" xfId="4454"/>
    <cellStyle name="Normal 13 4 7 2 4 4" xfId="4455"/>
    <cellStyle name="Normal 13 4 7 2 5" xfId="4456"/>
    <cellStyle name="Normal 13 4 7 2 5 2" xfId="4457"/>
    <cellStyle name="Normal 13 4 7 2 5 3" xfId="4458"/>
    <cellStyle name="Normal 13 4 7 2 5 4" xfId="4459"/>
    <cellStyle name="Normal 13 4 7 2 6" xfId="4460"/>
    <cellStyle name="Normal 13 4 7 2 6 2" xfId="4461"/>
    <cellStyle name="Normal 13 4 7 2 6 3" xfId="4462"/>
    <cellStyle name="Normal 13 4 7 2 6 4" xfId="4463"/>
    <cellStyle name="Normal 13 4 7 2 7" xfId="4464"/>
    <cellStyle name="Normal 13 4 7 2 7 2" xfId="4465"/>
    <cellStyle name="Normal 13 4 7 2 7 3" xfId="4466"/>
    <cellStyle name="Normal 13 4 7 2 8" xfId="4467"/>
    <cellStyle name="Normal 13 4 7 2 9" xfId="4468"/>
    <cellStyle name="Normal 13 4 7 3" xfId="4469"/>
    <cellStyle name="Normal 13 4 7 3 2" xfId="4470"/>
    <cellStyle name="Normal 13 4 7 3 2 2" xfId="4471"/>
    <cellStyle name="Normal 13 4 7 3 2 2 2" xfId="4472"/>
    <cellStyle name="Normal 13 4 7 3 2 2 3" xfId="4473"/>
    <cellStyle name="Normal 13 4 7 3 2 2 4" xfId="4474"/>
    <cellStyle name="Normal 13 4 7 3 2 3" xfId="4475"/>
    <cellStyle name="Normal 13 4 7 3 2 3 2" xfId="4476"/>
    <cellStyle name="Normal 13 4 7 3 2 3 3" xfId="4477"/>
    <cellStyle name="Normal 13 4 7 3 2 4" xfId="4478"/>
    <cellStyle name="Normal 13 4 7 3 2 5" xfId="4479"/>
    <cellStyle name="Normal 13 4 7 3 2 6" xfId="4480"/>
    <cellStyle name="Normal 13 4 7 3 3" xfId="4481"/>
    <cellStyle name="Normal 13 4 7 3 3 2" xfId="4482"/>
    <cellStyle name="Normal 13 4 7 3 3 3" xfId="4483"/>
    <cellStyle name="Normal 13 4 7 3 3 4" xfId="4484"/>
    <cellStyle name="Normal 13 4 7 3 4" xfId="4485"/>
    <cellStyle name="Normal 13 4 7 3 4 2" xfId="4486"/>
    <cellStyle name="Normal 13 4 7 3 4 3" xfId="4487"/>
    <cellStyle name="Normal 13 4 7 3 4 4" xfId="4488"/>
    <cellStyle name="Normal 13 4 7 3 5" xfId="4489"/>
    <cellStyle name="Normal 13 4 7 3 5 2" xfId="4490"/>
    <cellStyle name="Normal 13 4 7 3 5 3" xfId="4491"/>
    <cellStyle name="Normal 13 4 7 3 5 4" xfId="4492"/>
    <cellStyle name="Normal 13 4 7 3 6" xfId="4493"/>
    <cellStyle name="Normal 13 4 7 3 6 2" xfId="4494"/>
    <cellStyle name="Normal 13 4 7 3 6 3" xfId="4495"/>
    <cellStyle name="Normal 13 4 7 3 7" xfId="4496"/>
    <cellStyle name="Normal 13 4 7 3 8" xfId="4497"/>
    <cellStyle name="Normal 13 4 7 3 9" xfId="4498"/>
    <cellStyle name="Normal 13 4 7 4" xfId="4499"/>
    <cellStyle name="Normal 13 4 7 4 2" xfId="4500"/>
    <cellStyle name="Normal 13 4 7 4 2 2" xfId="4501"/>
    <cellStyle name="Normal 13 4 7 4 2 3" xfId="4502"/>
    <cellStyle name="Normal 13 4 7 4 2 4" xfId="4503"/>
    <cellStyle name="Normal 13 4 7 4 3" xfId="4504"/>
    <cellStyle name="Normal 13 4 7 4 3 2" xfId="4505"/>
    <cellStyle name="Normal 13 4 7 4 3 3" xfId="4506"/>
    <cellStyle name="Normal 13 4 7 4 4" xfId="4507"/>
    <cellStyle name="Normal 13 4 7 4 5" xfId="4508"/>
    <cellStyle name="Normal 13 4 7 4 6" xfId="4509"/>
    <cellStyle name="Normal 13 4 7 5" xfId="4510"/>
    <cellStyle name="Normal 13 4 7 5 2" xfId="4511"/>
    <cellStyle name="Normal 13 4 7 5 3" xfId="4512"/>
    <cellStyle name="Normal 13 4 7 5 4" xfId="4513"/>
    <cellStyle name="Normal 13 4 7 6" xfId="4514"/>
    <cellStyle name="Normal 13 4 7 6 2" xfId="4515"/>
    <cellStyle name="Normal 13 4 7 6 3" xfId="4516"/>
    <cellStyle name="Normal 13 4 7 6 4" xfId="4517"/>
    <cellStyle name="Normal 13 4 7 7" xfId="4518"/>
    <cellStyle name="Normal 13 4 7 7 2" xfId="4519"/>
    <cellStyle name="Normal 13 4 7 7 3" xfId="4520"/>
    <cellStyle name="Normal 13 4 7 7 4" xfId="4521"/>
    <cellStyle name="Normal 13 4 7 8" xfId="4522"/>
    <cellStyle name="Normal 13 4 7 8 2" xfId="4523"/>
    <cellStyle name="Normal 13 4 7 8 3" xfId="4524"/>
    <cellStyle name="Normal 13 4 7 9" xfId="4525"/>
    <cellStyle name="Normal 13 4 8" xfId="4526"/>
    <cellStyle name="Normal 13 4 8 10" xfId="4527"/>
    <cellStyle name="Normal 13 4 8 2" xfId="4528"/>
    <cellStyle name="Normal 13 4 8 2 2" xfId="4529"/>
    <cellStyle name="Normal 13 4 8 2 2 2" xfId="4530"/>
    <cellStyle name="Normal 13 4 8 2 2 2 2" xfId="4531"/>
    <cellStyle name="Normal 13 4 8 2 2 2 3" xfId="4532"/>
    <cellStyle name="Normal 13 4 8 2 2 2 4" xfId="4533"/>
    <cellStyle name="Normal 13 4 8 2 2 3" xfId="4534"/>
    <cellStyle name="Normal 13 4 8 2 2 3 2" xfId="4535"/>
    <cellStyle name="Normal 13 4 8 2 2 3 3" xfId="4536"/>
    <cellStyle name="Normal 13 4 8 2 2 4" xfId="4537"/>
    <cellStyle name="Normal 13 4 8 2 2 5" xfId="4538"/>
    <cellStyle name="Normal 13 4 8 2 2 6" xfId="4539"/>
    <cellStyle name="Normal 13 4 8 2 3" xfId="4540"/>
    <cellStyle name="Normal 13 4 8 2 3 2" xfId="4541"/>
    <cellStyle name="Normal 13 4 8 2 3 3" xfId="4542"/>
    <cellStyle name="Normal 13 4 8 2 3 4" xfId="4543"/>
    <cellStyle name="Normal 13 4 8 2 4" xfId="4544"/>
    <cellStyle name="Normal 13 4 8 2 4 2" xfId="4545"/>
    <cellStyle name="Normal 13 4 8 2 4 3" xfId="4546"/>
    <cellStyle name="Normal 13 4 8 2 4 4" xfId="4547"/>
    <cellStyle name="Normal 13 4 8 2 5" xfId="4548"/>
    <cellStyle name="Normal 13 4 8 2 5 2" xfId="4549"/>
    <cellStyle name="Normal 13 4 8 2 5 3" xfId="4550"/>
    <cellStyle name="Normal 13 4 8 2 5 4" xfId="4551"/>
    <cellStyle name="Normal 13 4 8 2 6" xfId="4552"/>
    <cellStyle name="Normal 13 4 8 2 6 2" xfId="4553"/>
    <cellStyle name="Normal 13 4 8 2 6 3" xfId="4554"/>
    <cellStyle name="Normal 13 4 8 2 7" xfId="4555"/>
    <cellStyle name="Normal 13 4 8 2 8" xfId="4556"/>
    <cellStyle name="Normal 13 4 8 2 9" xfId="4557"/>
    <cellStyle name="Normal 13 4 8 3" xfId="4558"/>
    <cellStyle name="Normal 13 4 8 3 2" xfId="4559"/>
    <cellStyle name="Normal 13 4 8 3 2 2" xfId="4560"/>
    <cellStyle name="Normal 13 4 8 3 2 3" xfId="4561"/>
    <cellStyle name="Normal 13 4 8 3 2 4" xfId="4562"/>
    <cellStyle name="Normal 13 4 8 3 3" xfId="4563"/>
    <cellStyle name="Normal 13 4 8 3 3 2" xfId="4564"/>
    <cellStyle name="Normal 13 4 8 3 3 3" xfId="4565"/>
    <cellStyle name="Normal 13 4 8 3 4" xfId="4566"/>
    <cellStyle name="Normal 13 4 8 3 5" xfId="4567"/>
    <cellStyle name="Normal 13 4 8 3 6" xfId="4568"/>
    <cellStyle name="Normal 13 4 8 4" xfId="4569"/>
    <cellStyle name="Normal 13 4 8 4 2" xfId="4570"/>
    <cellStyle name="Normal 13 4 8 4 3" xfId="4571"/>
    <cellStyle name="Normal 13 4 8 4 4" xfId="4572"/>
    <cellStyle name="Normal 13 4 8 5" xfId="4573"/>
    <cellStyle name="Normal 13 4 8 5 2" xfId="4574"/>
    <cellStyle name="Normal 13 4 8 5 3" xfId="4575"/>
    <cellStyle name="Normal 13 4 8 5 4" xfId="4576"/>
    <cellStyle name="Normal 13 4 8 6" xfId="4577"/>
    <cellStyle name="Normal 13 4 8 6 2" xfId="4578"/>
    <cellStyle name="Normal 13 4 8 6 3" xfId="4579"/>
    <cellStyle name="Normal 13 4 8 6 4" xfId="4580"/>
    <cellStyle name="Normal 13 4 8 7" xfId="4581"/>
    <cellStyle name="Normal 13 4 8 7 2" xfId="4582"/>
    <cellStyle name="Normal 13 4 8 7 3" xfId="4583"/>
    <cellStyle name="Normal 13 4 8 8" xfId="4584"/>
    <cellStyle name="Normal 13 4 8 9" xfId="4585"/>
    <cellStyle name="Normal 13 4 9" xfId="4586"/>
    <cellStyle name="Normal 13 4 9 2" xfId="4587"/>
    <cellStyle name="Normal 13 4 9 2 2" xfId="4588"/>
    <cellStyle name="Normal 13 4 9 2 2 2" xfId="4589"/>
    <cellStyle name="Normal 13 4 9 2 2 3" xfId="4590"/>
    <cellStyle name="Normal 13 4 9 2 2 4" xfId="4591"/>
    <cellStyle name="Normal 13 4 9 2 3" xfId="4592"/>
    <cellStyle name="Normal 13 4 9 2 3 2" xfId="4593"/>
    <cellStyle name="Normal 13 4 9 2 3 3" xfId="4594"/>
    <cellStyle name="Normal 13 4 9 2 4" xfId="4595"/>
    <cellStyle name="Normal 13 4 9 2 5" xfId="4596"/>
    <cellStyle name="Normal 13 4 9 2 6" xfId="4597"/>
    <cellStyle name="Normal 13 4 9 3" xfId="4598"/>
    <cellStyle name="Normal 13 4 9 3 2" xfId="4599"/>
    <cellStyle name="Normal 13 4 9 3 3" xfId="4600"/>
    <cellStyle name="Normal 13 4 9 3 4" xfId="4601"/>
    <cellStyle name="Normal 13 4 9 4" xfId="4602"/>
    <cellStyle name="Normal 13 4 9 4 2" xfId="4603"/>
    <cellStyle name="Normal 13 4 9 4 3" xfId="4604"/>
    <cellStyle name="Normal 13 4 9 4 4" xfId="4605"/>
    <cellStyle name="Normal 13 4 9 5" xfId="4606"/>
    <cellStyle name="Normal 13 4 9 5 2" xfId="4607"/>
    <cellStyle name="Normal 13 4 9 5 3" xfId="4608"/>
    <cellStyle name="Normal 13 4 9 5 4" xfId="4609"/>
    <cellStyle name="Normal 13 4 9 6" xfId="4610"/>
    <cellStyle name="Normal 13 4 9 6 2" xfId="4611"/>
    <cellStyle name="Normal 13 4 9 6 3" xfId="4612"/>
    <cellStyle name="Normal 13 4 9 7" xfId="4613"/>
    <cellStyle name="Normal 13 4 9 8" xfId="4614"/>
    <cellStyle name="Normal 13 4 9 9" xfId="4615"/>
    <cellStyle name="Normal 13 5" xfId="240"/>
    <cellStyle name="Normal 13 5 10" xfId="4616"/>
    <cellStyle name="Normal 13 5 10 2" xfId="4617"/>
    <cellStyle name="Normal 13 5 10 3" xfId="4618"/>
    <cellStyle name="Normal 13 5 10 4" xfId="4619"/>
    <cellStyle name="Normal 13 5 11" xfId="4620"/>
    <cellStyle name="Normal 13 5 11 2" xfId="4621"/>
    <cellStyle name="Normal 13 5 11 3" xfId="4622"/>
    <cellStyle name="Normal 13 5 11 4" xfId="4623"/>
    <cellStyle name="Normal 13 5 12" xfId="4624"/>
    <cellStyle name="Normal 13 5 12 2" xfId="4625"/>
    <cellStyle name="Normal 13 5 12 3" xfId="4626"/>
    <cellStyle name="Normal 13 5 12 4" xfId="4627"/>
    <cellStyle name="Normal 13 5 13" xfId="4628"/>
    <cellStyle name="Normal 13 5 13 2" xfId="4629"/>
    <cellStyle name="Normal 13 5 13 3" xfId="4630"/>
    <cellStyle name="Normal 13 5 14" xfId="4631"/>
    <cellStyle name="Normal 13 5 15" xfId="4632"/>
    <cellStyle name="Normal 13 5 16" xfId="4633"/>
    <cellStyle name="Normal 13 5 2" xfId="4634"/>
    <cellStyle name="Normal 13 5 2 10" xfId="4635"/>
    <cellStyle name="Normal 13 5 2 10 2" xfId="4636"/>
    <cellStyle name="Normal 13 5 2 10 3" xfId="4637"/>
    <cellStyle name="Normal 13 5 2 10 4" xfId="4638"/>
    <cellStyle name="Normal 13 5 2 11" xfId="4639"/>
    <cellStyle name="Normal 13 5 2 11 2" xfId="4640"/>
    <cellStyle name="Normal 13 5 2 11 3" xfId="4641"/>
    <cellStyle name="Normal 13 5 2 12" xfId="4642"/>
    <cellStyle name="Normal 13 5 2 13" xfId="4643"/>
    <cellStyle name="Normal 13 5 2 14" xfId="4644"/>
    <cellStyle name="Normal 13 5 2 2" xfId="4645"/>
    <cellStyle name="Normal 13 5 2 2 10" xfId="4646"/>
    <cellStyle name="Normal 13 5 2 2 11" xfId="4647"/>
    <cellStyle name="Normal 13 5 2 2 2" xfId="4648"/>
    <cellStyle name="Normal 13 5 2 2 2 10" xfId="4649"/>
    <cellStyle name="Normal 13 5 2 2 2 2" xfId="4650"/>
    <cellStyle name="Normal 13 5 2 2 2 2 2" xfId="4651"/>
    <cellStyle name="Normal 13 5 2 2 2 2 2 2" xfId="4652"/>
    <cellStyle name="Normal 13 5 2 2 2 2 2 2 2" xfId="4653"/>
    <cellStyle name="Normal 13 5 2 2 2 2 2 2 3" xfId="4654"/>
    <cellStyle name="Normal 13 5 2 2 2 2 2 2 4" xfId="4655"/>
    <cellStyle name="Normal 13 5 2 2 2 2 2 3" xfId="4656"/>
    <cellStyle name="Normal 13 5 2 2 2 2 2 3 2" xfId="4657"/>
    <cellStyle name="Normal 13 5 2 2 2 2 2 3 3" xfId="4658"/>
    <cellStyle name="Normal 13 5 2 2 2 2 2 4" xfId="4659"/>
    <cellStyle name="Normal 13 5 2 2 2 2 2 5" xfId="4660"/>
    <cellStyle name="Normal 13 5 2 2 2 2 2 6" xfId="4661"/>
    <cellStyle name="Normal 13 5 2 2 2 2 3" xfId="4662"/>
    <cellStyle name="Normal 13 5 2 2 2 2 3 2" xfId="4663"/>
    <cellStyle name="Normal 13 5 2 2 2 2 3 3" xfId="4664"/>
    <cellStyle name="Normal 13 5 2 2 2 2 3 4" xfId="4665"/>
    <cellStyle name="Normal 13 5 2 2 2 2 4" xfId="4666"/>
    <cellStyle name="Normal 13 5 2 2 2 2 4 2" xfId="4667"/>
    <cellStyle name="Normal 13 5 2 2 2 2 4 3" xfId="4668"/>
    <cellStyle name="Normal 13 5 2 2 2 2 4 4" xfId="4669"/>
    <cellStyle name="Normal 13 5 2 2 2 2 5" xfId="4670"/>
    <cellStyle name="Normal 13 5 2 2 2 2 5 2" xfId="4671"/>
    <cellStyle name="Normal 13 5 2 2 2 2 5 3" xfId="4672"/>
    <cellStyle name="Normal 13 5 2 2 2 2 5 4" xfId="4673"/>
    <cellStyle name="Normal 13 5 2 2 2 2 6" xfId="4674"/>
    <cellStyle name="Normal 13 5 2 2 2 2 6 2" xfId="4675"/>
    <cellStyle name="Normal 13 5 2 2 2 2 6 3" xfId="4676"/>
    <cellStyle name="Normal 13 5 2 2 2 2 7" xfId="4677"/>
    <cellStyle name="Normal 13 5 2 2 2 2 8" xfId="4678"/>
    <cellStyle name="Normal 13 5 2 2 2 2 9" xfId="4679"/>
    <cellStyle name="Normal 13 5 2 2 2 3" xfId="4680"/>
    <cellStyle name="Normal 13 5 2 2 2 3 2" xfId="4681"/>
    <cellStyle name="Normal 13 5 2 2 2 3 2 2" xfId="4682"/>
    <cellStyle name="Normal 13 5 2 2 2 3 2 3" xfId="4683"/>
    <cellStyle name="Normal 13 5 2 2 2 3 2 4" xfId="4684"/>
    <cellStyle name="Normal 13 5 2 2 2 3 3" xfId="4685"/>
    <cellStyle name="Normal 13 5 2 2 2 3 3 2" xfId="4686"/>
    <cellStyle name="Normal 13 5 2 2 2 3 3 3" xfId="4687"/>
    <cellStyle name="Normal 13 5 2 2 2 3 4" xfId="4688"/>
    <cellStyle name="Normal 13 5 2 2 2 3 5" xfId="4689"/>
    <cellStyle name="Normal 13 5 2 2 2 3 6" xfId="4690"/>
    <cellStyle name="Normal 13 5 2 2 2 4" xfId="4691"/>
    <cellStyle name="Normal 13 5 2 2 2 4 2" xfId="4692"/>
    <cellStyle name="Normal 13 5 2 2 2 4 3" xfId="4693"/>
    <cellStyle name="Normal 13 5 2 2 2 4 4" xfId="4694"/>
    <cellStyle name="Normal 13 5 2 2 2 5" xfId="4695"/>
    <cellStyle name="Normal 13 5 2 2 2 5 2" xfId="4696"/>
    <cellStyle name="Normal 13 5 2 2 2 5 3" xfId="4697"/>
    <cellStyle name="Normal 13 5 2 2 2 5 4" xfId="4698"/>
    <cellStyle name="Normal 13 5 2 2 2 6" xfId="4699"/>
    <cellStyle name="Normal 13 5 2 2 2 6 2" xfId="4700"/>
    <cellStyle name="Normal 13 5 2 2 2 6 3" xfId="4701"/>
    <cellStyle name="Normal 13 5 2 2 2 6 4" xfId="4702"/>
    <cellStyle name="Normal 13 5 2 2 2 7" xfId="4703"/>
    <cellStyle name="Normal 13 5 2 2 2 7 2" xfId="4704"/>
    <cellStyle name="Normal 13 5 2 2 2 7 3" xfId="4705"/>
    <cellStyle name="Normal 13 5 2 2 2 8" xfId="4706"/>
    <cellStyle name="Normal 13 5 2 2 2 9" xfId="4707"/>
    <cellStyle name="Normal 13 5 2 2 3" xfId="4708"/>
    <cellStyle name="Normal 13 5 2 2 3 2" xfId="4709"/>
    <cellStyle name="Normal 13 5 2 2 3 2 2" xfId="4710"/>
    <cellStyle name="Normal 13 5 2 2 3 2 2 2" xfId="4711"/>
    <cellStyle name="Normal 13 5 2 2 3 2 2 3" xfId="4712"/>
    <cellStyle name="Normal 13 5 2 2 3 2 2 4" xfId="4713"/>
    <cellStyle name="Normal 13 5 2 2 3 2 3" xfId="4714"/>
    <cellStyle name="Normal 13 5 2 2 3 2 3 2" xfId="4715"/>
    <cellStyle name="Normal 13 5 2 2 3 2 3 3" xfId="4716"/>
    <cellStyle name="Normal 13 5 2 2 3 2 4" xfId="4717"/>
    <cellStyle name="Normal 13 5 2 2 3 2 5" xfId="4718"/>
    <cellStyle name="Normal 13 5 2 2 3 2 6" xfId="4719"/>
    <cellStyle name="Normal 13 5 2 2 3 3" xfId="4720"/>
    <cellStyle name="Normal 13 5 2 2 3 3 2" xfId="4721"/>
    <cellStyle name="Normal 13 5 2 2 3 3 3" xfId="4722"/>
    <cellStyle name="Normal 13 5 2 2 3 3 4" xfId="4723"/>
    <cellStyle name="Normal 13 5 2 2 3 4" xfId="4724"/>
    <cellStyle name="Normal 13 5 2 2 3 4 2" xfId="4725"/>
    <cellStyle name="Normal 13 5 2 2 3 4 3" xfId="4726"/>
    <cellStyle name="Normal 13 5 2 2 3 4 4" xfId="4727"/>
    <cellStyle name="Normal 13 5 2 2 3 5" xfId="4728"/>
    <cellStyle name="Normal 13 5 2 2 3 5 2" xfId="4729"/>
    <cellStyle name="Normal 13 5 2 2 3 5 3" xfId="4730"/>
    <cellStyle name="Normal 13 5 2 2 3 5 4" xfId="4731"/>
    <cellStyle name="Normal 13 5 2 2 3 6" xfId="4732"/>
    <cellStyle name="Normal 13 5 2 2 3 6 2" xfId="4733"/>
    <cellStyle name="Normal 13 5 2 2 3 6 3" xfId="4734"/>
    <cellStyle name="Normal 13 5 2 2 3 7" xfId="4735"/>
    <cellStyle name="Normal 13 5 2 2 3 8" xfId="4736"/>
    <cellStyle name="Normal 13 5 2 2 3 9" xfId="4737"/>
    <cellStyle name="Normal 13 5 2 2 4" xfId="4738"/>
    <cellStyle name="Normal 13 5 2 2 4 2" xfId="4739"/>
    <cellStyle name="Normal 13 5 2 2 4 2 2" xfId="4740"/>
    <cellStyle name="Normal 13 5 2 2 4 2 3" xfId="4741"/>
    <cellStyle name="Normal 13 5 2 2 4 2 4" xfId="4742"/>
    <cellStyle name="Normal 13 5 2 2 4 3" xfId="4743"/>
    <cellStyle name="Normal 13 5 2 2 4 3 2" xfId="4744"/>
    <cellStyle name="Normal 13 5 2 2 4 3 3" xfId="4745"/>
    <cellStyle name="Normal 13 5 2 2 4 4" xfId="4746"/>
    <cellStyle name="Normal 13 5 2 2 4 5" xfId="4747"/>
    <cellStyle name="Normal 13 5 2 2 4 6" xfId="4748"/>
    <cellStyle name="Normal 13 5 2 2 5" xfId="4749"/>
    <cellStyle name="Normal 13 5 2 2 5 2" xfId="4750"/>
    <cellStyle name="Normal 13 5 2 2 5 3" xfId="4751"/>
    <cellStyle name="Normal 13 5 2 2 5 4" xfId="4752"/>
    <cellStyle name="Normal 13 5 2 2 6" xfId="4753"/>
    <cellStyle name="Normal 13 5 2 2 6 2" xfId="4754"/>
    <cellStyle name="Normal 13 5 2 2 6 3" xfId="4755"/>
    <cellStyle name="Normal 13 5 2 2 6 4" xfId="4756"/>
    <cellStyle name="Normal 13 5 2 2 7" xfId="4757"/>
    <cellStyle name="Normal 13 5 2 2 7 2" xfId="4758"/>
    <cellStyle name="Normal 13 5 2 2 7 3" xfId="4759"/>
    <cellStyle name="Normal 13 5 2 2 7 4" xfId="4760"/>
    <cellStyle name="Normal 13 5 2 2 8" xfId="4761"/>
    <cellStyle name="Normal 13 5 2 2 8 2" xfId="4762"/>
    <cellStyle name="Normal 13 5 2 2 8 3" xfId="4763"/>
    <cellStyle name="Normal 13 5 2 2 9" xfId="4764"/>
    <cellStyle name="Normal 13 5 2 3" xfId="4765"/>
    <cellStyle name="Normal 13 5 2 3 10" xfId="4766"/>
    <cellStyle name="Normal 13 5 2 3 2" xfId="4767"/>
    <cellStyle name="Normal 13 5 2 3 2 2" xfId="4768"/>
    <cellStyle name="Normal 13 5 2 3 2 2 2" xfId="4769"/>
    <cellStyle name="Normal 13 5 2 3 2 2 2 2" xfId="4770"/>
    <cellStyle name="Normal 13 5 2 3 2 2 2 3" xfId="4771"/>
    <cellStyle name="Normal 13 5 2 3 2 2 2 4" xfId="4772"/>
    <cellStyle name="Normal 13 5 2 3 2 2 3" xfId="4773"/>
    <cellStyle name="Normal 13 5 2 3 2 2 3 2" xfId="4774"/>
    <cellStyle name="Normal 13 5 2 3 2 2 3 3" xfId="4775"/>
    <cellStyle name="Normal 13 5 2 3 2 2 4" xfId="4776"/>
    <cellStyle name="Normal 13 5 2 3 2 2 5" xfId="4777"/>
    <cellStyle name="Normal 13 5 2 3 2 2 6" xfId="4778"/>
    <cellStyle name="Normal 13 5 2 3 2 3" xfId="4779"/>
    <cellStyle name="Normal 13 5 2 3 2 3 2" xfId="4780"/>
    <cellStyle name="Normal 13 5 2 3 2 3 3" xfId="4781"/>
    <cellStyle name="Normal 13 5 2 3 2 3 4" xfId="4782"/>
    <cellStyle name="Normal 13 5 2 3 2 4" xfId="4783"/>
    <cellStyle name="Normal 13 5 2 3 2 4 2" xfId="4784"/>
    <cellStyle name="Normal 13 5 2 3 2 4 3" xfId="4785"/>
    <cellStyle name="Normal 13 5 2 3 2 4 4" xfId="4786"/>
    <cellStyle name="Normal 13 5 2 3 2 5" xfId="4787"/>
    <cellStyle name="Normal 13 5 2 3 2 5 2" xfId="4788"/>
    <cellStyle name="Normal 13 5 2 3 2 5 3" xfId="4789"/>
    <cellStyle name="Normal 13 5 2 3 2 5 4" xfId="4790"/>
    <cellStyle name="Normal 13 5 2 3 2 6" xfId="4791"/>
    <cellStyle name="Normal 13 5 2 3 2 6 2" xfId="4792"/>
    <cellStyle name="Normal 13 5 2 3 2 6 3" xfId="4793"/>
    <cellStyle name="Normal 13 5 2 3 2 7" xfId="4794"/>
    <cellStyle name="Normal 13 5 2 3 2 8" xfId="4795"/>
    <cellStyle name="Normal 13 5 2 3 2 9" xfId="4796"/>
    <cellStyle name="Normal 13 5 2 3 3" xfId="4797"/>
    <cellStyle name="Normal 13 5 2 3 3 2" xfId="4798"/>
    <cellStyle name="Normal 13 5 2 3 3 2 2" xfId="4799"/>
    <cellStyle name="Normal 13 5 2 3 3 2 3" xfId="4800"/>
    <cellStyle name="Normal 13 5 2 3 3 2 4" xfId="4801"/>
    <cellStyle name="Normal 13 5 2 3 3 3" xfId="4802"/>
    <cellStyle name="Normal 13 5 2 3 3 3 2" xfId="4803"/>
    <cellStyle name="Normal 13 5 2 3 3 3 3" xfId="4804"/>
    <cellStyle name="Normal 13 5 2 3 3 4" xfId="4805"/>
    <cellStyle name="Normal 13 5 2 3 3 5" xfId="4806"/>
    <cellStyle name="Normal 13 5 2 3 3 6" xfId="4807"/>
    <cellStyle name="Normal 13 5 2 3 4" xfId="4808"/>
    <cellStyle name="Normal 13 5 2 3 4 2" xfId="4809"/>
    <cellStyle name="Normal 13 5 2 3 4 3" xfId="4810"/>
    <cellStyle name="Normal 13 5 2 3 4 4" xfId="4811"/>
    <cellStyle name="Normal 13 5 2 3 5" xfId="4812"/>
    <cellStyle name="Normal 13 5 2 3 5 2" xfId="4813"/>
    <cellStyle name="Normal 13 5 2 3 5 3" xfId="4814"/>
    <cellStyle name="Normal 13 5 2 3 5 4" xfId="4815"/>
    <cellStyle name="Normal 13 5 2 3 6" xfId="4816"/>
    <cellStyle name="Normal 13 5 2 3 6 2" xfId="4817"/>
    <cellStyle name="Normal 13 5 2 3 6 3" xfId="4818"/>
    <cellStyle name="Normal 13 5 2 3 6 4" xfId="4819"/>
    <cellStyle name="Normal 13 5 2 3 7" xfId="4820"/>
    <cellStyle name="Normal 13 5 2 3 7 2" xfId="4821"/>
    <cellStyle name="Normal 13 5 2 3 7 3" xfId="4822"/>
    <cellStyle name="Normal 13 5 2 3 8" xfId="4823"/>
    <cellStyle name="Normal 13 5 2 3 9" xfId="4824"/>
    <cellStyle name="Normal 13 5 2 4" xfId="4825"/>
    <cellStyle name="Normal 13 5 2 4 2" xfId="4826"/>
    <cellStyle name="Normal 13 5 2 4 2 2" xfId="4827"/>
    <cellStyle name="Normal 13 5 2 4 2 2 2" xfId="4828"/>
    <cellStyle name="Normal 13 5 2 4 2 2 3" xfId="4829"/>
    <cellStyle name="Normal 13 5 2 4 2 2 4" xfId="4830"/>
    <cellStyle name="Normal 13 5 2 4 2 3" xfId="4831"/>
    <cellStyle name="Normal 13 5 2 4 2 3 2" xfId="4832"/>
    <cellStyle name="Normal 13 5 2 4 2 3 3" xfId="4833"/>
    <cellStyle name="Normal 13 5 2 4 2 4" xfId="4834"/>
    <cellStyle name="Normal 13 5 2 4 2 5" xfId="4835"/>
    <cellStyle name="Normal 13 5 2 4 2 6" xfId="4836"/>
    <cellStyle name="Normal 13 5 2 4 3" xfId="4837"/>
    <cellStyle name="Normal 13 5 2 4 3 2" xfId="4838"/>
    <cellStyle name="Normal 13 5 2 4 3 3" xfId="4839"/>
    <cellStyle name="Normal 13 5 2 4 3 4" xfId="4840"/>
    <cellStyle name="Normal 13 5 2 4 4" xfId="4841"/>
    <cellStyle name="Normal 13 5 2 4 4 2" xfId="4842"/>
    <cellStyle name="Normal 13 5 2 4 4 3" xfId="4843"/>
    <cellStyle name="Normal 13 5 2 4 4 4" xfId="4844"/>
    <cellStyle name="Normal 13 5 2 4 5" xfId="4845"/>
    <cellStyle name="Normal 13 5 2 4 5 2" xfId="4846"/>
    <cellStyle name="Normal 13 5 2 4 5 3" xfId="4847"/>
    <cellStyle name="Normal 13 5 2 4 5 4" xfId="4848"/>
    <cellStyle name="Normal 13 5 2 4 6" xfId="4849"/>
    <cellStyle name="Normal 13 5 2 4 6 2" xfId="4850"/>
    <cellStyle name="Normal 13 5 2 4 6 3" xfId="4851"/>
    <cellStyle name="Normal 13 5 2 4 7" xfId="4852"/>
    <cellStyle name="Normal 13 5 2 4 8" xfId="4853"/>
    <cellStyle name="Normal 13 5 2 4 9" xfId="4854"/>
    <cellStyle name="Normal 13 5 2 5" xfId="4855"/>
    <cellStyle name="Normal 13 5 2 5 2" xfId="4856"/>
    <cellStyle name="Normal 13 5 2 5 2 2" xfId="4857"/>
    <cellStyle name="Normal 13 5 2 5 2 2 2" xfId="4858"/>
    <cellStyle name="Normal 13 5 2 5 2 2 3" xfId="4859"/>
    <cellStyle name="Normal 13 5 2 5 2 2 4" xfId="4860"/>
    <cellStyle name="Normal 13 5 2 5 2 3" xfId="4861"/>
    <cellStyle name="Normal 13 5 2 5 2 3 2" xfId="4862"/>
    <cellStyle name="Normal 13 5 2 5 2 3 3" xfId="4863"/>
    <cellStyle name="Normal 13 5 2 5 2 4" xfId="4864"/>
    <cellStyle name="Normal 13 5 2 5 2 5" xfId="4865"/>
    <cellStyle name="Normal 13 5 2 5 2 6" xfId="4866"/>
    <cellStyle name="Normal 13 5 2 5 3" xfId="4867"/>
    <cellStyle name="Normal 13 5 2 5 3 2" xfId="4868"/>
    <cellStyle name="Normal 13 5 2 5 3 3" xfId="4869"/>
    <cellStyle name="Normal 13 5 2 5 3 4" xfId="4870"/>
    <cellStyle name="Normal 13 5 2 5 4" xfId="4871"/>
    <cellStyle name="Normal 13 5 2 5 4 2" xfId="4872"/>
    <cellStyle name="Normal 13 5 2 5 4 3" xfId="4873"/>
    <cellStyle name="Normal 13 5 2 5 4 4" xfId="4874"/>
    <cellStyle name="Normal 13 5 2 5 5" xfId="4875"/>
    <cellStyle name="Normal 13 5 2 5 5 2" xfId="4876"/>
    <cellStyle name="Normal 13 5 2 5 5 3" xfId="4877"/>
    <cellStyle name="Normal 13 5 2 5 5 4" xfId="4878"/>
    <cellStyle name="Normal 13 5 2 5 6" xfId="4879"/>
    <cellStyle name="Normal 13 5 2 5 6 2" xfId="4880"/>
    <cellStyle name="Normal 13 5 2 5 6 3" xfId="4881"/>
    <cellStyle name="Normal 13 5 2 5 7" xfId="4882"/>
    <cellStyle name="Normal 13 5 2 5 8" xfId="4883"/>
    <cellStyle name="Normal 13 5 2 5 9" xfId="4884"/>
    <cellStyle name="Normal 13 5 2 6" xfId="4885"/>
    <cellStyle name="Normal 13 5 2 6 2" xfId="4886"/>
    <cellStyle name="Normal 13 5 2 6 2 2" xfId="4887"/>
    <cellStyle name="Normal 13 5 2 6 2 2 2" xfId="4888"/>
    <cellStyle name="Normal 13 5 2 6 2 2 3" xfId="4889"/>
    <cellStyle name="Normal 13 5 2 6 2 2 4" xfId="4890"/>
    <cellStyle name="Normal 13 5 2 6 2 3" xfId="4891"/>
    <cellStyle name="Normal 13 5 2 6 2 3 2" xfId="4892"/>
    <cellStyle name="Normal 13 5 2 6 2 3 3" xfId="4893"/>
    <cellStyle name="Normal 13 5 2 6 2 4" xfId="4894"/>
    <cellStyle name="Normal 13 5 2 6 2 5" xfId="4895"/>
    <cellStyle name="Normal 13 5 2 6 2 6" xfId="4896"/>
    <cellStyle name="Normal 13 5 2 6 3" xfId="4897"/>
    <cellStyle name="Normal 13 5 2 6 3 2" xfId="4898"/>
    <cellStyle name="Normal 13 5 2 6 3 3" xfId="4899"/>
    <cellStyle name="Normal 13 5 2 6 3 4" xfId="4900"/>
    <cellStyle name="Normal 13 5 2 6 4" xfId="4901"/>
    <cellStyle name="Normal 13 5 2 6 4 2" xfId="4902"/>
    <cellStyle name="Normal 13 5 2 6 4 3" xfId="4903"/>
    <cellStyle name="Normal 13 5 2 6 4 4" xfId="4904"/>
    <cellStyle name="Normal 13 5 2 6 5" xfId="4905"/>
    <cellStyle name="Normal 13 5 2 6 5 2" xfId="4906"/>
    <cellStyle name="Normal 13 5 2 6 5 3" xfId="4907"/>
    <cellStyle name="Normal 13 5 2 6 6" xfId="4908"/>
    <cellStyle name="Normal 13 5 2 6 7" xfId="4909"/>
    <cellStyle name="Normal 13 5 2 6 8" xfId="4910"/>
    <cellStyle name="Normal 13 5 2 7" xfId="4911"/>
    <cellStyle name="Normal 13 5 2 7 2" xfId="4912"/>
    <cellStyle name="Normal 13 5 2 7 2 2" xfId="4913"/>
    <cellStyle name="Normal 13 5 2 7 2 3" xfId="4914"/>
    <cellStyle name="Normal 13 5 2 7 2 4" xfId="4915"/>
    <cellStyle name="Normal 13 5 2 7 3" xfId="4916"/>
    <cellStyle name="Normal 13 5 2 7 3 2" xfId="4917"/>
    <cellStyle name="Normal 13 5 2 7 3 3" xfId="4918"/>
    <cellStyle name="Normal 13 5 2 7 4" xfId="4919"/>
    <cellStyle name="Normal 13 5 2 7 5" xfId="4920"/>
    <cellStyle name="Normal 13 5 2 7 6" xfId="4921"/>
    <cellStyle name="Normal 13 5 2 8" xfId="4922"/>
    <cellStyle name="Normal 13 5 2 8 2" xfId="4923"/>
    <cellStyle name="Normal 13 5 2 8 3" xfId="4924"/>
    <cellStyle name="Normal 13 5 2 8 4" xfId="4925"/>
    <cellStyle name="Normal 13 5 2 9" xfId="4926"/>
    <cellStyle name="Normal 13 5 2 9 2" xfId="4927"/>
    <cellStyle name="Normal 13 5 2 9 3" xfId="4928"/>
    <cellStyle name="Normal 13 5 2 9 4" xfId="4929"/>
    <cellStyle name="Normal 13 5 3" xfId="4930"/>
    <cellStyle name="Normal 13 5 3 10" xfId="4931"/>
    <cellStyle name="Normal 13 5 3 11" xfId="4932"/>
    <cellStyle name="Normal 13 5 3 2" xfId="4933"/>
    <cellStyle name="Normal 13 5 3 2 10" xfId="4934"/>
    <cellStyle name="Normal 13 5 3 2 2" xfId="4935"/>
    <cellStyle name="Normal 13 5 3 2 2 2" xfId="4936"/>
    <cellStyle name="Normal 13 5 3 2 2 2 2" xfId="4937"/>
    <cellStyle name="Normal 13 5 3 2 2 2 2 2" xfId="4938"/>
    <cellStyle name="Normal 13 5 3 2 2 2 2 3" xfId="4939"/>
    <cellStyle name="Normal 13 5 3 2 2 2 2 4" xfId="4940"/>
    <cellStyle name="Normal 13 5 3 2 2 2 3" xfId="4941"/>
    <cellStyle name="Normal 13 5 3 2 2 2 3 2" xfId="4942"/>
    <cellStyle name="Normal 13 5 3 2 2 2 3 3" xfId="4943"/>
    <cellStyle name="Normal 13 5 3 2 2 2 4" xfId="4944"/>
    <cellStyle name="Normal 13 5 3 2 2 2 5" xfId="4945"/>
    <cellStyle name="Normal 13 5 3 2 2 2 6" xfId="4946"/>
    <cellStyle name="Normal 13 5 3 2 2 3" xfId="4947"/>
    <cellStyle name="Normal 13 5 3 2 2 3 2" xfId="4948"/>
    <cellStyle name="Normal 13 5 3 2 2 3 3" xfId="4949"/>
    <cellStyle name="Normal 13 5 3 2 2 3 4" xfId="4950"/>
    <cellStyle name="Normal 13 5 3 2 2 4" xfId="4951"/>
    <cellStyle name="Normal 13 5 3 2 2 4 2" xfId="4952"/>
    <cellStyle name="Normal 13 5 3 2 2 4 3" xfId="4953"/>
    <cellStyle name="Normal 13 5 3 2 2 4 4" xfId="4954"/>
    <cellStyle name="Normal 13 5 3 2 2 5" xfId="4955"/>
    <cellStyle name="Normal 13 5 3 2 2 5 2" xfId="4956"/>
    <cellStyle name="Normal 13 5 3 2 2 5 3" xfId="4957"/>
    <cellStyle name="Normal 13 5 3 2 2 5 4" xfId="4958"/>
    <cellStyle name="Normal 13 5 3 2 2 6" xfId="4959"/>
    <cellStyle name="Normal 13 5 3 2 2 6 2" xfId="4960"/>
    <cellStyle name="Normal 13 5 3 2 2 6 3" xfId="4961"/>
    <cellStyle name="Normal 13 5 3 2 2 7" xfId="4962"/>
    <cellStyle name="Normal 13 5 3 2 2 8" xfId="4963"/>
    <cellStyle name="Normal 13 5 3 2 2 9" xfId="4964"/>
    <cellStyle name="Normal 13 5 3 2 3" xfId="4965"/>
    <cellStyle name="Normal 13 5 3 2 3 2" xfId="4966"/>
    <cellStyle name="Normal 13 5 3 2 3 2 2" xfId="4967"/>
    <cellStyle name="Normal 13 5 3 2 3 2 3" xfId="4968"/>
    <cellStyle name="Normal 13 5 3 2 3 2 4" xfId="4969"/>
    <cellStyle name="Normal 13 5 3 2 3 3" xfId="4970"/>
    <cellStyle name="Normal 13 5 3 2 3 3 2" xfId="4971"/>
    <cellStyle name="Normal 13 5 3 2 3 3 3" xfId="4972"/>
    <cellStyle name="Normal 13 5 3 2 3 4" xfId="4973"/>
    <cellStyle name="Normal 13 5 3 2 3 5" xfId="4974"/>
    <cellStyle name="Normal 13 5 3 2 3 6" xfId="4975"/>
    <cellStyle name="Normal 13 5 3 2 4" xfId="4976"/>
    <cellStyle name="Normal 13 5 3 2 4 2" xfId="4977"/>
    <cellStyle name="Normal 13 5 3 2 4 3" xfId="4978"/>
    <cellStyle name="Normal 13 5 3 2 4 4" xfId="4979"/>
    <cellStyle name="Normal 13 5 3 2 5" xfId="4980"/>
    <cellStyle name="Normal 13 5 3 2 5 2" xfId="4981"/>
    <cellStyle name="Normal 13 5 3 2 5 3" xfId="4982"/>
    <cellStyle name="Normal 13 5 3 2 5 4" xfId="4983"/>
    <cellStyle name="Normal 13 5 3 2 6" xfId="4984"/>
    <cellStyle name="Normal 13 5 3 2 6 2" xfId="4985"/>
    <cellStyle name="Normal 13 5 3 2 6 3" xfId="4986"/>
    <cellStyle name="Normal 13 5 3 2 6 4" xfId="4987"/>
    <cellStyle name="Normal 13 5 3 2 7" xfId="4988"/>
    <cellStyle name="Normal 13 5 3 2 7 2" xfId="4989"/>
    <cellStyle name="Normal 13 5 3 2 7 3" xfId="4990"/>
    <cellStyle name="Normal 13 5 3 2 8" xfId="4991"/>
    <cellStyle name="Normal 13 5 3 2 9" xfId="4992"/>
    <cellStyle name="Normal 13 5 3 3" xfId="4993"/>
    <cellStyle name="Normal 13 5 3 3 2" xfId="4994"/>
    <cellStyle name="Normal 13 5 3 3 2 2" xfId="4995"/>
    <cellStyle name="Normal 13 5 3 3 2 2 2" xfId="4996"/>
    <cellStyle name="Normal 13 5 3 3 2 2 3" xfId="4997"/>
    <cellStyle name="Normal 13 5 3 3 2 2 4" xfId="4998"/>
    <cellStyle name="Normal 13 5 3 3 2 3" xfId="4999"/>
    <cellStyle name="Normal 13 5 3 3 2 3 2" xfId="5000"/>
    <cellStyle name="Normal 13 5 3 3 2 3 3" xfId="5001"/>
    <cellStyle name="Normal 13 5 3 3 2 4" xfId="5002"/>
    <cellStyle name="Normal 13 5 3 3 2 5" xfId="5003"/>
    <cellStyle name="Normal 13 5 3 3 2 6" xfId="5004"/>
    <cellStyle name="Normal 13 5 3 3 3" xfId="5005"/>
    <cellStyle name="Normal 13 5 3 3 3 2" xfId="5006"/>
    <cellStyle name="Normal 13 5 3 3 3 3" xfId="5007"/>
    <cellStyle name="Normal 13 5 3 3 3 4" xfId="5008"/>
    <cellStyle name="Normal 13 5 3 3 4" xfId="5009"/>
    <cellStyle name="Normal 13 5 3 3 4 2" xfId="5010"/>
    <cellStyle name="Normal 13 5 3 3 4 3" xfId="5011"/>
    <cellStyle name="Normal 13 5 3 3 4 4" xfId="5012"/>
    <cellStyle name="Normal 13 5 3 3 5" xfId="5013"/>
    <cellStyle name="Normal 13 5 3 3 5 2" xfId="5014"/>
    <cellStyle name="Normal 13 5 3 3 5 3" xfId="5015"/>
    <cellStyle name="Normal 13 5 3 3 5 4" xfId="5016"/>
    <cellStyle name="Normal 13 5 3 3 6" xfId="5017"/>
    <cellStyle name="Normal 13 5 3 3 6 2" xfId="5018"/>
    <cellStyle name="Normal 13 5 3 3 6 3" xfId="5019"/>
    <cellStyle name="Normal 13 5 3 3 7" xfId="5020"/>
    <cellStyle name="Normal 13 5 3 3 8" xfId="5021"/>
    <cellStyle name="Normal 13 5 3 3 9" xfId="5022"/>
    <cellStyle name="Normal 13 5 3 4" xfId="5023"/>
    <cellStyle name="Normal 13 5 3 4 2" xfId="5024"/>
    <cellStyle name="Normal 13 5 3 4 2 2" xfId="5025"/>
    <cellStyle name="Normal 13 5 3 4 2 3" xfId="5026"/>
    <cellStyle name="Normal 13 5 3 4 2 4" xfId="5027"/>
    <cellStyle name="Normal 13 5 3 4 3" xfId="5028"/>
    <cellStyle name="Normal 13 5 3 4 3 2" xfId="5029"/>
    <cellStyle name="Normal 13 5 3 4 3 3" xfId="5030"/>
    <cellStyle name="Normal 13 5 3 4 4" xfId="5031"/>
    <cellStyle name="Normal 13 5 3 4 5" xfId="5032"/>
    <cellStyle name="Normal 13 5 3 4 6" xfId="5033"/>
    <cellStyle name="Normal 13 5 3 5" xfId="5034"/>
    <cellStyle name="Normal 13 5 3 5 2" xfId="5035"/>
    <cellStyle name="Normal 13 5 3 5 3" xfId="5036"/>
    <cellStyle name="Normal 13 5 3 5 4" xfId="5037"/>
    <cellStyle name="Normal 13 5 3 6" xfId="5038"/>
    <cellStyle name="Normal 13 5 3 6 2" xfId="5039"/>
    <cellStyle name="Normal 13 5 3 6 3" xfId="5040"/>
    <cellStyle name="Normal 13 5 3 6 4" xfId="5041"/>
    <cellStyle name="Normal 13 5 3 7" xfId="5042"/>
    <cellStyle name="Normal 13 5 3 7 2" xfId="5043"/>
    <cellStyle name="Normal 13 5 3 7 3" xfId="5044"/>
    <cellStyle name="Normal 13 5 3 7 4" xfId="5045"/>
    <cellStyle name="Normal 13 5 3 8" xfId="5046"/>
    <cellStyle name="Normal 13 5 3 8 2" xfId="5047"/>
    <cellStyle name="Normal 13 5 3 8 3" xfId="5048"/>
    <cellStyle name="Normal 13 5 3 9" xfId="5049"/>
    <cellStyle name="Normal 13 5 4" xfId="5050"/>
    <cellStyle name="Normal 13 5 4 10" xfId="5051"/>
    <cellStyle name="Normal 13 5 4 11" xfId="5052"/>
    <cellStyle name="Normal 13 5 4 2" xfId="5053"/>
    <cellStyle name="Normal 13 5 4 2 10" xfId="5054"/>
    <cellStyle name="Normal 13 5 4 2 2" xfId="5055"/>
    <cellStyle name="Normal 13 5 4 2 2 2" xfId="5056"/>
    <cellStyle name="Normal 13 5 4 2 2 2 2" xfId="5057"/>
    <cellStyle name="Normal 13 5 4 2 2 2 2 2" xfId="5058"/>
    <cellStyle name="Normal 13 5 4 2 2 2 2 3" xfId="5059"/>
    <cellStyle name="Normal 13 5 4 2 2 2 2 4" xfId="5060"/>
    <cellStyle name="Normal 13 5 4 2 2 2 3" xfId="5061"/>
    <cellStyle name="Normal 13 5 4 2 2 2 3 2" xfId="5062"/>
    <cellStyle name="Normal 13 5 4 2 2 2 3 3" xfId="5063"/>
    <cellStyle name="Normal 13 5 4 2 2 2 4" xfId="5064"/>
    <cellStyle name="Normal 13 5 4 2 2 2 5" xfId="5065"/>
    <cellStyle name="Normal 13 5 4 2 2 2 6" xfId="5066"/>
    <cellStyle name="Normal 13 5 4 2 2 3" xfId="5067"/>
    <cellStyle name="Normal 13 5 4 2 2 3 2" xfId="5068"/>
    <cellStyle name="Normal 13 5 4 2 2 3 3" xfId="5069"/>
    <cellStyle name="Normal 13 5 4 2 2 3 4" xfId="5070"/>
    <cellStyle name="Normal 13 5 4 2 2 4" xfId="5071"/>
    <cellStyle name="Normal 13 5 4 2 2 4 2" xfId="5072"/>
    <cellStyle name="Normal 13 5 4 2 2 4 3" xfId="5073"/>
    <cellStyle name="Normal 13 5 4 2 2 4 4" xfId="5074"/>
    <cellStyle name="Normal 13 5 4 2 2 5" xfId="5075"/>
    <cellStyle name="Normal 13 5 4 2 2 5 2" xfId="5076"/>
    <cellStyle name="Normal 13 5 4 2 2 5 3" xfId="5077"/>
    <cellStyle name="Normal 13 5 4 2 2 5 4" xfId="5078"/>
    <cellStyle name="Normal 13 5 4 2 2 6" xfId="5079"/>
    <cellStyle name="Normal 13 5 4 2 2 6 2" xfId="5080"/>
    <cellStyle name="Normal 13 5 4 2 2 6 3" xfId="5081"/>
    <cellStyle name="Normal 13 5 4 2 2 7" xfId="5082"/>
    <cellStyle name="Normal 13 5 4 2 2 8" xfId="5083"/>
    <cellStyle name="Normal 13 5 4 2 2 9" xfId="5084"/>
    <cellStyle name="Normal 13 5 4 2 3" xfId="5085"/>
    <cellStyle name="Normal 13 5 4 2 3 2" xfId="5086"/>
    <cellStyle name="Normal 13 5 4 2 3 2 2" xfId="5087"/>
    <cellStyle name="Normal 13 5 4 2 3 2 3" xfId="5088"/>
    <cellStyle name="Normal 13 5 4 2 3 2 4" xfId="5089"/>
    <cellStyle name="Normal 13 5 4 2 3 3" xfId="5090"/>
    <cellStyle name="Normal 13 5 4 2 3 3 2" xfId="5091"/>
    <cellStyle name="Normal 13 5 4 2 3 3 3" xfId="5092"/>
    <cellStyle name="Normal 13 5 4 2 3 4" xfId="5093"/>
    <cellStyle name="Normal 13 5 4 2 3 5" xfId="5094"/>
    <cellStyle name="Normal 13 5 4 2 3 6" xfId="5095"/>
    <cellStyle name="Normal 13 5 4 2 4" xfId="5096"/>
    <cellStyle name="Normal 13 5 4 2 4 2" xfId="5097"/>
    <cellStyle name="Normal 13 5 4 2 4 3" xfId="5098"/>
    <cellStyle name="Normal 13 5 4 2 4 4" xfId="5099"/>
    <cellStyle name="Normal 13 5 4 2 5" xfId="5100"/>
    <cellStyle name="Normal 13 5 4 2 5 2" xfId="5101"/>
    <cellStyle name="Normal 13 5 4 2 5 3" xfId="5102"/>
    <cellStyle name="Normal 13 5 4 2 5 4" xfId="5103"/>
    <cellStyle name="Normal 13 5 4 2 6" xfId="5104"/>
    <cellStyle name="Normal 13 5 4 2 6 2" xfId="5105"/>
    <cellStyle name="Normal 13 5 4 2 6 3" xfId="5106"/>
    <cellStyle name="Normal 13 5 4 2 6 4" xfId="5107"/>
    <cellStyle name="Normal 13 5 4 2 7" xfId="5108"/>
    <cellStyle name="Normal 13 5 4 2 7 2" xfId="5109"/>
    <cellStyle name="Normal 13 5 4 2 7 3" xfId="5110"/>
    <cellStyle name="Normal 13 5 4 2 8" xfId="5111"/>
    <cellStyle name="Normal 13 5 4 2 9" xfId="5112"/>
    <cellStyle name="Normal 13 5 4 3" xfId="5113"/>
    <cellStyle name="Normal 13 5 4 3 2" xfId="5114"/>
    <cellStyle name="Normal 13 5 4 3 2 2" xfId="5115"/>
    <cellStyle name="Normal 13 5 4 3 2 2 2" xfId="5116"/>
    <cellStyle name="Normal 13 5 4 3 2 2 3" xfId="5117"/>
    <cellStyle name="Normal 13 5 4 3 2 2 4" xfId="5118"/>
    <cellStyle name="Normal 13 5 4 3 2 3" xfId="5119"/>
    <cellStyle name="Normal 13 5 4 3 2 3 2" xfId="5120"/>
    <cellStyle name="Normal 13 5 4 3 2 3 3" xfId="5121"/>
    <cellStyle name="Normal 13 5 4 3 2 4" xfId="5122"/>
    <cellStyle name="Normal 13 5 4 3 2 5" xfId="5123"/>
    <cellStyle name="Normal 13 5 4 3 2 6" xfId="5124"/>
    <cellStyle name="Normal 13 5 4 3 3" xfId="5125"/>
    <cellStyle name="Normal 13 5 4 3 3 2" xfId="5126"/>
    <cellStyle name="Normal 13 5 4 3 3 3" xfId="5127"/>
    <cellStyle name="Normal 13 5 4 3 3 4" xfId="5128"/>
    <cellStyle name="Normal 13 5 4 3 4" xfId="5129"/>
    <cellStyle name="Normal 13 5 4 3 4 2" xfId="5130"/>
    <cellStyle name="Normal 13 5 4 3 4 3" xfId="5131"/>
    <cellStyle name="Normal 13 5 4 3 4 4" xfId="5132"/>
    <cellStyle name="Normal 13 5 4 3 5" xfId="5133"/>
    <cellStyle name="Normal 13 5 4 3 5 2" xfId="5134"/>
    <cellStyle name="Normal 13 5 4 3 5 3" xfId="5135"/>
    <cellStyle name="Normal 13 5 4 3 5 4" xfId="5136"/>
    <cellStyle name="Normal 13 5 4 3 6" xfId="5137"/>
    <cellStyle name="Normal 13 5 4 3 6 2" xfId="5138"/>
    <cellStyle name="Normal 13 5 4 3 6 3" xfId="5139"/>
    <cellStyle name="Normal 13 5 4 3 7" xfId="5140"/>
    <cellStyle name="Normal 13 5 4 3 8" xfId="5141"/>
    <cellStyle name="Normal 13 5 4 3 9" xfId="5142"/>
    <cellStyle name="Normal 13 5 4 4" xfId="5143"/>
    <cellStyle name="Normal 13 5 4 4 2" xfId="5144"/>
    <cellStyle name="Normal 13 5 4 4 2 2" xfId="5145"/>
    <cellStyle name="Normal 13 5 4 4 2 3" xfId="5146"/>
    <cellStyle name="Normal 13 5 4 4 2 4" xfId="5147"/>
    <cellStyle name="Normal 13 5 4 4 3" xfId="5148"/>
    <cellStyle name="Normal 13 5 4 4 3 2" xfId="5149"/>
    <cellStyle name="Normal 13 5 4 4 3 3" xfId="5150"/>
    <cellStyle name="Normal 13 5 4 4 4" xfId="5151"/>
    <cellStyle name="Normal 13 5 4 4 5" xfId="5152"/>
    <cellStyle name="Normal 13 5 4 4 6" xfId="5153"/>
    <cellStyle name="Normal 13 5 4 5" xfId="5154"/>
    <cellStyle name="Normal 13 5 4 5 2" xfId="5155"/>
    <cellStyle name="Normal 13 5 4 5 3" xfId="5156"/>
    <cellStyle name="Normal 13 5 4 5 4" xfId="5157"/>
    <cellStyle name="Normal 13 5 4 6" xfId="5158"/>
    <cellStyle name="Normal 13 5 4 6 2" xfId="5159"/>
    <cellStyle name="Normal 13 5 4 6 3" xfId="5160"/>
    <cellStyle name="Normal 13 5 4 6 4" xfId="5161"/>
    <cellStyle name="Normal 13 5 4 7" xfId="5162"/>
    <cellStyle name="Normal 13 5 4 7 2" xfId="5163"/>
    <cellStyle name="Normal 13 5 4 7 3" xfId="5164"/>
    <cellStyle name="Normal 13 5 4 7 4" xfId="5165"/>
    <cellStyle name="Normal 13 5 4 8" xfId="5166"/>
    <cellStyle name="Normal 13 5 4 8 2" xfId="5167"/>
    <cellStyle name="Normal 13 5 4 8 3" xfId="5168"/>
    <cellStyle name="Normal 13 5 4 9" xfId="5169"/>
    <cellStyle name="Normal 13 5 5" xfId="5170"/>
    <cellStyle name="Normal 13 5 5 10" xfId="5171"/>
    <cellStyle name="Normal 13 5 5 2" xfId="5172"/>
    <cellStyle name="Normal 13 5 5 2 2" xfId="5173"/>
    <cellStyle name="Normal 13 5 5 2 2 2" xfId="5174"/>
    <cellStyle name="Normal 13 5 5 2 2 2 2" xfId="5175"/>
    <cellStyle name="Normal 13 5 5 2 2 2 3" xfId="5176"/>
    <cellStyle name="Normal 13 5 5 2 2 2 4" xfId="5177"/>
    <cellStyle name="Normal 13 5 5 2 2 3" xfId="5178"/>
    <cellStyle name="Normal 13 5 5 2 2 3 2" xfId="5179"/>
    <cellStyle name="Normal 13 5 5 2 2 3 3" xfId="5180"/>
    <cellStyle name="Normal 13 5 5 2 2 4" xfId="5181"/>
    <cellStyle name="Normal 13 5 5 2 2 5" xfId="5182"/>
    <cellStyle name="Normal 13 5 5 2 2 6" xfId="5183"/>
    <cellStyle name="Normal 13 5 5 2 3" xfId="5184"/>
    <cellStyle name="Normal 13 5 5 2 3 2" xfId="5185"/>
    <cellStyle name="Normal 13 5 5 2 3 3" xfId="5186"/>
    <cellStyle name="Normal 13 5 5 2 3 4" xfId="5187"/>
    <cellStyle name="Normal 13 5 5 2 4" xfId="5188"/>
    <cellStyle name="Normal 13 5 5 2 4 2" xfId="5189"/>
    <cellStyle name="Normal 13 5 5 2 4 3" xfId="5190"/>
    <cellStyle name="Normal 13 5 5 2 4 4" xfId="5191"/>
    <cellStyle name="Normal 13 5 5 2 5" xfId="5192"/>
    <cellStyle name="Normal 13 5 5 2 5 2" xfId="5193"/>
    <cellStyle name="Normal 13 5 5 2 5 3" xfId="5194"/>
    <cellStyle name="Normal 13 5 5 2 5 4" xfId="5195"/>
    <cellStyle name="Normal 13 5 5 2 6" xfId="5196"/>
    <cellStyle name="Normal 13 5 5 2 6 2" xfId="5197"/>
    <cellStyle name="Normal 13 5 5 2 6 3" xfId="5198"/>
    <cellStyle name="Normal 13 5 5 2 7" xfId="5199"/>
    <cellStyle name="Normal 13 5 5 2 8" xfId="5200"/>
    <cellStyle name="Normal 13 5 5 2 9" xfId="5201"/>
    <cellStyle name="Normal 13 5 5 3" xfId="5202"/>
    <cellStyle name="Normal 13 5 5 3 2" xfId="5203"/>
    <cellStyle name="Normal 13 5 5 3 2 2" xfId="5204"/>
    <cellStyle name="Normal 13 5 5 3 2 3" xfId="5205"/>
    <cellStyle name="Normal 13 5 5 3 2 4" xfId="5206"/>
    <cellStyle name="Normal 13 5 5 3 3" xfId="5207"/>
    <cellStyle name="Normal 13 5 5 3 3 2" xfId="5208"/>
    <cellStyle name="Normal 13 5 5 3 3 3" xfId="5209"/>
    <cellStyle name="Normal 13 5 5 3 4" xfId="5210"/>
    <cellStyle name="Normal 13 5 5 3 5" xfId="5211"/>
    <cellStyle name="Normal 13 5 5 3 6" xfId="5212"/>
    <cellStyle name="Normal 13 5 5 4" xfId="5213"/>
    <cellStyle name="Normal 13 5 5 4 2" xfId="5214"/>
    <cellStyle name="Normal 13 5 5 4 3" xfId="5215"/>
    <cellStyle name="Normal 13 5 5 4 4" xfId="5216"/>
    <cellStyle name="Normal 13 5 5 5" xfId="5217"/>
    <cellStyle name="Normal 13 5 5 5 2" xfId="5218"/>
    <cellStyle name="Normal 13 5 5 5 3" xfId="5219"/>
    <cellStyle name="Normal 13 5 5 5 4" xfId="5220"/>
    <cellStyle name="Normal 13 5 5 6" xfId="5221"/>
    <cellStyle name="Normal 13 5 5 6 2" xfId="5222"/>
    <cellStyle name="Normal 13 5 5 6 3" xfId="5223"/>
    <cellStyle name="Normal 13 5 5 6 4" xfId="5224"/>
    <cellStyle name="Normal 13 5 5 7" xfId="5225"/>
    <cellStyle name="Normal 13 5 5 7 2" xfId="5226"/>
    <cellStyle name="Normal 13 5 5 7 3" xfId="5227"/>
    <cellStyle name="Normal 13 5 5 8" xfId="5228"/>
    <cellStyle name="Normal 13 5 5 9" xfId="5229"/>
    <cellStyle name="Normal 13 5 6" xfId="5230"/>
    <cellStyle name="Normal 13 5 6 2" xfId="5231"/>
    <cellStyle name="Normal 13 5 6 2 2" xfId="5232"/>
    <cellStyle name="Normal 13 5 6 2 2 2" xfId="5233"/>
    <cellStyle name="Normal 13 5 6 2 2 3" xfId="5234"/>
    <cellStyle name="Normal 13 5 6 2 2 4" xfId="5235"/>
    <cellStyle name="Normal 13 5 6 2 3" xfId="5236"/>
    <cellStyle name="Normal 13 5 6 2 3 2" xfId="5237"/>
    <cellStyle name="Normal 13 5 6 2 3 3" xfId="5238"/>
    <cellStyle name="Normal 13 5 6 2 4" xfId="5239"/>
    <cellStyle name="Normal 13 5 6 2 5" xfId="5240"/>
    <cellStyle name="Normal 13 5 6 2 6" xfId="5241"/>
    <cellStyle name="Normal 13 5 6 3" xfId="5242"/>
    <cellStyle name="Normal 13 5 6 3 2" xfId="5243"/>
    <cellStyle name="Normal 13 5 6 3 3" xfId="5244"/>
    <cellStyle name="Normal 13 5 6 3 4" xfId="5245"/>
    <cellStyle name="Normal 13 5 6 4" xfId="5246"/>
    <cellStyle name="Normal 13 5 6 4 2" xfId="5247"/>
    <cellStyle name="Normal 13 5 6 4 3" xfId="5248"/>
    <cellStyle name="Normal 13 5 6 4 4" xfId="5249"/>
    <cellStyle name="Normal 13 5 6 5" xfId="5250"/>
    <cellStyle name="Normal 13 5 6 5 2" xfId="5251"/>
    <cellStyle name="Normal 13 5 6 5 3" xfId="5252"/>
    <cellStyle name="Normal 13 5 6 5 4" xfId="5253"/>
    <cellStyle name="Normal 13 5 6 6" xfId="5254"/>
    <cellStyle name="Normal 13 5 6 6 2" xfId="5255"/>
    <cellStyle name="Normal 13 5 6 6 3" xfId="5256"/>
    <cellStyle name="Normal 13 5 6 7" xfId="5257"/>
    <cellStyle name="Normal 13 5 6 8" xfId="5258"/>
    <cellStyle name="Normal 13 5 6 9" xfId="5259"/>
    <cellStyle name="Normal 13 5 7" xfId="5260"/>
    <cellStyle name="Normal 13 5 7 2" xfId="5261"/>
    <cellStyle name="Normal 13 5 7 2 2" xfId="5262"/>
    <cellStyle name="Normal 13 5 7 2 2 2" xfId="5263"/>
    <cellStyle name="Normal 13 5 7 2 2 3" xfId="5264"/>
    <cellStyle name="Normal 13 5 7 2 2 4" xfId="5265"/>
    <cellStyle name="Normal 13 5 7 2 3" xfId="5266"/>
    <cellStyle name="Normal 13 5 7 2 3 2" xfId="5267"/>
    <cellStyle name="Normal 13 5 7 2 3 3" xfId="5268"/>
    <cellStyle name="Normal 13 5 7 2 4" xfId="5269"/>
    <cellStyle name="Normal 13 5 7 2 5" xfId="5270"/>
    <cellStyle name="Normal 13 5 7 2 6" xfId="5271"/>
    <cellStyle name="Normal 13 5 7 3" xfId="5272"/>
    <cellStyle name="Normal 13 5 7 3 2" xfId="5273"/>
    <cellStyle name="Normal 13 5 7 3 3" xfId="5274"/>
    <cellStyle name="Normal 13 5 7 3 4" xfId="5275"/>
    <cellStyle name="Normal 13 5 7 4" xfId="5276"/>
    <cellStyle name="Normal 13 5 7 4 2" xfId="5277"/>
    <cellStyle name="Normal 13 5 7 4 3" xfId="5278"/>
    <cellStyle name="Normal 13 5 7 4 4" xfId="5279"/>
    <cellStyle name="Normal 13 5 7 5" xfId="5280"/>
    <cellStyle name="Normal 13 5 7 5 2" xfId="5281"/>
    <cellStyle name="Normal 13 5 7 5 3" xfId="5282"/>
    <cellStyle name="Normal 13 5 7 5 4" xfId="5283"/>
    <cellStyle name="Normal 13 5 7 6" xfId="5284"/>
    <cellStyle name="Normal 13 5 7 6 2" xfId="5285"/>
    <cellStyle name="Normal 13 5 7 6 3" xfId="5286"/>
    <cellStyle name="Normal 13 5 7 7" xfId="5287"/>
    <cellStyle name="Normal 13 5 7 8" xfId="5288"/>
    <cellStyle name="Normal 13 5 7 9" xfId="5289"/>
    <cellStyle name="Normal 13 5 8" xfId="5290"/>
    <cellStyle name="Normal 13 5 8 2" xfId="5291"/>
    <cellStyle name="Normal 13 5 8 2 2" xfId="5292"/>
    <cellStyle name="Normal 13 5 8 2 2 2" xfId="5293"/>
    <cellStyle name="Normal 13 5 8 2 2 3" xfId="5294"/>
    <cellStyle name="Normal 13 5 8 2 2 4" xfId="5295"/>
    <cellStyle name="Normal 13 5 8 2 3" xfId="5296"/>
    <cellStyle name="Normal 13 5 8 2 3 2" xfId="5297"/>
    <cellStyle name="Normal 13 5 8 2 3 3" xfId="5298"/>
    <cellStyle name="Normal 13 5 8 2 4" xfId="5299"/>
    <cellStyle name="Normal 13 5 8 2 5" xfId="5300"/>
    <cellStyle name="Normal 13 5 8 2 6" xfId="5301"/>
    <cellStyle name="Normal 13 5 8 3" xfId="5302"/>
    <cellStyle name="Normal 13 5 8 3 2" xfId="5303"/>
    <cellStyle name="Normal 13 5 8 3 3" xfId="5304"/>
    <cellStyle name="Normal 13 5 8 3 4" xfId="5305"/>
    <cellStyle name="Normal 13 5 8 4" xfId="5306"/>
    <cellStyle name="Normal 13 5 8 4 2" xfId="5307"/>
    <cellStyle name="Normal 13 5 8 4 3" xfId="5308"/>
    <cellStyle name="Normal 13 5 8 4 4" xfId="5309"/>
    <cellStyle name="Normal 13 5 8 5" xfId="5310"/>
    <cellStyle name="Normal 13 5 8 5 2" xfId="5311"/>
    <cellStyle name="Normal 13 5 8 5 3" xfId="5312"/>
    <cellStyle name="Normal 13 5 8 6" xfId="5313"/>
    <cellStyle name="Normal 13 5 8 7" xfId="5314"/>
    <cellStyle name="Normal 13 5 8 8" xfId="5315"/>
    <cellStyle name="Normal 13 5 9" xfId="5316"/>
    <cellStyle name="Normal 13 5 9 2" xfId="5317"/>
    <cellStyle name="Normal 13 5 9 2 2" xfId="5318"/>
    <cellStyle name="Normal 13 5 9 2 3" xfId="5319"/>
    <cellStyle name="Normal 13 5 9 2 4" xfId="5320"/>
    <cellStyle name="Normal 13 5 9 3" xfId="5321"/>
    <cellStyle name="Normal 13 5 9 3 2" xfId="5322"/>
    <cellStyle name="Normal 13 5 9 3 3" xfId="5323"/>
    <cellStyle name="Normal 13 5 9 4" xfId="5324"/>
    <cellStyle name="Normal 13 5 9 5" xfId="5325"/>
    <cellStyle name="Normal 13 5 9 6" xfId="5326"/>
    <cellStyle name="Normal 13 6" xfId="187"/>
    <cellStyle name="Normal 13 6 10" xfId="5327"/>
    <cellStyle name="Normal 13 6 11" xfId="5328"/>
    <cellStyle name="Normal 13 6 2" xfId="5329"/>
    <cellStyle name="Normal 13 6 2 10" xfId="5330"/>
    <cellStyle name="Normal 13 6 2 2" xfId="5331"/>
    <cellStyle name="Normal 13 6 2 2 2" xfId="5332"/>
    <cellStyle name="Normal 13 6 2 2 2 2" xfId="5333"/>
    <cellStyle name="Normal 13 6 2 2 2 2 2" xfId="5334"/>
    <cellStyle name="Normal 13 6 2 2 2 2 3" xfId="5335"/>
    <cellStyle name="Normal 13 6 2 2 2 2 4" xfId="5336"/>
    <cellStyle name="Normal 13 6 2 2 2 3" xfId="5337"/>
    <cellStyle name="Normal 13 6 2 2 2 3 2" xfId="5338"/>
    <cellStyle name="Normal 13 6 2 2 2 3 3" xfId="5339"/>
    <cellStyle name="Normal 13 6 2 2 2 4" xfId="5340"/>
    <cellStyle name="Normal 13 6 2 2 2 5" xfId="5341"/>
    <cellStyle name="Normal 13 6 2 2 2 6" xfId="5342"/>
    <cellStyle name="Normal 13 6 2 2 3" xfId="5343"/>
    <cellStyle name="Normal 13 6 2 2 3 2" xfId="5344"/>
    <cellStyle name="Normal 13 6 2 2 3 3" xfId="5345"/>
    <cellStyle name="Normal 13 6 2 2 3 4" xfId="5346"/>
    <cellStyle name="Normal 13 6 2 2 4" xfId="5347"/>
    <cellStyle name="Normal 13 6 2 2 4 2" xfId="5348"/>
    <cellStyle name="Normal 13 6 2 2 4 3" xfId="5349"/>
    <cellStyle name="Normal 13 6 2 2 4 4" xfId="5350"/>
    <cellStyle name="Normal 13 6 2 2 5" xfId="5351"/>
    <cellStyle name="Normal 13 6 2 2 5 2" xfId="5352"/>
    <cellStyle name="Normal 13 6 2 2 5 3" xfId="5353"/>
    <cellStyle name="Normal 13 6 2 2 5 4" xfId="5354"/>
    <cellStyle name="Normal 13 6 2 2 6" xfId="5355"/>
    <cellStyle name="Normal 13 6 2 2 6 2" xfId="5356"/>
    <cellStyle name="Normal 13 6 2 2 6 3" xfId="5357"/>
    <cellStyle name="Normal 13 6 2 2 7" xfId="5358"/>
    <cellStyle name="Normal 13 6 2 2 8" xfId="5359"/>
    <cellStyle name="Normal 13 6 2 2 9" xfId="5360"/>
    <cellStyle name="Normal 13 6 2 3" xfId="5361"/>
    <cellStyle name="Normal 13 6 2 3 2" xfId="5362"/>
    <cellStyle name="Normal 13 6 2 3 2 2" xfId="5363"/>
    <cellStyle name="Normal 13 6 2 3 2 3" xfId="5364"/>
    <cellStyle name="Normal 13 6 2 3 2 4" xfId="5365"/>
    <cellStyle name="Normal 13 6 2 3 3" xfId="5366"/>
    <cellStyle name="Normal 13 6 2 3 3 2" xfId="5367"/>
    <cellStyle name="Normal 13 6 2 3 3 3" xfId="5368"/>
    <cellStyle name="Normal 13 6 2 3 4" xfId="5369"/>
    <cellStyle name="Normal 13 6 2 3 5" xfId="5370"/>
    <cellStyle name="Normal 13 6 2 3 6" xfId="5371"/>
    <cellStyle name="Normal 13 6 2 4" xfId="5372"/>
    <cellStyle name="Normal 13 6 2 4 2" xfId="5373"/>
    <cellStyle name="Normal 13 6 2 4 3" xfId="5374"/>
    <cellStyle name="Normal 13 6 2 4 4" xfId="5375"/>
    <cellStyle name="Normal 13 6 2 5" xfId="5376"/>
    <cellStyle name="Normal 13 6 2 5 2" xfId="5377"/>
    <cellStyle name="Normal 13 6 2 5 3" xfId="5378"/>
    <cellStyle name="Normal 13 6 2 5 4" xfId="5379"/>
    <cellStyle name="Normal 13 6 2 6" xfId="5380"/>
    <cellStyle name="Normal 13 6 2 6 2" xfId="5381"/>
    <cellStyle name="Normal 13 6 2 6 3" xfId="5382"/>
    <cellStyle name="Normal 13 6 2 6 4" xfId="5383"/>
    <cellStyle name="Normal 13 6 2 7" xfId="5384"/>
    <cellStyle name="Normal 13 6 2 7 2" xfId="5385"/>
    <cellStyle name="Normal 13 6 2 7 3" xfId="5386"/>
    <cellStyle name="Normal 13 6 2 8" xfId="5387"/>
    <cellStyle name="Normal 13 6 2 9" xfId="5388"/>
    <cellStyle name="Normal 13 6 3" xfId="5389"/>
    <cellStyle name="Normal 13 6 3 2" xfId="5390"/>
    <cellStyle name="Normal 13 6 3 2 2" xfId="5391"/>
    <cellStyle name="Normal 13 6 3 2 2 2" xfId="5392"/>
    <cellStyle name="Normal 13 6 3 2 2 3" xfId="5393"/>
    <cellStyle name="Normal 13 6 3 2 2 4" xfId="5394"/>
    <cellStyle name="Normal 13 6 3 2 3" xfId="5395"/>
    <cellStyle name="Normal 13 6 3 2 3 2" xfId="5396"/>
    <cellStyle name="Normal 13 6 3 2 3 3" xfId="5397"/>
    <cellStyle name="Normal 13 6 3 2 4" xfId="5398"/>
    <cellStyle name="Normal 13 6 3 2 5" xfId="5399"/>
    <cellStyle name="Normal 13 6 3 2 6" xfId="5400"/>
    <cellStyle name="Normal 13 6 3 3" xfId="5401"/>
    <cellStyle name="Normal 13 6 3 3 2" xfId="5402"/>
    <cellStyle name="Normal 13 6 3 3 3" xfId="5403"/>
    <cellStyle name="Normal 13 6 3 3 4" xfId="5404"/>
    <cellStyle name="Normal 13 6 3 4" xfId="5405"/>
    <cellStyle name="Normal 13 6 3 4 2" xfId="5406"/>
    <cellStyle name="Normal 13 6 3 4 3" xfId="5407"/>
    <cellStyle name="Normal 13 6 3 4 4" xfId="5408"/>
    <cellStyle name="Normal 13 6 3 5" xfId="5409"/>
    <cellStyle name="Normal 13 6 3 5 2" xfId="5410"/>
    <cellStyle name="Normal 13 6 3 5 3" xfId="5411"/>
    <cellStyle name="Normal 13 6 3 5 4" xfId="5412"/>
    <cellStyle name="Normal 13 6 3 6" xfId="5413"/>
    <cellStyle name="Normal 13 6 3 6 2" xfId="5414"/>
    <cellStyle name="Normal 13 6 3 6 3" xfId="5415"/>
    <cellStyle name="Normal 13 6 3 7" xfId="5416"/>
    <cellStyle name="Normal 13 6 3 8" xfId="5417"/>
    <cellStyle name="Normal 13 6 3 9" xfId="5418"/>
    <cellStyle name="Normal 13 6 4" xfId="5419"/>
    <cellStyle name="Normal 13 6 4 2" xfId="5420"/>
    <cellStyle name="Normal 13 6 4 2 2" xfId="5421"/>
    <cellStyle name="Normal 13 6 4 2 3" xfId="5422"/>
    <cellStyle name="Normal 13 6 4 2 4" xfId="5423"/>
    <cellStyle name="Normal 13 6 4 3" xfId="5424"/>
    <cellStyle name="Normal 13 6 4 3 2" xfId="5425"/>
    <cellStyle name="Normal 13 6 4 3 3" xfId="5426"/>
    <cellStyle name="Normal 13 6 4 4" xfId="5427"/>
    <cellStyle name="Normal 13 6 4 5" xfId="5428"/>
    <cellStyle name="Normal 13 6 4 6" xfId="5429"/>
    <cellStyle name="Normal 13 6 5" xfId="5430"/>
    <cellStyle name="Normal 13 6 5 2" xfId="5431"/>
    <cellStyle name="Normal 13 6 5 3" xfId="5432"/>
    <cellStyle name="Normal 13 6 5 4" xfId="5433"/>
    <cellStyle name="Normal 13 6 6" xfId="5434"/>
    <cellStyle name="Normal 13 6 6 2" xfId="5435"/>
    <cellStyle name="Normal 13 6 6 3" xfId="5436"/>
    <cellStyle name="Normal 13 6 6 4" xfId="5437"/>
    <cellStyle name="Normal 13 6 7" xfId="5438"/>
    <cellStyle name="Normal 13 6 7 2" xfId="5439"/>
    <cellStyle name="Normal 13 6 7 3" xfId="5440"/>
    <cellStyle name="Normal 13 6 7 4" xfId="5441"/>
    <cellStyle name="Normal 13 6 8" xfId="5442"/>
    <cellStyle name="Normal 13 6 8 2" xfId="5443"/>
    <cellStyle name="Normal 13 6 8 3" xfId="5444"/>
    <cellStyle name="Normal 13 6 9" xfId="5445"/>
    <cellStyle name="Normal 13 7" xfId="5446"/>
    <cellStyle name="Normal 13 7 10" xfId="5447"/>
    <cellStyle name="Normal 13 7 11" xfId="5448"/>
    <cellStyle name="Normal 13 7 2" xfId="5449"/>
    <cellStyle name="Normal 13 7 2 10" xfId="5450"/>
    <cellStyle name="Normal 13 7 2 2" xfId="5451"/>
    <cellStyle name="Normal 13 7 2 2 2" xfId="5452"/>
    <cellStyle name="Normal 13 7 2 2 2 2" xfId="5453"/>
    <cellStyle name="Normal 13 7 2 2 2 2 2" xfId="5454"/>
    <cellStyle name="Normal 13 7 2 2 2 2 3" xfId="5455"/>
    <cellStyle name="Normal 13 7 2 2 2 2 4" xfId="5456"/>
    <cellStyle name="Normal 13 7 2 2 2 3" xfId="5457"/>
    <cellStyle name="Normal 13 7 2 2 2 3 2" xfId="5458"/>
    <cellStyle name="Normal 13 7 2 2 2 3 3" xfId="5459"/>
    <cellStyle name="Normal 13 7 2 2 2 4" xfId="5460"/>
    <cellStyle name="Normal 13 7 2 2 2 5" xfId="5461"/>
    <cellStyle name="Normal 13 7 2 2 2 6" xfId="5462"/>
    <cellStyle name="Normal 13 7 2 2 3" xfId="5463"/>
    <cellStyle name="Normal 13 7 2 2 3 2" xfId="5464"/>
    <cellStyle name="Normal 13 7 2 2 3 3" xfId="5465"/>
    <cellStyle name="Normal 13 7 2 2 3 4" xfId="5466"/>
    <cellStyle name="Normal 13 7 2 2 4" xfId="5467"/>
    <cellStyle name="Normal 13 7 2 2 4 2" xfId="5468"/>
    <cellStyle name="Normal 13 7 2 2 4 3" xfId="5469"/>
    <cellStyle name="Normal 13 7 2 2 4 4" xfId="5470"/>
    <cellStyle name="Normal 13 7 2 2 5" xfId="5471"/>
    <cellStyle name="Normal 13 7 2 2 5 2" xfId="5472"/>
    <cellStyle name="Normal 13 7 2 2 5 3" xfId="5473"/>
    <cellStyle name="Normal 13 7 2 2 5 4" xfId="5474"/>
    <cellStyle name="Normal 13 7 2 2 6" xfId="5475"/>
    <cellStyle name="Normal 13 7 2 2 6 2" xfId="5476"/>
    <cellStyle name="Normal 13 7 2 2 6 3" xfId="5477"/>
    <cellStyle name="Normal 13 7 2 2 7" xfId="5478"/>
    <cellStyle name="Normal 13 7 2 2 8" xfId="5479"/>
    <cellStyle name="Normal 13 7 2 2 9" xfId="5480"/>
    <cellStyle name="Normal 13 7 2 3" xfId="5481"/>
    <cellStyle name="Normal 13 7 2 3 2" xfId="5482"/>
    <cellStyle name="Normal 13 7 2 3 2 2" xfId="5483"/>
    <cellStyle name="Normal 13 7 2 3 2 3" xfId="5484"/>
    <cellStyle name="Normal 13 7 2 3 2 4" xfId="5485"/>
    <cellStyle name="Normal 13 7 2 3 3" xfId="5486"/>
    <cellStyle name="Normal 13 7 2 3 3 2" xfId="5487"/>
    <cellStyle name="Normal 13 7 2 3 3 3" xfId="5488"/>
    <cellStyle name="Normal 13 7 2 3 4" xfId="5489"/>
    <cellStyle name="Normal 13 7 2 3 5" xfId="5490"/>
    <cellStyle name="Normal 13 7 2 3 6" xfId="5491"/>
    <cellStyle name="Normal 13 7 2 4" xfId="5492"/>
    <cellStyle name="Normal 13 7 2 4 2" xfId="5493"/>
    <cellStyle name="Normal 13 7 2 4 3" xfId="5494"/>
    <cellStyle name="Normal 13 7 2 4 4" xfId="5495"/>
    <cellStyle name="Normal 13 7 2 5" xfId="5496"/>
    <cellStyle name="Normal 13 7 2 5 2" xfId="5497"/>
    <cellStyle name="Normal 13 7 2 5 3" xfId="5498"/>
    <cellStyle name="Normal 13 7 2 5 4" xfId="5499"/>
    <cellStyle name="Normal 13 7 2 6" xfId="5500"/>
    <cellStyle name="Normal 13 7 2 6 2" xfId="5501"/>
    <cellStyle name="Normal 13 7 2 6 3" xfId="5502"/>
    <cellStyle name="Normal 13 7 2 6 4" xfId="5503"/>
    <cellStyle name="Normal 13 7 2 7" xfId="5504"/>
    <cellStyle name="Normal 13 7 2 7 2" xfId="5505"/>
    <cellStyle name="Normal 13 7 2 7 3" xfId="5506"/>
    <cellStyle name="Normal 13 7 2 8" xfId="5507"/>
    <cellStyle name="Normal 13 7 2 9" xfId="5508"/>
    <cellStyle name="Normal 13 7 3" xfId="5509"/>
    <cellStyle name="Normal 13 7 3 2" xfId="5510"/>
    <cellStyle name="Normal 13 7 3 2 2" xfId="5511"/>
    <cellStyle name="Normal 13 7 3 2 2 2" xfId="5512"/>
    <cellStyle name="Normal 13 7 3 2 2 3" xfId="5513"/>
    <cellStyle name="Normal 13 7 3 2 2 4" xfId="5514"/>
    <cellStyle name="Normal 13 7 3 2 3" xfId="5515"/>
    <cellStyle name="Normal 13 7 3 2 3 2" xfId="5516"/>
    <cellStyle name="Normal 13 7 3 2 3 3" xfId="5517"/>
    <cellStyle name="Normal 13 7 3 2 4" xfId="5518"/>
    <cellStyle name="Normal 13 7 3 2 5" xfId="5519"/>
    <cellStyle name="Normal 13 7 3 2 6" xfId="5520"/>
    <cellStyle name="Normal 13 7 3 3" xfId="5521"/>
    <cellStyle name="Normal 13 7 3 3 2" xfId="5522"/>
    <cellStyle name="Normal 13 7 3 3 3" xfId="5523"/>
    <cellStyle name="Normal 13 7 3 3 4" xfId="5524"/>
    <cellStyle name="Normal 13 7 3 4" xfId="5525"/>
    <cellStyle name="Normal 13 7 3 4 2" xfId="5526"/>
    <cellStyle name="Normal 13 7 3 4 3" xfId="5527"/>
    <cellStyle name="Normal 13 7 3 4 4" xfId="5528"/>
    <cellStyle name="Normal 13 7 3 5" xfId="5529"/>
    <cellStyle name="Normal 13 7 3 5 2" xfId="5530"/>
    <cellStyle name="Normal 13 7 3 5 3" xfId="5531"/>
    <cellStyle name="Normal 13 7 3 5 4" xfId="5532"/>
    <cellStyle name="Normal 13 7 3 6" xfId="5533"/>
    <cellStyle name="Normal 13 7 3 6 2" xfId="5534"/>
    <cellStyle name="Normal 13 7 3 6 3" xfId="5535"/>
    <cellStyle name="Normal 13 7 3 7" xfId="5536"/>
    <cellStyle name="Normal 13 7 3 8" xfId="5537"/>
    <cellStyle name="Normal 13 7 3 9" xfId="5538"/>
    <cellStyle name="Normal 13 7 4" xfId="5539"/>
    <cellStyle name="Normal 13 7 4 2" xfId="5540"/>
    <cellStyle name="Normal 13 7 4 2 2" xfId="5541"/>
    <cellStyle name="Normal 13 7 4 2 3" xfId="5542"/>
    <cellStyle name="Normal 13 7 4 2 4" xfId="5543"/>
    <cellStyle name="Normal 13 7 4 3" xfId="5544"/>
    <cellStyle name="Normal 13 7 4 3 2" xfId="5545"/>
    <cellStyle name="Normal 13 7 4 3 3" xfId="5546"/>
    <cellStyle name="Normal 13 7 4 4" xfId="5547"/>
    <cellStyle name="Normal 13 7 4 5" xfId="5548"/>
    <cellStyle name="Normal 13 7 4 6" xfId="5549"/>
    <cellStyle name="Normal 13 7 5" xfId="5550"/>
    <cellStyle name="Normal 13 7 5 2" xfId="5551"/>
    <cellStyle name="Normal 13 7 5 3" xfId="5552"/>
    <cellStyle name="Normal 13 7 5 4" xfId="5553"/>
    <cellStyle name="Normal 13 7 6" xfId="5554"/>
    <cellStyle name="Normal 13 7 6 2" xfId="5555"/>
    <cellStyle name="Normal 13 7 6 3" xfId="5556"/>
    <cellStyle name="Normal 13 7 6 4" xfId="5557"/>
    <cellStyle name="Normal 13 7 7" xfId="5558"/>
    <cellStyle name="Normal 13 7 7 2" xfId="5559"/>
    <cellStyle name="Normal 13 7 7 3" xfId="5560"/>
    <cellStyle name="Normal 13 7 7 4" xfId="5561"/>
    <cellStyle name="Normal 13 7 8" xfId="5562"/>
    <cellStyle name="Normal 13 7 8 2" xfId="5563"/>
    <cellStyle name="Normal 13 7 8 3" xfId="5564"/>
    <cellStyle name="Normal 13 7 9" xfId="5565"/>
    <cellStyle name="Normal 13 8" xfId="5566"/>
    <cellStyle name="Normal 13 8 10" xfId="5567"/>
    <cellStyle name="Normal 13 8 11" xfId="5568"/>
    <cellStyle name="Normal 13 8 2" xfId="5569"/>
    <cellStyle name="Normal 13 8 2 10" xfId="5570"/>
    <cellStyle name="Normal 13 8 2 2" xfId="5571"/>
    <cellStyle name="Normal 13 8 2 2 2" xfId="5572"/>
    <cellStyle name="Normal 13 8 2 2 2 2" xfId="5573"/>
    <cellStyle name="Normal 13 8 2 2 2 2 2" xfId="5574"/>
    <cellStyle name="Normal 13 8 2 2 2 2 3" xfId="5575"/>
    <cellStyle name="Normal 13 8 2 2 2 2 4" xfId="5576"/>
    <cellStyle name="Normal 13 8 2 2 2 3" xfId="5577"/>
    <cellStyle name="Normal 13 8 2 2 2 3 2" xfId="5578"/>
    <cellStyle name="Normal 13 8 2 2 2 3 3" xfId="5579"/>
    <cellStyle name="Normal 13 8 2 2 2 4" xfId="5580"/>
    <cellStyle name="Normal 13 8 2 2 2 5" xfId="5581"/>
    <cellStyle name="Normal 13 8 2 2 2 6" xfId="5582"/>
    <cellStyle name="Normal 13 8 2 2 3" xfId="5583"/>
    <cellStyle name="Normal 13 8 2 2 3 2" xfId="5584"/>
    <cellStyle name="Normal 13 8 2 2 3 3" xfId="5585"/>
    <cellStyle name="Normal 13 8 2 2 3 4" xfId="5586"/>
    <cellStyle name="Normal 13 8 2 2 4" xfId="5587"/>
    <cellStyle name="Normal 13 8 2 2 4 2" xfId="5588"/>
    <cellStyle name="Normal 13 8 2 2 4 3" xfId="5589"/>
    <cellStyle name="Normal 13 8 2 2 4 4" xfId="5590"/>
    <cellStyle name="Normal 13 8 2 2 5" xfId="5591"/>
    <cellStyle name="Normal 13 8 2 2 5 2" xfId="5592"/>
    <cellStyle name="Normal 13 8 2 2 5 3" xfId="5593"/>
    <cellStyle name="Normal 13 8 2 2 5 4" xfId="5594"/>
    <cellStyle name="Normal 13 8 2 2 6" xfId="5595"/>
    <cellStyle name="Normal 13 8 2 2 6 2" xfId="5596"/>
    <cellStyle name="Normal 13 8 2 2 6 3" xfId="5597"/>
    <cellStyle name="Normal 13 8 2 2 7" xfId="5598"/>
    <cellStyle name="Normal 13 8 2 2 8" xfId="5599"/>
    <cellStyle name="Normal 13 8 2 2 9" xfId="5600"/>
    <cellStyle name="Normal 13 8 2 3" xfId="5601"/>
    <cellStyle name="Normal 13 8 2 3 2" xfId="5602"/>
    <cellStyle name="Normal 13 8 2 3 2 2" xfId="5603"/>
    <cellStyle name="Normal 13 8 2 3 2 3" xfId="5604"/>
    <cellStyle name="Normal 13 8 2 3 2 4" xfId="5605"/>
    <cellStyle name="Normal 13 8 2 3 3" xfId="5606"/>
    <cellStyle name="Normal 13 8 2 3 3 2" xfId="5607"/>
    <cellStyle name="Normal 13 8 2 3 3 3" xfId="5608"/>
    <cellStyle name="Normal 13 8 2 3 4" xfId="5609"/>
    <cellStyle name="Normal 13 8 2 3 5" xfId="5610"/>
    <cellStyle name="Normal 13 8 2 3 6" xfId="5611"/>
    <cellStyle name="Normal 13 8 2 4" xfId="5612"/>
    <cellStyle name="Normal 13 8 2 4 2" xfId="5613"/>
    <cellStyle name="Normal 13 8 2 4 3" xfId="5614"/>
    <cellStyle name="Normal 13 8 2 4 4" xfId="5615"/>
    <cellStyle name="Normal 13 8 2 5" xfId="5616"/>
    <cellStyle name="Normal 13 8 2 5 2" xfId="5617"/>
    <cellStyle name="Normal 13 8 2 5 3" xfId="5618"/>
    <cellStyle name="Normal 13 8 2 5 4" xfId="5619"/>
    <cellStyle name="Normal 13 8 2 6" xfId="5620"/>
    <cellStyle name="Normal 13 8 2 6 2" xfId="5621"/>
    <cellStyle name="Normal 13 8 2 6 3" xfId="5622"/>
    <cellStyle name="Normal 13 8 2 6 4" xfId="5623"/>
    <cellStyle name="Normal 13 8 2 7" xfId="5624"/>
    <cellStyle name="Normal 13 8 2 7 2" xfId="5625"/>
    <cellStyle name="Normal 13 8 2 7 3" xfId="5626"/>
    <cellStyle name="Normal 13 8 2 8" xfId="5627"/>
    <cellStyle name="Normal 13 8 2 9" xfId="5628"/>
    <cellStyle name="Normal 13 8 3" xfId="5629"/>
    <cellStyle name="Normal 13 8 3 2" xfId="5630"/>
    <cellStyle name="Normal 13 8 3 2 2" xfId="5631"/>
    <cellStyle name="Normal 13 8 3 2 2 2" xfId="5632"/>
    <cellStyle name="Normal 13 8 3 2 2 3" xfId="5633"/>
    <cellStyle name="Normal 13 8 3 2 2 4" xfId="5634"/>
    <cellStyle name="Normal 13 8 3 2 3" xfId="5635"/>
    <cellStyle name="Normal 13 8 3 2 3 2" xfId="5636"/>
    <cellStyle name="Normal 13 8 3 2 3 3" xfId="5637"/>
    <cellStyle name="Normal 13 8 3 2 4" xfId="5638"/>
    <cellStyle name="Normal 13 8 3 2 5" xfId="5639"/>
    <cellStyle name="Normal 13 8 3 2 6" xfId="5640"/>
    <cellStyle name="Normal 13 8 3 3" xfId="5641"/>
    <cellStyle name="Normal 13 8 3 3 2" xfId="5642"/>
    <cellStyle name="Normal 13 8 3 3 3" xfId="5643"/>
    <cellStyle name="Normal 13 8 3 3 4" xfId="5644"/>
    <cellStyle name="Normal 13 8 3 4" xfId="5645"/>
    <cellStyle name="Normal 13 8 3 4 2" xfId="5646"/>
    <cellStyle name="Normal 13 8 3 4 3" xfId="5647"/>
    <cellStyle name="Normal 13 8 3 4 4" xfId="5648"/>
    <cellStyle name="Normal 13 8 3 5" xfId="5649"/>
    <cellStyle name="Normal 13 8 3 5 2" xfId="5650"/>
    <cellStyle name="Normal 13 8 3 5 3" xfId="5651"/>
    <cellStyle name="Normal 13 8 3 5 4" xfId="5652"/>
    <cellStyle name="Normal 13 8 3 6" xfId="5653"/>
    <cellStyle name="Normal 13 8 3 6 2" xfId="5654"/>
    <cellStyle name="Normal 13 8 3 6 3" xfId="5655"/>
    <cellStyle name="Normal 13 8 3 7" xfId="5656"/>
    <cellStyle name="Normal 13 8 3 8" xfId="5657"/>
    <cellStyle name="Normal 13 8 3 9" xfId="5658"/>
    <cellStyle name="Normal 13 8 4" xfId="5659"/>
    <cellStyle name="Normal 13 8 4 2" xfId="5660"/>
    <cellStyle name="Normal 13 8 4 2 2" xfId="5661"/>
    <cellStyle name="Normal 13 8 4 2 3" xfId="5662"/>
    <cellStyle name="Normal 13 8 4 2 4" xfId="5663"/>
    <cellStyle name="Normal 13 8 4 3" xfId="5664"/>
    <cellStyle name="Normal 13 8 4 3 2" xfId="5665"/>
    <cellStyle name="Normal 13 8 4 3 3" xfId="5666"/>
    <cellStyle name="Normal 13 8 4 4" xfId="5667"/>
    <cellStyle name="Normal 13 8 4 5" xfId="5668"/>
    <cellStyle name="Normal 13 8 4 6" xfId="5669"/>
    <cellStyle name="Normal 13 8 5" xfId="5670"/>
    <cellStyle name="Normal 13 8 5 2" xfId="5671"/>
    <cellStyle name="Normal 13 8 5 3" xfId="5672"/>
    <cellStyle name="Normal 13 8 5 4" xfId="5673"/>
    <cellStyle name="Normal 13 8 6" xfId="5674"/>
    <cellStyle name="Normal 13 8 6 2" xfId="5675"/>
    <cellStyle name="Normal 13 8 6 3" xfId="5676"/>
    <cellStyle name="Normal 13 8 6 4" xfId="5677"/>
    <cellStyle name="Normal 13 8 7" xfId="5678"/>
    <cellStyle name="Normal 13 8 7 2" xfId="5679"/>
    <cellStyle name="Normal 13 8 7 3" xfId="5680"/>
    <cellStyle name="Normal 13 8 7 4" xfId="5681"/>
    <cellStyle name="Normal 13 8 8" xfId="5682"/>
    <cellStyle name="Normal 13 8 8 2" xfId="5683"/>
    <cellStyle name="Normal 13 8 8 3" xfId="5684"/>
    <cellStyle name="Normal 13 8 9" xfId="5685"/>
    <cellStyle name="Normal 13 9" xfId="5686"/>
    <cellStyle name="Normal 13 9 10" xfId="5687"/>
    <cellStyle name="Normal 13 9 2" xfId="5688"/>
    <cellStyle name="Normal 13 9 2 2" xfId="5689"/>
    <cellStyle name="Normal 13 9 2 2 2" xfId="5690"/>
    <cellStyle name="Normal 13 9 2 2 2 2" xfId="5691"/>
    <cellStyle name="Normal 13 9 2 2 2 3" xfId="5692"/>
    <cellStyle name="Normal 13 9 2 2 2 4" xfId="5693"/>
    <cellStyle name="Normal 13 9 2 2 3" xfId="5694"/>
    <cellStyle name="Normal 13 9 2 2 3 2" xfId="5695"/>
    <cellStyle name="Normal 13 9 2 2 3 3" xfId="5696"/>
    <cellStyle name="Normal 13 9 2 2 4" xfId="5697"/>
    <cellStyle name="Normal 13 9 2 2 5" xfId="5698"/>
    <cellStyle name="Normal 13 9 2 2 6" xfId="5699"/>
    <cellStyle name="Normal 13 9 2 3" xfId="5700"/>
    <cellStyle name="Normal 13 9 2 3 2" xfId="5701"/>
    <cellStyle name="Normal 13 9 2 3 3" xfId="5702"/>
    <cellStyle name="Normal 13 9 2 3 4" xfId="5703"/>
    <cellStyle name="Normal 13 9 2 4" xfId="5704"/>
    <cellStyle name="Normal 13 9 2 4 2" xfId="5705"/>
    <cellStyle name="Normal 13 9 2 4 3" xfId="5706"/>
    <cellStyle name="Normal 13 9 2 4 4" xfId="5707"/>
    <cellStyle name="Normal 13 9 2 5" xfId="5708"/>
    <cellStyle name="Normal 13 9 2 5 2" xfId="5709"/>
    <cellStyle name="Normal 13 9 2 5 3" xfId="5710"/>
    <cellStyle name="Normal 13 9 2 5 4" xfId="5711"/>
    <cellStyle name="Normal 13 9 2 6" xfId="5712"/>
    <cellStyle name="Normal 13 9 2 6 2" xfId="5713"/>
    <cellStyle name="Normal 13 9 2 6 3" xfId="5714"/>
    <cellStyle name="Normal 13 9 2 7" xfId="5715"/>
    <cellStyle name="Normal 13 9 2 8" xfId="5716"/>
    <cellStyle name="Normal 13 9 2 9" xfId="5717"/>
    <cellStyle name="Normal 13 9 3" xfId="5718"/>
    <cellStyle name="Normal 13 9 3 2" xfId="5719"/>
    <cellStyle name="Normal 13 9 3 2 2" xfId="5720"/>
    <cellStyle name="Normal 13 9 3 2 3" xfId="5721"/>
    <cellStyle name="Normal 13 9 3 2 4" xfId="5722"/>
    <cellStyle name="Normal 13 9 3 3" xfId="5723"/>
    <cellStyle name="Normal 13 9 3 3 2" xfId="5724"/>
    <cellStyle name="Normal 13 9 3 3 3" xfId="5725"/>
    <cellStyle name="Normal 13 9 3 4" xfId="5726"/>
    <cellStyle name="Normal 13 9 3 5" xfId="5727"/>
    <cellStyle name="Normal 13 9 3 6" xfId="5728"/>
    <cellStyle name="Normal 13 9 4" xfId="5729"/>
    <cellStyle name="Normal 13 9 4 2" xfId="5730"/>
    <cellStyle name="Normal 13 9 4 3" xfId="5731"/>
    <cellStyle name="Normal 13 9 4 4" xfId="5732"/>
    <cellStyle name="Normal 13 9 5" xfId="5733"/>
    <cellStyle name="Normal 13 9 5 2" xfId="5734"/>
    <cellStyle name="Normal 13 9 5 3" xfId="5735"/>
    <cellStyle name="Normal 13 9 5 4" xfId="5736"/>
    <cellStyle name="Normal 13 9 6" xfId="5737"/>
    <cellStyle name="Normal 13 9 6 2" xfId="5738"/>
    <cellStyle name="Normal 13 9 6 3" xfId="5739"/>
    <cellStyle name="Normal 13 9 6 4" xfId="5740"/>
    <cellStyle name="Normal 13 9 7" xfId="5741"/>
    <cellStyle name="Normal 13 9 7 2" xfId="5742"/>
    <cellStyle name="Normal 13 9 7 3" xfId="5743"/>
    <cellStyle name="Normal 13 9 8" xfId="5744"/>
    <cellStyle name="Normal 13 9 9" xfId="5745"/>
    <cellStyle name="Normal 130" xfId="5746"/>
    <cellStyle name="Normal 131" xfId="5747"/>
    <cellStyle name="Normal 132" xfId="5748"/>
    <cellStyle name="Normal 132 2" xfId="5749"/>
    <cellStyle name="Normal 132 3" xfId="5750"/>
    <cellStyle name="Normal 133" xfId="5751"/>
    <cellStyle name="Normal 133 2" xfId="5752"/>
    <cellStyle name="Normal 133 3" xfId="5753"/>
    <cellStyle name="Normal 134" xfId="5754"/>
    <cellStyle name="Normal 134 2" xfId="5755"/>
    <cellStyle name="Normal 134 3" xfId="5756"/>
    <cellStyle name="Normal 135" xfId="5757"/>
    <cellStyle name="Normal 135 2" xfId="5758"/>
    <cellStyle name="Normal 135 3" xfId="5759"/>
    <cellStyle name="Normal 136" xfId="5760"/>
    <cellStyle name="Normal 136 2" xfId="5761"/>
    <cellStyle name="Normal 136 3" xfId="5762"/>
    <cellStyle name="Normal 137" xfId="5763"/>
    <cellStyle name="Normal 138" xfId="5764"/>
    <cellStyle name="Normal 139" xfId="5765"/>
    <cellStyle name="Normal 14" xfId="52"/>
    <cellStyle name="Normal 14 10" xfId="5766"/>
    <cellStyle name="Normal 14 10 2" xfId="5767"/>
    <cellStyle name="Normal 14 10 2 2" xfId="5768"/>
    <cellStyle name="Normal 14 10 2 2 2" xfId="5769"/>
    <cellStyle name="Normal 14 10 2 2 3" xfId="5770"/>
    <cellStyle name="Normal 14 10 2 2 4" xfId="5771"/>
    <cellStyle name="Normal 14 10 2 3" xfId="5772"/>
    <cellStyle name="Normal 14 10 2 3 2" xfId="5773"/>
    <cellStyle name="Normal 14 10 2 3 3" xfId="5774"/>
    <cellStyle name="Normal 14 10 2 4" xfId="5775"/>
    <cellStyle name="Normal 14 10 2 5" xfId="5776"/>
    <cellStyle name="Normal 14 10 2 6" xfId="5777"/>
    <cellStyle name="Normal 14 10 3" xfId="5778"/>
    <cellStyle name="Normal 14 10 3 2" xfId="5779"/>
    <cellStyle name="Normal 14 10 3 3" xfId="5780"/>
    <cellStyle name="Normal 14 10 3 4" xfId="5781"/>
    <cellStyle name="Normal 14 10 4" xfId="5782"/>
    <cellStyle name="Normal 14 10 4 2" xfId="5783"/>
    <cellStyle name="Normal 14 10 4 3" xfId="5784"/>
    <cellStyle name="Normal 14 10 4 4" xfId="5785"/>
    <cellStyle name="Normal 14 10 5" xfId="5786"/>
    <cellStyle name="Normal 14 10 5 2" xfId="5787"/>
    <cellStyle name="Normal 14 10 5 3" xfId="5788"/>
    <cellStyle name="Normal 14 10 5 4" xfId="5789"/>
    <cellStyle name="Normal 14 10 6" xfId="5790"/>
    <cellStyle name="Normal 14 10 6 2" xfId="5791"/>
    <cellStyle name="Normal 14 10 6 3" xfId="5792"/>
    <cellStyle name="Normal 14 10 7" xfId="5793"/>
    <cellStyle name="Normal 14 10 8" xfId="5794"/>
    <cellStyle name="Normal 14 10 9" xfId="5795"/>
    <cellStyle name="Normal 14 11" xfId="5796"/>
    <cellStyle name="Normal 14 11 2" xfId="5797"/>
    <cellStyle name="Normal 14 11 2 2" xfId="5798"/>
    <cellStyle name="Normal 14 11 2 2 2" xfId="5799"/>
    <cellStyle name="Normal 14 11 2 2 3" xfId="5800"/>
    <cellStyle name="Normal 14 11 2 2 4" xfId="5801"/>
    <cellStyle name="Normal 14 11 2 3" xfId="5802"/>
    <cellStyle name="Normal 14 11 2 3 2" xfId="5803"/>
    <cellStyle name="Normal 14 11 2 3 3" xfId="5804"/>
    <cellStyle name="Normal 14 11 2 4" xfId="5805"/>
    <cellStyle name="Normal 14 11 2 5" xfId="5806"/>
    <cellStyle name="Normal 14 11 2 6" xfId="5807"/>
    <cellStyle name="Normal 14 11 3" xfId="5808"/>
    <cellStyle name="Normal 14 11 3 2" xfId="5809"/>
    <cellStyle name="Normal 14 11 3 3" xfId="5810"/>
    <cellStyle name="Normal 14 11 3 4" xfId="5811"/>
    <cellStyle name="Normal 14 11 4" xfId="5812"/>
    <cellStyle name="Normal 14 11 4 2" xfId="5813"/>
    <cellStyle name="Normal 14 11 4 3" xfId="5814"/>
    <cellStyle name="Normal 14 11 4 4" xfId="5815"/>
    <cellStyle name="Normal 14 11 5" xfId="5816"/>
    <cellStyle name="Normal 14 11 5 2" xfId="5817"/>
    <cellStyle name="Normal 14 11 5 3" xfId="5818"/>
    <cellStyle name="Normal 14 11 5 4" xfId="5819"/>
    <cellStyle name="Normal 14 11 6" xfId="5820"/>
    <cellStyle name="Normal 14 11 6 2" xfId="5821"/>
    <cellStyle name="Normal 14 11 6 3" xfId="5822"/>
    <cellStyle name="Normal 14 11 7" xfId="5823"/>
    <cellStyle name="Normal 14 11 8" xfId="5824"/>
    <cellStyle name="Normal 14 11 9" xfId="5825"/>
    <cellStyle name="Normal 14 12" xfId="5826"/>
    <cellStyle name="Normal 14 12 2" xfId="5827"/>
    <cellStyle name="Normal 14 12 2 2" xfId="5828"/>
    <cellStyle name="Normal 14 12 2 2 2" xfId="5829"/>
    <cellStyle name="Normal 14 12 2 2 3" xfId="5830"/>
    <cellStyle name="Normal 14 12 2 2 4" xfId="5831"/>
    <cellStyle name="Normal 14 12 2 3" xfId="5832"/>
    <cellStyle name="Normal 14 12 2 3 2" xfId="5833"/>
    <cellStyle name="Normal 14 12 2 3 3" xfId="5834"/>
    <cellStyle name="Normal 14 12 2 4" xfId="5835"/>
    <cellStyle name="Normal 14 12 2 5" xfId="5836"/>
    <cellStyle name="Normal 14 12 2 6" xfId="5837"/>
    <cellStyle name="Normal 14 12 3" xfId="5838"/>
    <cellStyle name="Normal 14 12 3 2" xfId="5839"/>
    <cellStyle name="Normal 14 12 3 3" xfId="5840"/>
    <cellStyle name="Normal 14 12 3 4" xfId="5841"/>
    <cellStyle name="Normal 14 12 4" xfId="5842"/>
    <cellStyle name="Normal 14 12 4 2" xfId="5843"/>
    <cellStyle name="Normal 14 12 4 3" xfId="5844"/>
    <cellStyle name="Normal 14 12 4 4" xfId="5845"/>
    <cellStyle name="Normal 14 12 5" xfId="5846"/>
    <cellStyle name="Normal 14 12 5 2" xfId="5847"/>
    <cellStyle name="Normal 14 12 5 3" xfId="5848"/>
    <cellStyle name="Normal 14 12 5 4" xfId="5849"/>
    <cellStyle name="Normal 14 12 6" xfId="5850"/>
    <cellStyle name="Normal 14 12 6 2" xfId="5851"/>
    <cellStyle name="Normal 14 12 6 3" xfId="5852"/>
    <cellStyle name="Normal 14 12 7" xfId="5853"/>
    <cellStyle name="Normal 14 12 8" xfId="5854"/>
    <cellStyle name="Normal 14 12 9" xfId="5855"/>
    <cellStyle name="Normal 14 13" xfId="5856"/>
    <cellStyle name="Normal 14 13 2" xfId="5857"/>
    <cellStyle name="Normal 14 13 2 2" xfId="5858"/>
    <cellStyle name="Normal 14 13 2 2 2" xfId="5859"/>
    <cellStyle name="Normal 14 13 2 2 3" xfId="5860"/>
    <cellStyle name="Normal 14 13 2 2 4" xfId="5861"/>
    <cellStyle name="Normal 14 13 2 3" xfId="5862"/>
    <cellStyle name="Normal 14 13 2 3 2" xfId="5863"/>
    <cellStyle name="Normal 14 13 2 3 3" xfId="5864"/>
    <cellStyle name="Normal 14 13 2 4" xfId="5865"/>
    <cellStyle name="Normal 14 13 2 5" xfId="5866"/>
    <cellStyle name="Normal 14 13 2 6" xfId="5867"/>
    <cellStyle name="Normal 14 13 3" xfId="5868"/>
    <cellStyle name="Normal 14 13 3 2" xfId="5869"/>
    <cellStyle name="Normal 14 13 3 3" xfId="5870"/>
    <cellStyle name="Normal 14 13 3 4" xfId="5871"/>
    <cellStyle name="Normal 14 13 4" xfId="5872"/>
    <cellStyle name="Normal 14 13 4 2" xfId="5873"/>
    <cellStyle name="Normal 14 13 4 3" xfId="5874"/>
    <cellStyle name="Normal 14 13 4 4" xfId="5875"/>
    <cellStyle name="Normal 14 13 5" xfId="5876"/>
    <cellStyle name="Normal 14 13 5 2" xfId="5877"/>
    <cellStyle name="Normal 14 13 5 3" xfId="5878"/>
    <cellStyle name="Normal 14 13 6" xfId="5879"/>
    <cellStyle name="Normal 14 13 7" xfId="5880"/>
    <cellStyle name="Normal 14 13 8" xfId="5881"/>
    <cellStyle name="Normal 14 14" xfId="5882"/>
    <cellStyle name="Normal 14 14 2" xfId="5883"/>
    <cellStyle name="Normal 14 14 2 2" xfId="5884"/>
    <cellStyle name="Normal 14 14 2 3" xfId="5885"/>
    <cellStyle name="Normal 14 14 2 4" xfId="5886"/>
    <cellStyle name="Normal 14 14 3" xfId="5887"/>
    <cellStyle name="Normal 14 14 3 2" xfId="5888"/>
    <cellStyle name="Normal 14 14 3 3" xfId="5889"/>
    <cellStyle name="Normal 14 14 3 4" xfId="5890"/>
    <cellStyle name="Normal 14 14 4" xfId="5891"/>
    <cellStyle name="Normal 14 14 4 2" xfId="5892"/>
    <cellStyle name="Normal 14 14 4 3" xfId="5893"/>
    <cellStyle name="Normal 14 14 5" xfId="5894"/>
    <cellStyle name="Normal 14 14 6" xfId="5895"/>
    <cellStyle name="Normal 14 14 7" xfId="5896"/>
    <cellStyle name="Normal 14 15" xfId="5897"/>
    <cellStyle name="Normal 14 15 2" xfId="5898"/>
    <cellStyle name="Normal 14 15 3" xfId="5899"/>
    <cellStyle name="Normal 14 15 4" xfId="5900"/>
    <cellStyle name="Normal 14 16" xfId="5901"/>
    <cellStyle name="Normal 14 16 2" xfId="5902"/>
    <cellStyle name="Normal 14 16 3" xfId="5903"/>
    <cellStyle name="Normal 14 16 4" xfId="5904"/>
    <cellStyle name="Normal 14 17" xfId="5905"/>
    <cellStyle name="Normal 14 17 2" xfId="5906"/>
    <cellStyle name="Normal 14 17 3" xfId="5907"/>
    <cellStyle name="Normal 14 17 4" xfId="5908"/>
    <cellStyle name="Normal 14 18" xfId="5909"/>
    <cellStyle name="Normal 14 18 2" xfId="5910"/>
    <cellStyle name="Normal 14 18 3" xfId="5911"/>
    <cellStyle name="Normal 14 19" xfId="5912"/>
    <cellStyle name="Normal 14 2" xfId="122"/>
    <cellStyle name="Normal 14 2 10" xfId="5913"/>
    <cellStyle name="Normal 14 2 10 2" xfId="5914"/>
    <cellStyle name="Normal 14 2 10 2 2" xfId="5915"/>
    <cellStyle name="Normal 14 2 10 2 2 2" xfId="5916"/>
    <cellStyle name="Normal 14 2 10 2 2 3" xfId="5917"/>
    <cellStyle name="Normal 14 2 10 2 2 4" xfId="5918"/>
    <cellStyle name="Normal 14 2 10 2 3" xfId="5919"/>
    <cellStyle name="Normal 14 2 10 2 3 2" xfId="5920"/>
    <cellStyle name="Normal 14 2 10 2 3 3" xfId="5921"/>
    <cellStyle name="Normal 14 2 10 2 4" xfId="5922"/>
    <cellStyle name="Normal 14 2 10 2 5" xfId="5923"/>
    <cellStyle name="Normal 14 2 10 2 6" xfId="5924"/>
    <cellStyle name="Normal 14 2 10 3" xfId="5925"/>
    <cellStyle name="Normal 14 2 10 3 2" xfId="5926"/>
    <cellStyle name="Normal 14 2 10 3 3" xfId="5927"/>
    <cellStyle name="Normal 14 2 10 3 4" xfId="5928"/>
    <cellStyle name="Normal 14 2 10 4" xfId="5929"/>
    <cellStyle name="Normal 14 2 10 4 2" xfId="5930"/>
    <cellStyle name="Normal 14 2 10 4 3" xfId="5931"/>
    <cellStyle name="Normal 14 2 10 4 4" xfId="5932"/>
    <cellStyle name="Normal 14 2 10 5" xfId="5933"/>
    <cellStyle name="Normal 14 2 10 5 2" xfId="5934"/>
    <cellStyle name="Normal 14 2 10 5 3" xfId="5935"/>
    <cellStyle name="Normal 14 2 10 5 4" xfId="5936"/>
    <cellStyle name="Normal 14 2 10 6" xfId="5937"/>
    <cellStyle name="Normal 14 2 10 6 2" xfId="5938"/>
    <cellStyle name="Normal 14 2 10 6 3" xfId="5939"/>
    <cellStyle name="Normal 14 2 10 7" xfId="5940"/>
    <cellStyle name="Normal 14 2 10 8" xfId="5941"/>
    <cellStyle name="Normal 14 2 10 9" xfId="5942"/>
    <cellStyle name="Normal 14 2 11" xfId="5943"/>
    <cellStyle name="Normal 14 2 11 2" xfId="5944"/>
    <cellStyle name="Normal 14 2 11 2 2" xfId="5945"/>
    <cellStyle name="Normal 14 2 11 2 2 2" xfId="5946"/>
    <cellStyle name="Normal 14 2 11 2 2 3" xfId="5947"/>
    <cellStyle name="Normal 14 2 11 2 2 4" xfId="5948"/>
    <cellStyle name="Normal 14 2 11 2 3" xfId="5949"/>
    <cellStyle name="Normal 14 2 11 2 3 2" xfId="5950"/>
    <cellStyle name="Normal 14 2 11 2 3 3" xfId="5951"/>
    <cellStyle name="Normal 14 2 11 2 4" xfId="5952"/>
    <cellStyle name="Normal 14 2 11 2 5" xfId="5953"/>
    <cellStyle name="Normal 14 2 11 2 6" xfId="5954"/>
    <cellStyle name="Normal 14 2 11 3" xfId="5955"/>
    <cellStyle name="Normal 14 2 11 3 2" xfId="5956"/>
    <cellStyle name="Normal 14 2 11 3 3" xfId="5957"/>
    <cellStyle name="Normal 14 2 11 3 4" xfId="5958"/>
    <cellStyle name="Normal 14 2 11 4" xfId="5959"/>
    <cellStyle name="Normal 14 2 11 4 2" xfId="5960"/>
    <cellStyle name="Normal 14 2 11 4 3" xfId="5961"/>
    <cellStyle name="Normal 14 2 11 4 4" xfId="5962"/>
    <cellStyle name="Normal 14 2 11 5" xfId="5963"/>
    <cellStyle name="Normal 14 2 11 5 2" xfId="5964"/>
    <cellStyle name="Normal 14 2 11 5 3" xfId="5965"/>
    <cellStyle name="Normal 14 2 11 6" xfId="5966"/>
    <cellStyle name="Normal 14 2 11 7" xfId="5967"/>
    <cellStyle name="Normal 14 2 11 8" xfId="5968"/>
    <cellStyle name="Normal 14 2 12" xfId="5969"/>
    <cellStyle name="Normal 14 2 12 2" xfId="5970"/>
    <cellStyle name="Normal 14 2 12 2 2" xfId="5971"/>
    <cellStyle name="Normal 14 2 12 2 3" xfId="5972"/>
    <cellStyle name="Normal 14 2 12 2 4" xfId="5973"/>
    <cellStyle name="Normal 14 2 12 3" xfId="5974"/>
    <cellStyle name="Normal 14 2 12 3 2" xfId="5975"/>
    <cellStyle name="Normal 14 2 12 3 3" xfId="5976"/>
    <cellStyle name="Normal 14 2 12 3 4" xfId="5977"/>
    <cellStyle name="Normal 14 2 12 4" xfId="5978"/>
    <cellStyle name="Normal 14 2 12 4 2" xfId="5979"/>
    <cellStyle name="Normal 14 2 12 4 3" xfId="5980"/>
    <cellStyle name="Normal 14 2 12 5" xfId="5981"/>
    <cellStyle name="Normal 14 2 12 6" xfId="5982"/>
    <cellStyle name="Normal 14 2 12 7" xfId="5983"/>
    <cellStyle name="Normal 14 2 13" xfId="5984"/>
    <cellStyle name="Normal 14 2 13 2" xfId="5985"/>
    <cellStyle name="Normal 14 2 13 3" xfId="5986"/>
    <cellStyle name="Normal 14 2 13 4" xfId="5987"/>
    <cellStyle name="Normal 14 2 14" xfId="5988"/>
    <cellStyle name="Normal 14 2 14 2" xfId="5989"/>
    <cellStyle name="Normal 14 2 14 3" xfId="5990"/>
    <cellStyle name="Normal 14 2 14 4" xfId="5991"/>
    <cellStyle name="Normal 14 2 15" xfId="5992"/>
    <cellStyle name="Normal 14 2 15 2" xfId="5993"/>
    <cellStyle name="Normal 14 2 15 3" xfId="5994"/>
    <cellStyle name="Normal 14 2 15 4" xfId="5995"/>
    <cellStyle name="Normal 14 2 16" xfId="5996"/>
    <cellStyle name="Normal 14 2 16 2" xfId="5997"/>
    <cellStyle name="Normal 14 2 16 3" xfId="5998"/>
    <cellStyle name="Normal 14 2 17" xfId="5999"/>
    <cellStyle name="Normal 14 2 18" xfId="6000"/>
    <cellStyle name="Normal 14 2 19" xfId="6001"/>
    <cellStyle name="Normal 14 2 2" xfId="192"/>
    <cellStyle name="Normal 14 2 2 10" xfId="6002"/>
    <cellStyle name="Normal 14 2 2 10 2" xfId="6003"/>
    <cellStyle name="Normal 14 2 2 10 3" xfId="6004"/>
    <cellStyle name="Normal 14 2 2 10 4" xfId="6005"/>
    <cellStyle name="Normal 14 2 2 11" xfId="6006"/>
    <cellStyle name="Normal 14 2 2 11 2" xfId="6007"/>
    <cellStyle name="Normal 14 2 2 11 3" xfId="6008"/>
    <cellStyle name="Normal 14 2 2 12" xfId="6009"/>
    <cellStyle name="Normal 14 2 2 13" xfId="6010"/>
    <cellStyle name="Normal 14 2 2 14" xfId="6011"/>
    <cellStyle name="Normal 14 2 2 2" xfId="6012"/>
    <cellStyle name="Normal 14 2 2 2 10" xfId="6013"/>
    <cellStyle name="Normal 14 2 2 2 11" xfId="6014"/>
    <cellStyle name="Normal 14 2 2 2 2" xfId="6015"/>
    <cellStyle name="Normal 14 2 2 2 2 10" xfId="6016"/>
    <cellStyle name="Normal 14 2 2 2 2 2" xfId="6017"/>
    <cellStyle name="Normal 14 2 2 2 2 2 2" xfId="6018"/>
    <cellStyle name="Normal 14 2 2 2 2 2 2 2" xfId="6019"/>
    <cellStyle name="Normal 14 2 2 2 2 2 2 2 2" xfId="6020"/>
    <cellStyle name="Normal 14 2 2 2 2 2 2 2 3" xfId="6021"/>
    <cellStyle name="Normal 14 2 2 2 2 2 2 2 4" xfId="6022"/>
    <cellStyle name="Normal 14 2 2 2 2 2 2 3" xfId="6023"/>
    <cellStyle name="Normal 14 2 2 2 2 2 2 3 2" xfId="6024"/>
    <cellStyle name="Normal 14 2 2 2 2 2 2 3 3" xfId="6025"/>
    <cellStyle name="Normal 14 2 2 2 2 2 2 4" xfId="6026"/>
    <cellStyle name="Normal 14 2 2 2 2 2 2 5" xfId="6027"/>
    <cellStyle name="Normal 14 2 2 2 2 2 2 6" xfId="6028"/>
    <cellStyle name="Normal 14 2 2 2 2 2 3" xfId="6029"/>
    <cellStyle name="Normal 14 2 2 2 2 2 3 2" xfId="6030"/>
    <cellStyle name="Normal 14 2 2 2 2 2 3 3" xfId="6031"/>
    <cellStyle name="Normal 14 2 2 2 2 2 3 4" xfId="6032"/>
    <cellStyle name="Normal 14 2 2 2 2 2 4" xfId="6033"/>
    <cellStyle name="Normal 14 2 2 2 2 2 4 2" xfId="6034"/>
    <cellStyle name="Normal 14 2 2 2 2 2 4 3" xfId="6035"/>
    <cellStyle name="Normal 14 2 2 2 2 2 4 4" xfId="6036"/>
    <cellStyle name="Normal 14 2 2 2 2 2 5" xfId="6037"/>
    <cellStyle name="Normal 14 2 2 2 2 2 5 2" xfId="6038"/>
    <cellStyle name="Normal 14 2 2 2 2 2 5 3" xfId="6039"/>
    <cellStyle name="Normal 14 2 2 2 2 2 5 4" xfId="6040"/>
    <cellStyle name="Normal 14 2 2 2 2 2 6" xfId="6041"/>
    <cellStyle name="Normal 14 2 2 2 2 2 6 2" xfId="6042"/>
    <cellStyle name="Normal 14 2 2 2 2 2 6 3" xfId="6043"/>
    <cellStyle name="Normal 14 2 2 2 2 2 7" xfId="6044"/>
    <cellStyle name="Normal 14 2 2 2 2 2 8" xfId="6045"/>
    <cellStyle name="Normal 14 2 2 2 2 2 9" xfId="6046"/>
    <cellStyle name="Normal 14 2 2 2 2 3" xfId="6047"/>
    <cellStyle name="Normal 14 2 2 2 2 3 2" xfId="6048"/>
    <cellStyle name="Normal 14 2 2 2 2 3 2 2" xfId="6049"/>
    <cellStyle name="Normal 14 2 2 2 2 3 2 3" xfId="6050"/>
    <cellStyle name="Normal 14 2 2 2 2 3 2 4" xfId="6051"/>
    <cellStyle name="Normal 14 2 2 2 2 3 3" xfId="6052"/>
    <cellStyle name="Normal 14 2 2 2 2 3 3 2" xfId="6053"/>
    <cellStyle name="Normal 14 2 2 2 2 3 3 3" xfId="6054"/>
    <cellStyle name="Normal 14 2 2 2 2 3 4" xfId="6055"/>
    <cellStyle name="Normal 14 2 2 2 2 3 5" xfId="6056"/>
    <cellStyle name="Normal 14 2 2 2 2 3 6" xfId="6057"/>
    <cellStyle name="Normal 14 2 2 2 2 4" xfId="6058"/>
    <cellStyle name="Normal 14 2 2 2 2 4 2" xfId="6059"/>
    <cellStyle name="Normal 14 2 2 2 2 4 3" xfId="6060"/>
    <cellStyle name="Normal 14 2 2 2 2 4 4" xfId="6061"/>
    <cellStyle name="Normal 14 2 2 2 2 5" xfId="6062"/>
    <cellStyle name="Normal 14 2 2 2 2 5 2" xfId="6063"/>
    <cellStyle name="Normal 14 2 2 2 2 5 3" xfId="6064"/>
    <cellStyle name="Normal 14 2 2 2 2 5 4" xfId="6065"/>
    <cellStyle name="Normal 14 2 2 2 2 6" xfId="6066"/>
    <cellStyle name="Normal 14 2 2 2 2 6 2" xfId="6067"/>
    <cellStyle name="Normal 14 2 2 2 2 6 3" xfId="6068"/>
    <cellStyle name="Normal 14 2 2 2 2 6 4" xfId="6069"/>
    <cellStyle name="Normal 14 2 2 2 2 7" xfId="6070"/>
    <cellStyle name="Normal 14 2 2 2 2 7 2" xfId="6071"/>
    <cellStyle name="Normal 14 2 2 2 2 7 3" xfId="6072"/>
    <cellStyle name="Normal 14 2 2 2 2 8" xfId="6073"/>
    <cellStyle name="Normal 14 2 2 2 2 9" xfId="6074"/>
    <cellStyle name="Normal 14 2 2 2 3" xfId="6075"/>
    <cellStyle name="Normal 14 2 2 2 3 2" xfId="6076"/>
    <cellStyle name="Normal 14 2 2 2 3 2 2" xfId="6077"/>
    <cellStyle name="Normal 14 2 2 2 3 2 2 2" xfId="6078"/>
    <cellStyle name="Normal 14 2 2 2 3 2 2 3" xfId="6079"/>
    <cellStyle name="Normal 14 2 2 2 3 2 2 4" xfId="6080"/>
    <cellStyle name="Normal 14 2 2 2 3 2 3" xfId="6081"/>
    <cellStyle name="Normal 14 2 2 2 3 2 3 2" xfId="6082"/>
    <cellStyle name="Normal 14 2 2 2 3 2 3 3" xfId="6083"/>
    <cellStyle name="Normal 14 2 2 2 3 2 4" xfId="6084"/>
    <cellStyle name="Normal 14 2 2 2 3 2 5" xfId="6085"/>
    <cellStyle name="Normal 14 2 2 2 3 2 6" xfId="6086"/>
    <cellStyle name="Normal 14 2 2 2 3 3" xfId="6087"/>
    <cellStyle name="Normal 14 2 2 2 3 3 2" xfId="6088"/>
    <cellStyle name="Normal 14 2 2 2 3 3 3" xfId="6089"/>
    <cellStyle name="Normal 14 2 2 2 3 3 4" xfId="6090"/>
    <cellStyle name="Normal 14 2 2 2 3 4" xfId="6091"/>
    <cellStyle name="Normal 14 2 2 2 3 4 2" xfId="6092"/>
    <cellStyle name="Normal 14 2 2 2 3 4 3" xfId="6093"/>
    <cellStyle name="Normal 14 2 2 2 3 4 4" xfId="6094"/>
    <cellStyle name="Normal 14 2 2 2 3 5" xfId="6095"/>
    <cellStyle name="Normal 14 2 2 2 3 5 2" xfId="6096"/>
    <cellStyle name="Normal 14 2 2 2 3 5 3" xfId="6097"/>
    <cellStyle name="Normal 14 2 2 2 3 5 4" xfId="6098"/>
    <cellStyle name="Normal 14 2 2 2 3 6" xfId="6099"/>
    <cellStyle name="Normal 14 2 2 2 3 6 2" xfId="6100"/>
    <cellStyle name="Normal 14 2 2 2 3 6 3" xfId="6101"/>
    <cellStyle name="Normal 14 2 2 2 3 7" xfId="6102"/>
    <cellStyle name="Normal 14 2 2 2 3 8" xfId="6103"/>
    <cellStyle name="Normal 14 2 2 2 3 9" xfId="6104"/>
    <cellStyle name="Normal 14 2 2 2 4" xfId="6105"/>
    <cellStyle name="Normal 14 2 2 2 4 2" xfId="6106"/>
    <cellStyle name="Normal 14 2 2 2 4 2 2" xfId="6107"/>
    <cellStyle name="Normal 14 2 2 2 4 2 3" xfId="6108"/>
    <cellStyle name="Normal 14 2 2 2 4 2 4" xfId="6109"/>
    <cellStyle name="Normal 14 2 2 2 4 3" xfId="6110"/>
    <cellStyle name="Normal 14 2 2 2 4 3 2" xfId="6111"/>
    <cellStyle name="Normal 14 2 2 2 4 3 3" xfId="6112"/>
    <cellStyle name="Normal 14 2 2 2 4 4" xfId="6113"/>
    <cellStyle name="Normal 14 2 2 2 4 5" xfId="6114"/>
    <cellStyle name="Normal 14 2 2 2 4 6" xfId="6115"/>
    <cellStyle name="Normal 14 2 2 2 5" xfId="6116"/>
    <cellStyle name="Normal 14 2 2 2 5 2" xfId="6117"/>
    <cellStyle name="Normal 14 2 2 2 5 3" xfId="6118"/>
    <cellStyle name="Normal 14 2 2 2 5 4" xfId="6119"/>
    <cellStyle name="Normal 14 2 2 2 6" xfId="6120"/>
    <cellStyle name="Normal 14 2 2 2 6 2" xfId="6121"/>
    <cellStyle name="Normal 14 2 2 2 6 3" xfId="6122"/>
    <cellStyle name="Normal 14 2 2 2 6 4" xfId="6123"/>
    <cellStyle name="Normal 14 2 2 2 7" xfId="6124"/>
    <cellStyle name="Normal 14 2 2 2 7 2" xfId="6125"/>
    <cellStyle name="Normal 14 2 2 2 7 3" xfId="6126"/>
    <cellStyle name="Normal 14 2 2 2 7 4" xfId="6127"/>
    <cellStyle name="Normal 14 2 2 2 8" xfId="6128"/>
    <cellStyle name="Normal 14 2 2 2 8 2" xfId="6129"/>
    <cellStyle name="Normal 14 2 2 2 8 3" xfId="6130"/>
    <cellStyle name="Normal 14 2 2 2 9" xfId="6131"/>
    <cellStyle name="Normal 14 2 2 3" xfId="6132"/>
    <cellStyle name="Normal 14 2 2 3 10" xfId="6133"/>
    <cellStyle name="Normal 14 2 2 3 2" xfId="6134"/>
    <cellStyle name="Normal 14 2 2 3 2 2" xfId="6135"/>
    <cellStyle name="Normal 14 2 2 3 2 2 2" xfId="6136"/>
    <cellStyle name="Normal 14 2 2 3 2 2 2 2" xfId="6137"/>
    <cellStyle name="Normal 14 2 2 3 2 2 2 3" xfId="6138"/>
    <cellStyle name="Normal 14 2 2 3 2 2 2 4" xfId="6139"/>
    <cellStyle name="Normal 14 2 2 3 2 2 3" xfId="6140"/>
    <cellStyle name="Normal 14 2 2 3 2 2 3 2" xfId="6141"/>
    <cellStyle name="Normal 14 2 2 3 2 2 3 3" xfId="6142"/>
    <cellStyle name="Normal 14 2 2 3 2 2 4" xfId="6143"/>
    <cellStyle name="Normal 14 2 2 3 2 2 5" xfId="6144"/>
    <cellStyle name="Normal 14 2 2 3 2 2 6" xfId="6145"/>
    <cellStyle name="Normal 14 2 2 3 2 3" xfId="6146"/>
    <cellStyle name="Normal 14 2 2 3 2 3 2" xfId="6147"/>
    <cellStyle name="Normal 14 2 2 3 2 3 3" xfId="6148"/>
    <cellStyle name="Normal 14 2 2 3 2 3 4" xfId="6149"/>
    <cellStyle name="Normal 14 2 2 3 2 4" xfId="6150"/>
    <cellStyle name="Normal 14 2 2 3 2 4 2" xfId="6151"/>
    <cellStyle name="Normal 14 2 2 3 2 4 3" xfId="6152"/>
    <cellStyle name="Normal 14 2 2 3 2 4 4" xfId="6153"/>
    <cellStyle name="Normal 14 2 2 3 2 5" xfId="6154"/>
    <cellStyle name="Normal 14 2 2 3 2 5 2" xfId="6155"/>
    <cellStyle name="Normal 14 2 2 3 2 5 3" xfId="6156"/>
    <cellStyle name="Normal 14 2 2 3 2 5 4" xfId="6157"/>
    <cellStyle name="Normal 14 2 2 3 2 6" xfId="6158"/>
    <cellStyle name="Normal 14 2 2 3 2 6 2" xfId="6159"/>
    <cellStyle name="Normal 14 2 2 3 2 6 3" xfId="6160"/>
    <cellStyle name="Normal 14 2 2 3 2 7" xfId="6161"/>
    <cellStyle name="Normal 14 2 2 3 2 8" xfId="6162"/>
    <cellStyle name="Normal 14 2 2 3 2 9" xfId="6163"/>
    <cellStyle name="Normal 14 2 2 3 3" xfId="6164"/>
    <cellStyle name="Normal 14 2 2 3 3 2" xfId="6165"/>
    <cellStyle name="Normal 14 2 2 3 3 2 2" xfId="6166"/>
    <cellStyle name="Normal 14 2 2 3 3 2 3" xfId="6167"/>
    <cellStyle name="Normal 14 2 2 3 3 2 4" xfId="6168"/>
    <cellStyle name="Normal 14 2 2 3 3 3" xfId="6169"/>
    <cellStyle name="Normal 14 2 2 3 3 3 2" xfId="6170"/>
    <cellStyle name="Normal 14 2 2 3 3 3 3" xfId="6171"/>
    <cellStyle name="Normal 14 2 2 3 3 4" xfId="6172"/>
    <cellStyle name="Normal 14 2 2 3 3 5" xfId="6173"/>
    <cellStyle name="Normal 14 2 2 3 3 6" xfId="6174"/>
    <cellStyle name="Normal 14 2 2 3 4" xfId="6175"/>
    <cellStyle name="Normal 14 2 2 3 4 2" xfId="6176"/>
    <cellStyle name="Normal 14 2 2 3 4 3" xfId="6177"/>
    <cellStyle name="Normal 14 2 2 3 4 4" xfId="6178"/>
    <cellStyle name="Normal 14 2 2 3 5" xfId="6179"/>
    <cellStyle name="Normal 14 2 2 3 5 2" xfId="6180"/>
    <cellStyle name="Normal 14 2 2 3 5 3" xfId="6181"/>
    <cellStyle name="Normal 14 2 2 3 5 4" xfId="6182"/>
    <cellStyle name="Normal 14 2 2 3 6" xfId="6183"/>
    <cellStyle name="Normal 14 2 2 3 6 2" xfId="6184"/>
    <cellStyle name="Normal 14 2 2 3 6 3" xfId="6185"/>
    <cellStyle name="Normal 14 2 2 3 6 4" xfId="6186"/>
    <cellStyle name="Normal 14 2 2 3 7" xfId="6187"/>
    <cellStyle name="Normal 14 2 2 3 7 2" xfId="6188"/>
    <cellStyle name="Normal 14 2 2 3 7 3" xfId="6189"/>
    <cellStyle name="Normal 14 2 2 3 8" xfId="6190"/>
    <cellStyle name="Normal 14 2 2 3 9" xfId="6191"/>
    <cellStyle name="Normal 14 2 2 4" xfId="6192"/>
    <cellStyle name="Normal 14 2 2 4 2" xfId="6193"/>
    <cellStyle name="Normal 14 2 2 4 2 2" xfId="6194"/>
    <cellStyle name="Normal 14 2 2 4 2 2 2" xfId="6195"/>
    <cellStyle name="Normal 14 2 2 4 2 2 3" xfId="6196"/>
    <cellStyle name="Normal 14 2 2 4 2 2 4" xfId="6197"/>
    <cellStyle name="Normal 14 2 2 4 2 3" xfId="6198"/>
    <cellStyle name="Normal 14 2 2 4 2 3 2" xfId="6199"/>
    <cellStyle name="Normal 14 2 2 4 2 3 3" xfId="6200"/>
    <cellStyle name="Normal 14 2 2 4 2 4" xfId="6201"/>
    <cellStyle name="Normal 14 2 2 4 2 5" xfId="6202"/>
    <cellStyle name="Normal 14 2 2 4 2 6" xfId="6203"/>
    <cellStyle name="Normal 14 2 2 4 3" xfId="6204"/>
    <cellStyle name="Normal 14 2 2 4 3 2" xfId="6205"/>
    <cellStyle name="Normal 14 2 2 4 3 3" xfId="6206"/>
    <cellStyle name="Normal 14 2 2 4 3 4" xfId="6207"/>
    <cellStyle name="Normal 14 2 2 4 4" xfId="6208"/>
    <cellStyle name="Normal 14 2 2 4 4 2" xfId="6209"/>
    <cellStyle name="Normal 14 2 2 4 4 3" xfId="6210"/>
    <cellStyle name="Normal 14 2 2 4 4 4" xfId="6211"/>
    <cellStyle name="Normal 14 2 2 4 5" xfId="6212"/>
    <cellStyle name="Normal 14 2 2 4 5 2" xfId="6213"/>
    <cellStyle name="Normal 14 2 2 4 5 3" xfId="6214"/>
    <cellStyle name="Normal 14 2 2 4 5 4" xfId="6215"/>
    <cellStyle name="Normal 14 2 2 4 6" xfId="6216"/>
    <cellStyle name="Normal 14 2 2 4 6 2" xfId="6217"/>
    <cellStyle name="Normal 14 2 2 4 6 3" xfId="6218"/>
    <cellStyle name="Normal 14 2 2 4 7" xfId="6219"/>
    <cellStyle name="Normal 14 2 2 4 8" xfId="6220"/>
    <cellStyle name="Normal 14 2 2 4 9" xfId="6221"/>
    <cellStyle name="Normal 14 2 2 5" xfId="6222"/>
    <cellStyle name="Normal 14 2 2 5 2" xfId="6223"/>
    <cellStyle name="Normal 14 2 2 5 2 2" xfId="6224"/>
    <cellStyle name="Normal 14 2 2 5 2 2 2" xfId="6225"/>
    <cellStyle name="Normal 14 2 2 5 2 2 3" xfId="6226"/>
    <cellStyle name="Normal 14 2 2 5 2 2 4" xfId="6227"/>
    <cellStyle name="Normal 14 2 2 5 2 3" xfId="6228"/>
    <cellStyle name="Normal 14 2 2 5 2 3 2" xfId="6229"/>
    <cellStyle name="Normal 14 2 2 5 2 3 3" xfId="6230"/>
    <cellStyle name="Normal 14 2 2 5 2 4" xfId="6231"/>
    <cellStyle name="Normal 14 2 2 5 2 5" xfId="6232"/>
    <cellStyle name="Normal 14 2 2 5 2 6" xfId="6233"/>
    <cellStyle name="Normal 14 2 2 5 3" xfId="6234"/>
    <cellStyle name="Normal 14 2 2 5 3 2" xfId="6235"/>
    <cellStyle name="Normal 14 2 2 5 3 3" xfId="6236"/>
    <cellStyle name="Normal 14 2 2 5 3 4" xfId="6237"/>
    <cellStyle name="Normal 14 2 2 5 4" xfId="6238"/>
    <cellStyle name="Normal 14 2 2 5 4 2" xfId="6239"/>
    <cellStyle name="Normal 14 2 2 5 4 3" xfId="6240"/>
    <cellStyle name="Normal 14 2 2 5 4 4" xfId="6241"/>
    <cellStyle name="Normal 14 2 2 5 5" xfId="6242"/>
    <cellStyle name="Normal 14 2 2 5 5 2" xfId="6243"/>
    <cellStyle name="Normal 14 2 2 5 5 3" xfId="6244"/>
    <cellStyle name="Normal 14 2 2 5 5 4" xfId="6245"/>
    <cellStyle name="Normal 14 2 2 5 6" xfId="6246"/>
    <cellStyle name="Normal 14 2 2 5 6 2" xfId="6247"/>
    <cellStyle name="Normal 14 2 2 5 6 3" xfId="6248"/>
    <cellStyle name="Normal 14 2 2 5 7" xfId="6249"/>
    <cellStyle name="Normal 14 2 2 5 8" xfId="6250"/>
    <cellStyle name="Normal 14 2 2 5 9" xfId="6251"/>
    <cellStyle name="Normal 14 2 2 6" xfId="6252"/>
    <cellStyle name="Normal 14 2 2 6 2" xfId="6253"/>
    <cellStyle name="Normal 14 2 2 6 2 2" xfId="6254"/>
    <cellStyle name="Normal 14 2 2 6 2 2 2" xfId="6255"/>
    <cellStyle name="Normal 14 2 2 6 2 2 3" xfId="6256"/>
    <cellStyle name="Normal 14 2 2 6 2 2 4" xfId="6257"/>
    <cellStyle name="Normal 14 2 2 6 2 3" xfId="6258"/>
    <cellStyle name="Normal 14 2 2 6 2 3 2" xfId="6259"/>
    <cellStyle name="Normal 14 2 2 6 2 3 3" xfId="6260"/>
    <cellStyle name="Normal 14 2 2 6 2 4" xfId="6261"/>
    <cellStyle name="Normal 14 2 2 6 2 5" xfId="6262"/>
    <cellStyle name="Normal 14 2 2 6 2 6" xfId="6263"/>
    <cellStyle name="Normal 14 2 2 6 3" xfId="6264"/>
    <cellStyle name="Normal 14 2 2 6 3 2" xfId="6265"/>
    <cellStyle name="Normal 14 2 2 6 3 3" xfId="6266"/>
    <cellStyle name="Normal 14 2 2 6 3 4" xfId="6267"/>
    <cellStyle name="Normal 14 2 2 6 4" xfId="6268"/>
    <cellStyle name="Normal 14 2 2 6 4 2" xfId="6269"/>
    <cellStyle name="Normal 14 2 2 6 4 3" xfId="6270"/>
    <cellStyle name="Normal 14 2 2 6 4 4" xfId="6271"/>
    <cellStyle name="Normal 14 2 2 6 5" xfId="6272"/>
    <cellStyle name="Normal 14 2 2 6 5 2" xfId="6273"/>
    <cellStyle name="Normal 14 2 2 6 5 3" xfId="6274"/>
    <cellStyle name="Normal 14 2 2 6 6" xfId="6275"/>
    <cellStyle name="Normal 14 2 2 6 7" xfId="6276"/>
    <cellStyle name="Normal 14 2 2 6 8" xfId="6277"/>
    <cellStyle name="Normal 14 2 2 7" xfId="6278"/>
    <cellStyle name="Normal 14 2 2 7 2" xfId="6279"/>
    <cellStyle name="Normal 14 2 2 7 2 2" xfId="6280"/>
    <cellStyle name="Normal 14 2 2 7 2 3" xfId="6281"/>
    <cellStyle name="Normal 14 2 2 7 2 4" xfId="6282"/>
    <cellStyle name="Normal 14 2 2 7 3" xfId="6283"/>
    <cellStyle name="Normal 14 2 2 7 3 2" xfId="6284"/>
    <cellStyle name="Normal 14 2 2 7 3 3" xfId="6285"/>
    <cellStyle name="Normal 14 2 2 7 4" xfId="6286"/>
    <cellStyle name="Normal 14 2 2 7 5" xfId="6287"/>
    <cellStyle name="Normal 14 2 2 7 6" xfId="6288"/>
    <cellStyle name="Normal 14 2 2 8" xfId="6289"/>
    <cellStyle name="Normal 14 2 2 8 2" xfId="6290"/>
    <cellStyle name="Normal 14 2 2 8 3" xfId="6291"/>
    <cellStyle name="Normal 14 2 2 8 4" xfId="6292"/>
    <cellStyle name="Normal 14 2 2 9" xfId="6293"/>
    <cellStyle name="Normal 14 2 2 9 2" xfId="6294"/>
    <cellStyle name="Normal 14 2 2 9 3" xfId="6295"/>
    <cellStyle name="Normal 14 2 2 9 4" xfId="6296"/>
    <cellStyle name="Normal 14 2 3" xfId="6297"/>
    <cellStyle name="Normal 14 2 3 10" xfId="6298"/>
    <cellStyle name="Normal 14 2 3 10 2" xfId="6299"/>
    <cellStyle name="Normal 14 2 3 10 3" xfId="6300"/>
    <cellStyle name="Normal 14 2 3 10 4" xfId="6301"/>
    <cellStyle name="Normal 14 2 3 11" xfId="6302"/>
    <cellStyle name="Normal 14 2 3 11 2" xfId="6303"/>
    <cellStyle name="Normal 14 2 3 11 3" xfId="6304"/>
    <cellStyle name="Normal 14 2 3 12" xfId="6305"/>
    <cellStyle name="Normal 14 2 3 13" xfId="6306"/>
    <cellStyle name="Normal 14 2 3 14" xfId="6307"/>
    <cellStyle name="Normal 14 2 3 2" xfId="6308"/>
    <cellStyle name="Normal 14 2 3 2 10" xfId="6309"/>
    <cellStyle name="Normal 14 2 3 2 11" xfId="6310"/>
    <cellStyle name="Normal 14 2 3 2 2" xfId="6311"/>
    <cellStyle name="Normal 14 2 3 2 2 10" xfId="6312"/>
    <cellStyle name="Normal 14 2 3 2 2 2" xfId="6313"/>
    <cellStyle name="Normal 14 2 3 2 2 2 2" xfId="6314"/>
    <cellStyle name="Normal 14 2 3 2 2 2 2 2" xfId="6315"/>
    <cellStyle name="Normal 14 2 3 2 2 2 2 2 2" xfId="6316"/>
    <cellStyle name="Normal 14 2 3 2 2 2 2 2 3" xfId="6317"/>
    <cellStyle name="Normal 14 2 3 2 2 2 2 2 4" xfId="6318"/>
    <cellStyle name="Normal 14 2 3 2 2 2 2 3" xfId="6319"/>
    <cellStyle name="Normal 14 2 3 2 2 2 2 3 2" xfId="6320"/>
    <cellStyle name="Normal 14 2 3 2 2 2 2 3 3" xfId="6321"/>
    <cellStyle name="Normal 14 2 3 2 2 2 2 4" xfId="6322"/>
    <cellStyle name="Normal 14 2 3 2 2 2 2 5" xfId="6323"/>
    <cellStyle name="Normal 14 2 3 2 2 2 2 6" xfId="6324"/>
    <cellStyle name="Normal 14 2 3 2 2 2 3" xfId="6325"/>
    <cellStyle name="Normal 14 2 3 2 2 2 3 2" xfId="6326"/>
    <cellStyle name="Normal 14 2 3 2 2 2 3 3" xfId="6327"/>
    <cellStyle name="Normal 14 2 3 2 2 2 3 4" xfId="6328"/>
    <cellStyle name="Normal 14 2 3 2 2 2 4" xfId="6329"/>
    <cellStyle name="Normal 14 2 3 2 2 2 4 2" xfId="6330"/>
    <cellStyle name="Normal 14 2 3 2 2 2 4 3" xfId="6331"/>
    <cellStyle name="Normal 14 2 3 2 2 2 4 4" xfId="6332"/>
    <cellStyle name="Normal 14 2 3 2 2 2 5" xfId="6333"/>
    <cellStyle name="Normal 14 2 3 2 2 2 5 2" xfId="6334"/>
    <cellStyle name="Normal 14 2 3 2 2 2 5 3" xfId="6335"/>
    <cellStyle name="Normal 14 2 3 2 2 2 5 4" xfId="6336"/>
    <cellStyle name="Normal 14 2 3 2 2 2 6" xfId="6337"/>
    <cellStyle name="Normal 14 2 3 2 2 2 6 2" xfId="6338"/>
    <cellStyle name="Normal 14 2 3 2 2 2 6 3" xfId="6339"/>
    <cellStyle name="Normal 14 2 3 2 2 2 7" xfId="6340"/>
    <cellStyle name="Normal 14 2 3 2 2 2 8" xfId="6341"/>
    <cellStyle name="Normal 14 2 3 2 2 2 9" xfId="6342"/>
    <cellStyle name="Normal 14 2 3 2 2 3" xfId="6343"/>
    <cellStyle name="Normal 14 2 3 2 2 3 2" xfId="6344"/>
    <cellStyle name="Normal 14 2 3 2 2 3 2 2" xfId="6345"/>
    <cellStyle name="Normal 14 2 3 2 2 3 2 3" xfId="6346"/>
    <cellStyle name="Normal 14 2 3 2 2 3 2 4" xfId="6347"/>
    <cellStyle name="Normal 14 2 3 2 2 3 3" xfId="6348"/>
    <cellStyle name="Normal 14 2 3 2 2 3 3 2" xfId="6349"/>
    <cellStyle name="Normal 14 2 3 2 2 3 3 3" xfId="6350"/>
    <cellStyle name="Normal 14 2 3 2 2 3 4" xfId="6351"/>
    <cellStyle name="Normal 14 2 3 2 2 3 5" xfId="6352"/>
    <cellStyle name="Normal 14 2 3 2 2 3 6" xfId="6353"/>
    <cellStyle name="Normal 14 2 3 2 2 4" xfId="6354"/>
    <cellStyle name="Normal 14 2 3 2 2 4 2" xfId="6355"/>
    <cellStyle name="Normal 14 2 3 2 2 4 3" xfId="6356"/>
    <cellStyle name="Normal 14 2 3 2 2 4 4" xfId="6357"/>
    <cellStyle name="Normal 14 2 3 2 2 5" xfId="6358"/>
    <cellStyle name="Normal 14 2 3 2 2 5 2" xfId="6359"/>
    <cellStyle name="Normal 14 2 3 2 2 5 3" xfId="6360"/>
    <cellStyle name="Normal 14 2 3 2 2 5 4" xfId="6361"/>
    <cellStyle name="Normal 14 2 3 2 2 6" xfId="6362"/>
    <cellStyle name="Normal 14 2 3 2 2 6 2" xfId="6363"/>
    <cellStyle name="Normal 14 2 3 2 2 6 3" xfId="6364"/>
    <cellStyle name="Normal 14 2 3 2 2 6 4" xfId="6365"/>
    <cellStyle name="Normal 14 2 3 2 2 7" xfId="6366"/>
    <cellStyle name="Normal 14 2 3 2 2 7 2" xfId="6367"/>
    <cellStyle name="Normal 14 2 3 2 2 7 3" xfId="6368"/>
    <cellStyle name="Normal 14 2 3 2 2 8" xfId="6369"/>
    <cellStyle name="Normal 14 2 3 2 2 9" xfId="6370"/>
    <cellStyle name="Normal 14 2 3 2 3" xfId="6371"/>
    <cellStyle name="Normal 14 2 3 2 3 2" xfId="6372"/>
    <cellStyle name="Normal 14 2 3 2 3 2 2" xfId="6373"/>
    <cellStyle name="Normal 14 2 3 2 3 2 2 2" xfId="6374"/>
    <cellStyle name="Normal 14 2 3 2 3 2 2 3" xfId="6375"/>
    <cellStyle name="Normal 14 2 3 2 3 2 2 4" xfId="6376"/>
    <cellStyle name="Normal 14 2 3 2 3 2 3" xfId="6377"/>
    <cellStyle name="Normal 14 2 3 2 3 2 3 2" xfId="6378"/>
    <cellStyle name="Normal 14 2 3 2 3 2 3 3" xfId="6379"/>
    <cellStyle name="Normal 14 2 3 2 3 2 4" xfId="6380"/>
    <cellStyle name="Normal 14 2 3 2 3 2 5" xfId="6381"/>
    <cellStyle name="Normal 14 2 3 2 3 2 6" xfId="6382"/>
    <cellStyle name="Normal 14 2 3 2 3 3" xfId="6383"/>
    <cellStyle name="Normal 14 2 3 2 3 3 2" xfId="6384"/>
    <cellStyle name="Normal 14 2 3 2 3 3 3" xfId="6385"/>
    <cellStyle name="Normal 14 2 3 2 3 3 4" xfId="6386"/>
    <cellStyle name="Normal 14 2 3 2 3 4" xfId="6387"/>
    <cellStyle name="Normal 14 2 3 2 3 4 2" xfId="6388"/>
    <cellStyle name="Normal 14 2 3 2 3 4 3" xfId="6389"/>
    <cellStyle name="Normal 14 2 3 2 3 4 4" xfId="6390"/>
    <cellStyle name="Normal 14 2 3 2 3 5" xfId="6391"/>
    <cellStyle name="Normal 14 2 3 2 3 5 2" xfId="6392"/>
    <cellStyle name="Normal 14 2 3 2 3 5 3" xfId="6393"/>
    <cellStyle name="Normal 14 2 3 2 3 5 4" xfId="6394"/>
    <cellStyle name="Normal 14 2 3 2 3 6" xfId="6395"/>
    <cellStyle name="Normal 14 2 3 2 3 6 2" xfId="6396"/>
    <cellStyle name="Normal 14 2 3 2 3 6 3" xfId="6397"/>
    <cellStyle name="Normal 14 2 3 2 3 7" xfId="6398"/>
    <cellStyle name="Normal 14 2 3 2 3 8" xfId="6399"/>
    <cellStyle name="Normal 14 2 3 2 3 9" xfId="6400"/>
    <cellStyle name="Normal 14 2 3 2 4" xfId="6401"/>
    <cellStyle name="Normal 14 2 3 2 4 2" xfId="6402"/>
    <cellStyle name="Normal 14 2 3 2 4 2 2" xfId="6403"/>
    <cellStyle name="Normal 14 2 3 2 4 2 3" xfId="6404"/>
    <cellStyle name="Normal 14 2 3 2 4 2 4" xfId="6405"/>
    <cellStyle name="Normal 14 2 3 2 4 3" xfId="6406"/>
    <cellStyle name="Normal 14 2 3 2 4 3 2" xfId="6407"/>
    <cellStyle name="Normal 14 2 3 2 4 3 3" xfId="6408"/>
    <cellStyle name="Normal 14 2 3 2 4 4" xfId="6409"/>
    <cellStyle name="Normal 14 2 3 2 4 5" xfId="6410"/>
    <cellStyle name="Normal 14 2 3 2 4 6" xfId="6411"/>
    <cellStyle name="Normal 14 2 3 2 5" xfId="6412"/>
    <cellStyle name="Normal 14 2 3 2 5 2" xfId="6413"/>
    <cellStyle name="Normal 14 2 3 2 5 3" xfId="6414"/>
    <cellStyle name="Normal 14 2 3 2 5 4" xfId="6415"/>
    <cellStyle name="Normal 14 2 3 2 6" xfId="6416"/>
    <cellStyle name="Normal 14 2 3 2 6 2" xfId="6417"/>
    <cellStyle name="Normal 14 2 3 2 6 3" xfId="6418"/>
    <cellStyle name="Normal 14 2 3 2 6 4" xfId="6419"/>
    <cellStyle name="Normal 14 2 3 2 7" xfId="6420"/>
    <cellStyle name="Normal 14 2 3 2 7 2" xfId="6421"/>
    <cellStyle name="Normal 14 2 3 2 7 3" xfId="6422"/>
    <cellStyle name="Normal 14 2 3 2 7 4" xfId="6423"/>
    <cellStyle name="Normal 14 2 3 2 8" xfId="6424"/>
    <cellStyle name="Normal 14 2 3 2 8 2" xfId="6425"/>
    <cellStyle name="Normal 14 2 3 2 8 3" xfId="6426"/>
    <cellStyle name="Normal 14 2 3 2 9" xfId="6427"/>
    <cellStyle name="Normal 14 2 3 3" xfId="6428"/>
    <cellStyle name="Normal 14 2 3 3 10" xfId="6429"/>
    <cellStyle name="Normal 14 2 3 3 2" xfId="6430"/>
    <cellStyle name="Normal 14 2 3 3 2 2" xfId="6431"/>
    <cellStyle name="Normal 14 2 3 3 2 2 2" xfId="6432"/>
    <cellStyle name="Normal 14 2 3 3 2 2 2 2" xfId="6433"/>
    <cellStyle name="Normal 14 2 3 3 2 2 2 3" xfId="6434"/>
    <cellStyle name="Normal 14 2 3 3 2 2 2 4" xfId="6435"/>
    <cellStyle name="Normal 14 2 3 3 2 2 3" xfId="6436"/>
    <cellStyle name="Normal 14 2 3 3 2 2 3 2" xfId="6437"/>
    <cellStyle name="Normal 14 2 3 3 2 2 3 3" xfId="6438"/>
    <cellStyle name="Normal 14 2 3 3 2 2 4" xfId="6439"/>
    <cellStyle name="Normal 14 2 3 3 2 2 5" xfId="6440"/>
    <cellStyle name="Normal 14 2 3 3 2 2 6" xfId="6441"/>
    <cellStyle name="Normal 14 2 3 3 2 3" xfId="6442"/>
    <cellStyle name="Normal 14 2 3 3 2 3 2" xfId="6443"/>
    <cellStyle name="Normal 14 2 3 3 2 3 3" xfId="6444"/>
    <cellStyle name="Normal 14 2 3 3 2 3 4" xfId="6445"/>
    <cellStyle name="Normal 14 2 3 3 2 4" xfId="6446"/>
    <cellStyle name="Normal 14 2 3 3 2 4 2" xfId="6447"/>
    <cellStyle name="Normal 14 2 3 3 2 4 3" xfId="6448"/>
    <cellStyle name="Normal 14 2 3 3 2 4 4" xfId="6449"/>
    <cellStyle name="Normal 14 2 3 3 2 5" xfId="6450"/>
    <cellStyle name="Normal 14 2 3 3 2 5 2" xfId="6451"/>
    <cellStyle name="Normal 14 2 3 3 2 5 3" xfId="6452"/>
    <cellStyle name="Normal 14 2 3 3 2 5 4" xfId="6453"/>
    <cellStyle name="Normal 14 2 3 3 2 6" xfId="6454"/>
    <cellStyle name="Normal 14 2 3 3 2 6 2" xfId="6455"/>
    <cellStyle name="Normal 14 2 3 3 2 6 3" xfId="6456"/>
    <cellStyle name="Normal 14 2 3 3 2 7" xfId="6457"/>
    <cellStyle name="Normal 14 2 3 3 2 8" xfId="6458"/>
    <cellStyle name="Normal 14 2 3 3 2 9" xfId="6459"/>
    <cellStyle name="Normal 14 2 3 3 3" xfId="6460"/>
    <cellStyle name="Normal 14 2 3 3 3 2" xfId="6461"/>
    <cellStyle name="Normal 14 2 3 3 3 2 2" xfId="6462"/>
    <cellStyle name="Normal 14 2 3 3 3 2 3" xfId="6463"/>
    <cellStyle name="Normal 14 2 3 3 3 2 4" xfId="6464"/>
    <cellStyle name="Normal 14 2 3 3 3 3" xfId="6465"/>
    <cellStyle name="Normal 14 2 3 3 3 3 2" xfId="6466"/>
    <cellStyle name="Normal 14 2 3 3 3 3 3" xfId="6467"/>
    <cellStyle name="Normal 14 2 3 3 3 4" xfId="6468"/>
    <cellStyle name="Normal 14 2 3 3 3 5" xfId="6469"/>
    <cellStyle name="Normal 14 2 3 3 3 6" xfId="6470"/>
    <cellStyle name="Normal 14 2 3 3 4" xfId="6471"/>
    <cellStyle name="Normal 14 2 3 3 4 2" xfId="6472"/>
    <cellStyle name="Normal 14 2 3 3 4 3" xfId="6473"/>
    <cellStyle name="Normal 14 2 3 3 4 4" xfId="6474"/>
    <cellStyle name="Normal 14 2 3 3 5" xfId="6475"/>
    <cellStyle name="Normal 14 2 3 3 5 2" xfId="6476"/>
    <cellStyle name="Normal 14 2 3 3 5 3" xfId="6477"/>
    <cellStyle name="Normal 14 2 3 3 5 4" xfId="6478"/>
    <cellStyle name="Normal 14 2 3 3 6" xfId="6479"/>
    <cellStyle name="Normal 14 2 3 3 6 2" xfId="6480"/>
    <cellStyle name="Normal 14 2 3 3 6 3" xfId="6481"/>
    <cellStyle name="Normal 14 2 3 3 6 4" xfId="6482"/>
    <cellStyle name="Normal 14 2 3 3 7" xfId="6483"/>
    <cellStyle name="Normal 14 2 3 3 7 2" xfId="6484"/>
    <cellStyle name="Normal 14 2 3 3 7 3" xfId="6485"/>
    <cellStyle name="Normal 14 2 3 3 8" xfId="6486"/>
    <cellStyle name="Normal 14 2 3 3 9" xfId="6487"/>
    <cellStyle name="Normal 14 2 3 4" xfId="6488"/>
    <cellStyle name="Normal 14 2 3 4 2" xfId="6489"/>
    <cellStyle name="Normal 14 2 3 4 2 2" xfId="6490"/>
    <cellStyle name="Normal 14 2 3 4 2 2 2" xfId="6491"/>
    <cellStyle name="Normal 14 2 3 4 2 2 3" xfId="6492"/>
    <cellStyle name="Normal 14 2 3 4 2 2 4" xfId="6493"/>
    <cellStyle name="Normal 14 2 3 4 2 3" xfId="6494"/>
    <cellStyle name="Normal 14 2 3 4 2 3 2" xfId="6495"/>
    <cellStyle name="Normal 14 2 3 4 2 3 3" xfId="6496"/>
    <cellStyle name="Normal 14 2 3 4 2 4" xfId="6497"/>
    <cellStyle name="Normal 14 2 3 4 2 5" xfId="6498"/>
    <cellStyle name="Normal 14 2 3 4 2 6" xfId="6499"/>
    <cellStyle name="Normal 14 2 3 4 3" xfId="6500"/>
    <cellStyle name="Normal 14 2 3 4 3 2" xfId="6501"/>
    <cellStyle name="Normal 14 2 3 4 3 3" xfId="6502"/>
    <cellStyle name="Normal 14 2 3 4 3 4" xfId="6503"/>
    <cellStyle name="Normal 14 2 3 4 4" xfId="6504"/>
    <cellStyle name="Normal 14 2 3 4 4 2" xfId="6505"/>
    <cellStyle name="Normal 14 2 3 4 4 3" xfId="6506"/>
    <cellStyle name="Normal 14 2 3 4 4 4" xfId="6507"/>
    <cellStyle name="Normal 14 2 3 4 5" xfId="6508"/>
    <cellStyle name="Normal 14 2 3 4 5 2" xfId="6509"/>
    <cellStyle name="Normal 14 2 3 4 5 3" xfId="6510"/>
    <cellStyle name="Normal 14 2 3 4 5 4" xfId="6511"/>
    <cellStyle name="Normal 14 2 3 4 6" xfId="6512"/>
    <cellStyle name="Normal 14 2 3 4 6 2" xfId="6513"/>
    <cellStyle name="Normal 14 2 3 4 6 3" xfId="6514"/>
    <cellStyle name="Normal 14 2 3 4 7" xfId="6515"/>
    <cellStyle name="Normal 14 2 3 4 8" xfId="6516"/>
    <cellStyle name="Normal 14 2 3 4 9" xfId="6517"/>
    <cellStyle name="Normal 14 2 3 5" xfId="6518"/>
    <cellStyle name="Normal 14 2 3 5 2" xfId="6519"/>
    <cellStyle name="Normal 14 2 3 5 2 2" xfId="6520"/>
    <cellStyle name="Normal 14 2 3 5 2 2 2" xfId="6521"/>
    <cellStyle name="Normal 14 2 3 5 2 2 3" xfId="6522"/>
    <cellStyle name="Normal 14 2 3 5 2 2 4" xfId="6523"/>
    <cellStyle name="Normal 14 2 3 5 2 3" xfId="6524"/>
    <cellStyle name="Normal 14 2 3 5 2 3 2" xfId="6525"/>
    <cellStyle name="Normal 14 2 3 5 2 3 3" xfId="6526"/>
    <cellStyle name="Normal 14 2 3 5 2 4" xfId="6527"/>
    <cellStyle name="Normal 14 2 3 5 2 5" xfId="6528"/>
    <cellStyle name="Normal 14 2 3 5 2 6" xfId="6529"/>
    <cellStyle name="Normal 14 2 3 5 3" xfId="6530"/>
    <cellStyle name="Normal 14 2 3 5 3 2" xfId="6531"/>
    <cellStyle name="Normal 14 2 3 5 3 3" xfId="6532"/>
    <cellStyle name="Normal 14 2 3 5 3 4" xfId="6533"/>
    <cellStyle name="Normal 14 2 3 5 4" xfId="6534"/>
    <cellStyle name="Normal 14 2 3 5 4 2" xfId="6535"/>
    <cellStyle name="Normal 14 2 3 5 4 3" xfId="6536"/>
    <cellStyle name="Normal 14 2 3 5 4 4" xfId="6537"/>
    <cellStyle name="Normal 14 2 3 5 5" xfId="6538"/>
    <cellStyle name="Normal 14 2 3 5 5 2" xfId="6539"/>
    <cellStyle name="Normal 14 2 3 5 5 3" xfId="6540"/>
    <cellStyle name="Normal 14 2 3 5 5 4" xfId="6541"/>
    <cellStyle name="Normal 14 2 3 5 6" xfId="6542"/>
    <cellStyle name="Normal 14 2 3 5 6 2" xfId="6543"/>
    <cellStyle name="Normal 14 2 3 5 6 3" xfId="6544"/>
    <cellStyle name="Normal 14 2 3 5 7" xfId="6545"/>
    <cellStyle name="Normal 14 2 3 5 8" xfId="6546"/>
    <cellStyle name="Normal 14 2 3 5 9" xfId="6547"/>
    <cellStyle name="Normal 14 2 3 6" xfId="6548"/>
    <cellStyle name="Normal 14 2 3 6 2" xfId="6549"/>
    <cellStyle name="Normal 14 2 3 6 2 2" xfId="6550"/>
    <cellStyle name="Normal 14 2 3 6 2 2 2" xfId="6551"/>
    <cellStyle name="Normal 14 2 3 6 2 2 3" xfId="6552"/>
    <cellStyle name="Normal 14 2 3 6 2 2 4" xfId="6553"/>
    <cellStyle name="Normal 14 2 3 6 2 3" xfId="6554"/>
    <cellStyle name="Normal 14 2 3 6 2 3 2" xfId="6555"/>
    <cellStyle name="Normal 14 2 3 6 2 3 3" xfId="6556"/>
    <cellStyle name="Normal 14 2 3 6 2 4" xfId="6557"/>
    <cellStyle name="Normal 14 2 3 6 2 5" xfId="6558"/>
    <cellStyle name="Normal 14 2 3 6 2 6" xfId="6559"/>
    <cellStyle name="Normal 14 2 3 6 3" xfId="6560"/>
    <cellStyle name="Normal 14 2 3 6 3 2" xfId="6561"/>
    <cellStyle name="Normal 14 2 3 6 3 3" xfId="6562"/>
    <cellStyle name="Normal 14 2 3 6 3 4" xfId="6563"/>
    <cellStyle name="Normal 14 2 3 6 4" xfId="6564"/>
    <cellStyle name="Normal 14 2 3 6 4 2" xfId="6565"/>
    <cellStyle name="Normal 14 2 3 6 4 3" xfId="6566"/>
    <cellStyle name="Normal 14 2 3 6 4 4" xfId="6567"/>
    <cellStyle name="Normal 14 2 3 6 5" xfId="6568"/>
    <cellStyle name="Normal 14 2 3 6 5 2" xfId="6569"/>
    <cellStyle name="Normal 14 2 3 6 5 3" xfId="6570"/>
    <cellStyle name="Normal 14 2 3 6 6" xfId="6571"/>
    <cellStyle name="Normal 14 2 3 6 7" xfId="6572"/>
    <cellStyle name="Normal 14 2 3 6 8" xfId="6573"/>
    <cellStyle name="Normal 14 2 3 7" xfId="6574"/>
    <cellStyle name="Normal 14 2 3 7 2" xfId="6575"/>
    <cellStyle name="Normal 14 2 3 7 2 2" xfId="6576"/>
    <cellStyle name="Normal 14 2 3 7 2 3" xfId="6577"/>
    <cellStyle name="Normal 14 2 3 7 2 4" xfId="6578"/>
    <cellStyle name="Normal 14 2 3 7 3" xfId="6579"/>
    <cellStyle name="Normal 14 2 3 7 3 2" xfId="6580"/>
    <cellStyle name="Normal 14 2 3 7 3 3" xfId="6581"/>
    <cellStyle name="Normal 14 2 3 7 4" xfId="6582"/>
    <cellStyle name="Normal 14 2 3 7 5" xfId="6583"/>
    <cellStyle name="Normal 14 2 3 7 6" xfId="6584"/>
    <cellStyle name="Normal 14 2 3 8" xfId="6585"/>
    <cellStyle name="Normal 14 2 3 8 2" xfId="6586"/>
    <cellStyle name="Normal 14 2 3 8 3" xfId="6587"/>
    <cellStyle name="Normal 14 2 3 8 4" xfId="6588"/>
    <cellStyle name="Normal 14 2 3 9" xfId="6589"/>
    <cellStyle name="Normal 14 2 3 9 2" xfId="6590"/>
    <cellStyle name="Normal 14 2 3 9 3" xfId="6591"/>
    <cellStyle name="Normal 14 2 3 9 4" xfId="6592"/>
    <cellStyle name="Normal 14 2 4" xfId="6593"/>
    <cellStyle name="Normal 14 2 4 10" xfId="6594"/>
    <cellStyle name="Normal 14 2 4 11" xfId="6595"/>
    <cellStyle name="Normal 14 2 4 2" xfId="6596"/>
    <cellStyle name="Normal 14 2 4 2 10" xfId="6597"/>
    <cellStyle name="Normal 14 2 4 2 2" xfId="6598"/>
    <cellStyle name="Normal 14 2 4 2 2 2" xfId="6599"/>
    <cellStyle name="Normal 14 2 4 2 2 2 2" xfId="6600"/>
    <cellStyle name="Normal 14 2 4 2 2 2 2 2" xfId="6601"/>
    <cellStyle name="Normal 14 2 4 2 2 2 2 3" xfId="6602"/>
    <cellStyle name="Normal 14 2 4 2 2 2 2 4" xfId="6603"/>
    <cellStyle name="Normal 14 2 4 2 2 2 3" xfId="6604"/>
    <cellStyle name="Normal 14 2 4 2 2 2 3 2" xfId="6605"/>
    <cellStyle name="Normal 14 2 4 2 2 2 3 3" xfId="6606"/>
    <cellStyle name="Normal 14 2 4 2 2 2 4" xfId="6607"/>
    <cellStyle name="Normal 14 2 4 2 2 2 5" xfId="6608"/>
    <cellStyle name="Normal 14 2 4 2 2 2 6" xfId="6609"/>
    <cellStyle name="Normal 14 2 4 2 2 3" xfId="6610"/>
    <cellStyle name="Normal 14 2 4 2 2 3 2" xfId="6611"/>
    <cellStyle name="Normal 14 2 4 2 2 3 3" xfId="6612"/>
    <cellStyle name="Normal 14 2 4 2 2 3 4" xfId="6613"/>
    <cellStyle name="Normal 14 2 4 2 2 4" xfId="6614"/>
    <cellStyle name="Normal 14 2 4 2 2 4 2" xfId="6615"/>
    <cellStyle name="Normal 14 2 4 2 2 4 3" xfId="6616"/>
    <cellStyle name="Normal 14 2 4 2 2 4 4" xfId="6617"/>
    <cellStyle name="Normal 14 2 4 2 2 5" xfId="6618"/>
    <cellStyle name="Normal 14 2 4 2 2 5 2" xfId="6619"/>
    <cellStyle name="Normal 14 2 4 2 2 5 3" xfId="6620"/>
    <cellStyle name="Normal 14 2 4 2 2 5 4" xfId="6621"/>
    <cellStyle name="Normal 14 2 4 2 2 6" xfId="6622"/>
    <cellStyle name="Normal 14 2 4 2 2 6 2" xfId="6623"/>
    <cellStyle name="Normal 14 2 4 2 2 6 3" xfId="6624"/>
    <cellStyle name="Normal 14 2 4 2 2 7" xfId="6625"/>
    <cellStyle name="Normal 14 2 4 2 2 8" xfId="6626"/>
    <cellStyle name="Normal 14 2 4 2 2 9" xfId="6627"/>
    <cellStyle name="Normal 14 2 4 2 3" xfId="6628"/>
    <cellStyle name="Normal 14 2 4 2 3 2" xfId="6629"/>
    <cellStyle name="Normal 14 2 4 2 3 2 2" xfId="6630"/>
    <cellStyle name="Normal 14 2 4 2 3 2 3" xfId="6631"/>
    <cellStyle name="Normal 14 2 4 2 3 2 4" xfId="6632"/>
    <cellStyle name="Normal 14 2 4 2 3 3" xfId="6633"/>
    <cellStyle name="Normal 14 2 4 2 3 3 2" xfId="6634"/>
    <cellStyle name="Normal 14 2 4 2 3 3 3" xfId="6635"/>
    <cellStyle name="Normal 14 2 4 2 3 4" xfId="6636"/>
    <cellStyle name="Normal 14 2 4 2 3 5" xfId="6637"/>
    <cellStyle name="Normal 14 2 4 2 3 6" xfId="6638"/>
    <cellStyle name="Normal 14 2 4 2 4" xfId="6639"/>
    <cellStyle name="Normal 14 2 4 2 4 2" xfId="6640"/>
    <cellStyle name="Normal 14 2 4 2 4 3" xfId="6641"/>
    <cellStyle name="Normal 14 2 4 2 4 4" xfId="6642"/>
    <cellStyle name="Normal 14 2 4 2 5" xfId="6643"/>
    <cellStyle name="Normal 14 2 4 2 5 2" xfId="6644"/>
    <cellStyle name="Normal 14 2 4 2 5 3" xfId="6645"/>
    <cellStyle name="Normal 14 2 4 2 5 4" xfId="6646"/>
    <cellStyle name="Normal 14 2 4 2 6" xfId="6647"/>
    <cellStyle name="Normal 14 2 4 2 6 2" xfId="6648"/>
    <cellStyle name="Normal 14 2 4 2 6 3" xfId="6649"/>
    <cellStyle name="Normal 14 2 4 2 6 4" xfId="6650"/>
    <cellStyle name="Normal 14 2 4 2 7" xfId="6651"/>
    <cellStyle name="Normal 14 2 4 2 7 2" xfId="6652"/>
    <cellStyle name="Normal 14 2 4 2 7 3" xfId="6653"/>
    <cellStyle name="Normal 14 2 4 2 8" xfId="6654"/>
    <cellStyle name="Normal 14 2 4 2 9" xfId="6655"/>
    <cellStyle name="Normal 14 2 4 3" xfId="6656"/>
    <cellStyle name="Normal 14 2 4 3 2" xfId="6657"/>
    <cellStyle name="Normal 14 2 4 3 2 2" xfId="6658"/>
    <cellStyle name="Normal 14 2 4 3 2 2 2" xfId="6659"/>
    <cellStyle name="Normal 14 2 4 3 2 2 3" xfId="6660"/>
    <cellStyle name="Normal 14 2 4 3 2 2 4" xfId="6661"/>
    <cellStyle name="Normal 14 2 4 3 2 3" xfId="6662"/>
    <cellStyle name="Normal 14 2 4 3 2 3 2" xfId="6663"/>
    <cellStyle name="Normal 14 2 4 3 2 3 3" xfId="6664"/>
    <cellStyle name="Normal 14 2 4 3 2 4" xfId="6665"/>
    <cellStyle name="Normal 14 2 4 3 2 5" xfId="6666"/>
    <cellStyle name="Normal 14 2 4 3 2 6" xfId="6667"/>
    <cellStyle name="Normal 14 2 4 3 3" xfId="6668"/>
    <cellStyle name="Normal 14 2 4 3 3 2" xfId="6669"/>
    <cellStyle name="Normal 14 2 4 3 3 3" xfId="6670"/>
    <cellStyle name="Normal 14 2 4 3 3 4" xfId="6671"/>
    <cellStyle name="Normal 14 2 4 3 4" xfId="6672"/>
    <cellStyle name="Normal 14 2 4 3 4 2" xfId="6673"/>
    <cellStyle name="Normal 14 2 4 3 4 3" xfId="6674"/>
    <cellStyle name="Normal 14 2 4 3 4 4" xfId="6675"/>
    <cellStyle name="Normal 14 2 4 3 5" xfId="6676"/>
    <cellStyle name="Normal 14 2 4 3 5 2" xfId="6677"/>
    <cellStyle name="Normal 14 2 4 3 5 3" xfId="6678"/>
    <cellStyle name="Normal 14 2 4 3 5 4" xfId="6679"/>
    <cellStyle name="Normal 14 2 4 3 6" xfId="6680"/>
    <cellStyle name="Normal 14 2 4 3 6 2" xfId="6681"/>
    <cellStyle name="Normal 14 2 4 3 6 3" xfId="6682"/>
    <cellStyle name="Normal 14 2 4 3 7" xfId="6683"/>
    <cellStyle name="Normal 14 2 4 3 8" xfId="6684"/>
    <cellStyle name="Normal 14 2 4 3 9" xfId="6685"/>
    <cellStyle name="Normal 14 2 4 4" xfId="6686"/>
    <cellStyle name="Normal 14 2 4 4 2" xfId="6687"/>
    <cellStyle name="Normal 14 2 4 4 2 2" xfId="6688"/>
    <cellStyle name="Normal 14 2 4 4 2 3" xfId="6689"/>
    <cellStyle name="Normal 14 2 4 4 2 4" xfId="6690"/>
    <cellStyle name="Normal 14 2 4 4 3" xfId="6691"/>
    <cellStyle name="Normal 14 2 4 4 3 2" xfId="6692"/>
    <cellStyle name="Normal 14 2 4 4 3 3" xfId="6693"/>
    <cellStyle name="Normal 14 2 4 4 4" xfId="6694"/>
    <cellStyle name="Normal 14 2 4 4 5" xfId="6695"/>
    <cellStyle name="Normal 14 2 4 4 6" xfId="6696"/>
    <cellStyle name="Normal 14 2 4 5" xfId="6697"/>
    <cellStyle name="Normal 14 2 4 5 2" xfId="6698"/>
    <cellStyle name="Normal 14 2 4 5 3" xfId="6699"/>
    <cellStyle name="Normal 14 2 4 5 4" xfId="6700"/>
    <cellStyle name="Normal 14 2 4 6" xfId="6701"/>
    <cellStyle name="Normal 14 2 4 6 2" xfId="6702"/>
    <cellStyle name="Normal 14 2 4 6 3" xfId="6703"/>
    <cellStyle name="Normal 14 2 4 6 4" xfId="6704"/>
    <cellStyle name="Normal 14 2 4 7" xfId="6705"/>
    <cellStyle name="Normal 14 2 4 7 2" xfId="6706"/>
    <cellStyle name="Normal 14 2 4 7 3" xfId="6707"/>
    <cellStyle name="Normal 14 2 4 7 4" xfId="6708"/>
    <cellStyle name="Normal 14 2 4 8" xfId="6709"/>
    <cellStyle name="Normal 14 2 4 8 2" xfId="6710"/>
    <cellStyle name="Normal 14 2 4 8 3" xfId="6711"/>
    <cellStyle name="Normal 14 2 4 9" xfId="6712"/>
    <cellStyle name="Normal 14 2 5" xfId="6713"/>
    <cellStyle name="Normal 14 2 5 10" xfId="6714"/>
    <cellStyle name="Normal 14 2 5 11" xfId="6715"/>
    <cellStyle name="Normal 14 2 5 2" xfId="6716"/>
    <cellStyle name="Normal 14 2 5 2 10" xfId="6717"/>
    <cellStyle name="Normal 14 2 5 2 2" xfId="6718"/>
    <cellStyle name="Normal 14 2 5 2 2 2" xfId="6719"/>
    <cellStyle name="Normal 14 2 5 2 2 2 2" xfId="6720"/>
    <cellStyle name="Normal 14 2 5 2 2 2 2 2" xfId="6721"/>
    <cellStyle name="Normal 14 2 5 2 2 2 2 3" xfId="6722"/>
    <cellStyle name="Normal 14 2 5 2 2 2 2 4" xfId="6723"/>
    <cellStyle name="Normal 14 2 5 2 2 2 3" xfId="6724"/>
    <cellStyle name="Normal 14 2 5 2 2 2 3 2" xfId="6725"/>
    <cellStyle name="Normal 14 2 5 2 2 2 3 3" xfId="6726"/>
    <cellStyle name="Normal 14 2 5 2 2 2 4" xfId="6727"/>
    <cellStyle name="Normal 14 2 5 2 2 2 5" xfId="6728"/>
    <cellStyle name="Normal 14 2 5 2 2 2 6" xfId="6729"/>
    <cellStyle name="Normal 14 2 5 2 2 3" xfId="6730"/>
    <cellStyle name="Normal 14 2 5 2 2 3 2" xfId="6731"/>
    <cellStyle name="Normal 14 2 5 2 2 3 3" xfId="6732"/>
    <cellStyle name="Normal 14 2 5 2 2 3 4" xfId="6733"/>
    <cellStyle name="Normal 14 2 5 2 2 4" xfId="6734"/>
    <cellStyle name="Normal 14 2 5 2 2 4 2" xfId="6735"/>
    <cellStyle name="Normal 14 2 5 2 2 4 3" xfId="6736"/>
    <cellStyle name="Normal 14 2 5 2 2 4 4" xfId="6737"/>
    <cellStyle name="Normal 14 2 5 2 2 5" xfId="6738"/>
    <cellStyle name="Normal 14 2 5 2 2 5 2" xfId="6739"/>
    <cellStyle name="Normal 14 2 5 2 2 5 3" xfId="6740"/>
    <cellStyle name="Normal 14 2 5 2 2 5 4" xfId="6741"/>
    <cellStyle name="Normal 14 2 5 2 2 6" xfId="6742"/>
    <cellStyle name="Normal 14 2 5 2 2 6 2" xfId="6743"/>
    <cellStyle name="Normal 14 2 5 2 2 6 3" xfId="6744"/>
    <cellStyle name="Normal 14 2 5 2 2 7" xfId="6745"/>
    <cellStyle name="Normal 14 2 5 2 2 8" xfId="6746"/>
    <cellStyle name="Normal 14 2 5 2 2 9" xfId="6747"/>
    <cellStyle name="Normal 14 2 5 2 3" xfId="6748"/>
    <cellStyle name="Normal 14 2 5 2 3 2" xfId="6749"/>
    <cellStyle name="Normal 14 2 5 2 3 2 2" xfId="6750"/>
    <cellStyle name="Normal 14 2 5 2 3 2 3" xfId="6751"/>
    <cellStyle name="Normal 14 2 5 2 3 2 4" xfId="6752"/>
    <cellStyle name="Normal 14 2 5 2 3 3" xfId="6753"/>
    <cellStyle name="Normal 14 2 5 2 3 3 2" xfId="6754"/>
    <cellStyle name="Normal 14 2 5 2 3 3 3" xfId="6755"/>
    <cellStyle name="Normal 14 2 5 2 3 4" xfId="6756"/>
    <cellStyle name="Normal 14 2 5 2 3 5" xfId="6757"/>
    <cellStyle name="Normal 14 2 5 2 3 6" xfId="6758"/>
    <cellStyle name="Normal 14 2 5 2 4" xfId="6759"/>
    <cellStyle name="Normal 14 2 5 2 4 2" xfId="6760"/>
    <cellStyle name="Normal 14 2 5 2 4 3" xfId="6761"/>
    <cellStyle name="Normal 14 2 5 2 4 4" xfId="6762"/>
    <cellStyle name="Normal 14 2 5 2 5" xfId="6763"/>
    <cellStyle name="Normal 14 2 5 2 5 2" xfId="6764"/>
    <cellStyle name="Normal 14 2 5 2 5 3" xfId="6765"/>
    <cellStyle name="Normal 14 2 5 2 5 4" xfId="6766"/>
    <cellStyle name="Normal 14 2 5 2 6" xfId="6767"/>
    <cellStyle name="Normal 14 2 5 2 6 2" xfId="6768"/>
    <cellStyle name="Normal 14 2 5 2 6 3" xfId="6769"/>
    <cellStyle name="Normal 14 2 5 2 6 4" xfId="6770"/>
    <cellStyle name="Normal 14 2 5 2 7" xfId="6771"/>
    <cellStyle name="Normal 14 2 5 2 7 2" xfId="6772"/>
    <cellStyle name="Normal 14 2 5 2 7 3" xfId="6773"/>
    <cellStyle name="Normal 14 2 5 2 8" xfId="6774"/>
    <cellStyle name="Normal 14 2 5 2 9" xfId="6775"/>
    <cellStyle name="Normal 14 2 5 3" xfId="6776"/>
    <cellStyle name="Normal 14 2 5 3 2" xfId="6777"/>
    <cellStyle name="Normal 14 2 5 3 2 2" xfId="6778"/>
    <cellStyle name="Normal 14 2 5 3 2 2 2" xfId="6779"/>
    <cellStyle name="Normal 14 2 5 3 2 2 3" xfId="6780"/>
    <cellStyle name="Normal 14 2 5 3 2 2 4" xfId="6781"/>
    <cellStyle name="Normal 14 2 5 3 2 3" xfId="6782"/>
    <cellStyle name="Normal 14 2 5 3 2 3 2" xfId="6783"/>
    <cellStyle name="Normal 14 2 5 3 2 3 3" xfId="6784"/>
    <cellStyle name="Normal 14 2 5 3 2 4" xfId="6785"/>
    <cellStyle name="Normal 14 2 5 3 2 5" xfId="6786"/>
    <cellStyle name="Normal 14 2 5 3 2 6" xfId="6787"/>
    <cellStyle name="Normal 14 2 5 3 3" xfId="6788"/>
    <cellStyle name="Normal 14 2 5 3 3 2" xfId="6789"/>
    <cellStyle name="Normal 14 2 5 3 3 3" xfId="6790"/>
    <cellStyle name="Normal 14 2 5 3 3 4" xfId="6791"/>
    <cellStyle name="Normal 14 2 5 3 4" xfId="6792"/>
    <cellStyle name="Normal 14 2 5 3 4 2" xfId="6793"/>
    <cellStyle name="Normal 14 2 5 3 4 3" xfId="6794"/>
    <cellStyle name="Normal 14 2 5 3 4 4" xfId="6795"/>
    <cellStyle name="Normal 14 2 5 3 5" xfId="6796"/>
    <cellStyle name="Normal 14 2 5 3 5 2" xfId="6797"/>
    <cellStyle name="Normal 14 2 5 3 5 3" xfId="6798"/>
    <cellStyle name="Normal 14 2 5 3 5 4" xfId="6799"/>
    <cellStyle name="Normal 14 2 5 3 6" xfId="6800"/>
    <cellStyle name="Normal 14 2 5 3 6 2" xfId="6801"/>
    <cellStyle name="Normal 14 2 5 3 6 3" xfId="6802"/>
    <cellStyle name="Normal 14 2 5 3 7" xfId="6803"/>
    <cellStyle name="Normal 14 2 5 3 8" xfId="6804"/>
    <cellStyle name="Normal 14 2 5 3 9" xfId="6805"/>
    <cellStyle name="Normal 14 2 5 4" xfId="6806"/>
    <cellStyle name="Normal 14 2 5 4 2" xfId="6807"/>
    <cellStyle name="Normal 14 2 5 4 2 2" xfId="6808"/>
    <cellStyle name="Normal 14 2 5 4 2 3" xfId="6809"/>
    <cellStyle name="Normal 14 2 5 4 2 4" xfId="6810"/>
    <cellStyle name="Normal 14 2 5 4 3" xfId="6811"/>
    <cellStyle name="Normal 14 2 5 4 3 2" xfId="6812"/>
    <cellStyle name="Normal 14 2 5 4 3 3" xfId="6813"/>
    <cellStyle name="Normal 14 2 5 4 4" xfId="6814"/>
    <cellStyle name="Normal 14 2 5 4 5" xfId="6815"/>
    <cellStyle name="Normal 14 2 5 4 6" xfId="6816"/>
    <cellStyle name="Normal 14 2 5 5" xfId="6817"/>
    <cellStyle name="Normal 14 2 5 5 2" xfId="6818"/>
    <cellStyle name="Normal 14 2 5 5 3" xfId="6819"/>
    <cellStyle name="Normal 14 2 5 5 4" xfId="6820"/>
    <cellStyle name="Normal 14 2 5 6" xfId="6821"/>
    <cellStyle name="Normal 14 2 5 6 2" xfId="6822"/>
    <cellStyle name="Normal 14 2 5 6 3" xfId="6823"/>
    <cellStyle name="Normal 14 2 5 6 4" xfId="6824"/>
    <cellStyle name="Normal 14 2 5 7" xfId="6825"/>
    <cellStyle name="Normal 14 2 5 7 2" xfId="6826"/>
    <cellStyle name="Normal 14 2 5 7 3" xfId="6827"/>
    <cellStyle name="Normal 14 2 5 7 4" xfId="6828"/>
    <cellStyle name="Normal 14 2 5 8" xfId="6829"/>
    <cellStyle name="Normal 14 2 5 8 2" xfId="6830"/>
    <cellStyle name="Normal 14 2 5 8 3" xfId="6831"/>
    <cellStyle name="Normal 14 2 5 9" xfId="6832"/>
    <cellStyle name="Normal 14 2 6" xfId="6833"/>
    <cellStyle name="Normal 14 2 6 10" xfId="6834"/>
    <cellStyle name="Normal 14 2 6 11" xfId="6835"/>
    <cellStyle name="Normal 14 2 6 2" xfId="6836"/>
    <cellStyle name="Normal 14 2 6 2 10" xfId="6837"/>
    <cellStyle name="Normal 14 2 6 2 2" xfId="6838"/>
    <cellStyle name="Normal 14 2 6 2 2 2" xfId="6839"/>
    <cellStyle name="Normal 14 2 6 2 2 2 2" xfId="6840"/>
    <cellStyle name="Normal 14 2 6 2 2 2 2 2" xfId="6841"/>
    <cellStyle name="Normal 14 2 6 2 2 2 2 3" xfId="6842"/>
    <cellStyle name="Normal 14 2 6 2 2 2 2 4" xfId="6843"/>
    <cellStyle name="Normal 14 2 6 2 2 2 3" xfId="6844"/>
    <cellStyle name="Normal 14 2 6 2 2 2 3 2" xfId="6845"/>
    <cellStyle name="Normal 14 2 6 2 2 2 3 3" xfId="6846"/>
    <cellStyle name="Normal 14 2 6 2 2 2 4" xfId="6847"/>
    <cellStyle name="Normal 14 2 6 2 2 2 5" xfId="6848"/>
    <cellStyle name="Normal 14 2 6 2 2 2 6" xfId="6849"/>
    <cellStyle name="Normal 14 2 6 2 2 3" xfId="6850"/>
    <cellStyle name="Normal 14 2 6 2 2 3 2" xfId="6851"/>
    <cellStyle name="Normal 14 2 6 2 2 3 3" xfId="6852"/>
    <cellStyle name="Normal 14 2 6 2 2 3 4" xfId="6853"/>
    <cellStyle name="Normal 14 2 6 2 2 4" xfId="6854"/>
    <cellStyle name="Normal 14 2 6 2 2 4 2" xfId="6855"/>
    <cellStyle name="Normal 14 2 6 2 2 4 3" xfId="6856"/>
    <cellStyle name="Normal 14 2 6 2 2 4 4" xfId="6857"/>
    <cellStyle name="Normal 14 2 6 2 2 5" xfId="6858"/>
    <cellStyle name="Normal 14 2 6 2 2 5 2" xfId="6859"/>
    <cellStyle name="Normal 14 2 6 2 2 5 3" xfId="6860"/>
    <cellStyle name="Normal 14 2 6 2 2 5 4" xfId="6861"/>
    <cellStyle name="Normal 14 2 6 2 2 6" xfId="6862"/>
    <cellStyle name="Normal 14 2 6 2 2 6 2" xfId="6863"/>
    <cellStyle name="Normal 14 2 6 2 2 6 3" xfId="6864"/>
    <cellStyle name="Normal 14 2 6 2 2 7" xfId="6865"/>
    <cellStyle name="Normal 14 2 6 2 2 8" xfId="6866"/>
    <cellStyle name="Normal 14 2 6 2 2 9" xfId="6867"/>
    <cellStyle name="Normal 14 2 6 2 3" xfId="6868"/>
    <cellStyle name="Normal 14 2 6 2 3 2" xfId="6869"/>
    <cellStyle name="Normal 14 2 6 2 3 2 2" xfId="6870"/>
    <cellStyle name="Normal 14 2 6 2 3 2 3" xfId="6871"/>
    <cellStyle name="Normal 14 2 6 2 3 2 4" xfId="6872"/>
    <cellStyle name="Normal 14 2 6 2 3 3" xfId="6873"/>
    <cellStyle name="Normal 14 2 6 2 3 3 2" xfId="6874"/>
    <cellStyle name="Normal 14 2 6 2 3 3 3" xfId="6875"/>
    <cellStyle name="Normal 14 2 6 2 3 4" xfId="6876"/>
    <cellStyle name="Normal 14 2 6 2 3 5" xfId="6877"/>
    <cellStyle name="Normal 14 2 6 2 3 6" xfId="6878"/>
    <cellStyle name="Normal 14 2 6 2 4" xfId="6879"/>
    <cellStyle name="Normal 14 2 6 2 4 2" xfId="6880"/>
    <cellStyle name="Normal 14 2 6 2 4 3" xfId="6881"/>
    <cellStyle name="Normal 14 2 6 2 4 4" xfId="6882"/>
    <cellStyle name="Normal 14 2 6 2 5" xfId="6883"/>
    <cellStyle name="Normal 14 2 6 2 5 2" xfId="6884"/>
    <cellStyle name="Normal 14 2 6 2 5 3" xfId="6885"/>
    <cellStyle name="Normal 14 2 6 2 5 4" xfId="6886"/>
    <cellStyle name="Normal 14 2 6 2 6" xfId="6887"/>
    <cellStyle name="Normal 14 2 6 2 6 2" xfId="6888"/>
    <cellStyle name="Normal 14 2 6 2 6 3" xfId="6889"/>
    <cellStyle name="Normal 14 2 6 2 6 4" xfId="6890"/>
    <cellStyle name="Normal 14 2 6 2 7" xfId="6891"/>
    <cellStyle name="Normal 14 2 6 2 7 2" xfId="6892"/>
    <cellStyle name="Normal 14 2 6 2 7 3" xfId="6893"/>
    <cellStyle name="Normal 14 2 6 2 8" xfId="6894"/>
    <cellStyle name="Normal 14 2 6 2 9" xfId="6895"/>
    <cellStyle name="Normal 14 2 6 3" xfId="6896"/>
    <cellStyle name="Normal 14 2 6 3 2" xfId="6897"/>
    <cellStyle name="Normal 14 2 6 3 2 2" xfId="6898"/>
    <cellStyle name="Normal 14 2 6 3 2 2 2" xfId="6899"/>
    <cellStyle name="Normal 14 2 6 3 2 2 3" xfId="6900"/>
    <cellStyle name="Normal 14 2 6 3 2 2 4" xfId="6901"/>
    <cellStyle name="Normal 14 2 6 3 2 3" xfId="6902"/>
    <cellStyle name="Normal 14 2 6 3 2 3 2" xfId="6903"/>
    <cellStyle name="Normal 14 2 6 3 2 3 3" xfId="6904"/>
    <cellStyle name="Normal 14 2 6 3 2 4" xfId="6905"/>
    <cellStyle name="Normal 14 2 6 3 2 5" xfId="6906"/>
    <cellStyle name="Normal 14 2 6 3 2 6" xfId="6907"/>
    <cellStyle name="Normal 14 2 6 3 3" xfId="6908"/>
    <cellStyle name="Normal 14 2 6 3 3 2" xfId="6909"/>
    <cellStyle name="Normal 14 2 6 3 3 3" xfId="6910"/>
    <cellStyle name="Normal 14 2 6 3 3 4" xfId="6911"/>
    <cellStyle name="Normal 14 2 6 3 4" xfId="6912"/>
    <cellStyle name="Normal 14 2 6 3 4 2" xfId="6913"/>
    <cellStyle name="Normal 14 2 6 3 4 3" xfId="6914"/>
    <cellStyle name="Normal 14 2 6 3 4 4" xfId="6915"/>
    <cellStyle name="Normal 14 2 6 3 5" xfId="6916"/>
    <cellStyle name="Normal 14 2 6 3 5 2" xfId="6917"/>
    <cellStyle name="Normal 14 2 6 3 5 3" xfId="6918"/>
    <cellStyle name="Normal 14 2 6 3 5 4" xfId="6919"/>
    <cellStyle name="Normal 14 2 6 3 6" xfId="6920"/>
    <cellStyle name="Normal 14 2 6 3 6 2" xfId="6921"/>
    <cellStyle name="Normal 14 2 6 3 6 3" xfId="6922"/>
    <cellStyle name="Normal 14 2 6 3 7" xfId="6923"/>
    <cellStyle name="Normal 14 2 6 3 8" xfId="6924"/>
    <cellStyle name="Normal 14 2 6 3 9" xfId="6925"/>
    <cellStyle name="Normal 14 2 6 4" xfId="6926"/>
    <cellStyle name="Normal 14 2 6 4 2" xfId="6927"/>
    <cellStyle name="Normal 14 2 6 4 2 2" xfId="6928"/>
    <cellStyle name="Normal 14 2 6 4 2 3" xfId="6929"/>
    <cellStyle name="Normal 14 2 6 4 2 4" xfId="6930"/>
    <cellStyle name="Normal 14 2 6 4 3" xfId="6931"/>
    <cellStyle name="Normal 14 2 6 4 3 2" xfId="6932"/>
    <cellStyle name="Normal 14 2 6 4 3 3" xfId="6933"/>
    <cellStyle name="Normal 14 2 6 4 4" xfId="6934"/>
    <cellStyle name="Normal 14 2 6 4 5" xfId="6935"/>
    <cellStyle name="Normal 14 2 6 4 6" xfId="6936"/>
    <cellStyle name="Normal 14 2 6 5" xfId="6937"/>
    <cellStyle name="Normal 14 2 6 5 2" xfId="6938"/>
    <cellStyle name="Normal 14 2 6 5 3" xfId="6939"/>
    <cellStyle name="Normal 14 2 6 5 4" xfId="6940"/>
    <cellStyle name="Normal 14 2 6 6" xfId="6941"/>
    <cellStyle name="Normal 14 2 6 6 2" xfId="6942"/>
    <cellStyle name="Normal 14 2 6 6 3" xfId="6943"/>
    <cellStyle name="Normal 14 2 6 6 4" xfId="6944"/>
    <cellStyle name="Normal 14 2 6 7" xfId="6945"/>
    <cellStyle name="Normal 14 2 6 7 2" xfId="6946"/>
    <cellStyle name="Normal 14 2 6 7 3" xfId="6947"/>
    <cellStyle name="Normal 14 2 6 7 4" xfId="6948"/>
    <cellStyle name="Normal 14 2 6 8" xfId="6949"/>
    <cellStyle name="Normal 14 2 6 8 2" xfId="6950"/>
    <cellStyle name="Normal 14 2 6 8 3" xfId="6951"/>
    <cellStyle name="Normal 14 2 6 9" xfId="6952"/>
    <cellStyle name="Normal 14 2 7" xfId="6953"/>
    <cellStyle name="Normal 14 2 7 10" xfId="6954"/>
    <cellStyle name="Normal 14 2 7 2" xfId="6955"/>
    <cellStyle name="Normal 14 2 7 2 2" xfId="6956"/>
    <cellStyle name="Normal 14 2 7 2 2 2" xfId="6957"/>
    <cellStyle name="Normal 14 2 7 2 2 2 2" xfId="6958"/>
    <cellStyle name="Normal 14 2 7 2 2 2 3" xfId="6959"/>
    <cellStyle name="Normal 14 2 7 2 2 2 4" xfId="6960"/>
    <cellStyle name="Normal 14 2 7 2 2 3" xfId="6961"/>
    <cellStyle name="Normal 14 2 7 2 2 3 2" xfId="6962"/>
    <cellStyle name="Normal 14 2 7 2 2 3 3" xfId="6963"/>
    <cellStyle name="Normal 14 2 7 2 2 4" xfId="6964"/>
    <cellStyle name="Normal 14 2 7 2 2 5" xfId="6965"/>
    <cellStyle name="Normal 14 2 7 2 2 6" xfId="6966"/>
    <cellStyle name="Normal 14 2 7 2 3" xfId="6967"/>
    <cellStyle name="Normal 14 2 7 2 3 2" xfId="6968"/>
    <cellStyle name="Normal 14 2 7 2 3 3" xfId="6969"/>
    <cellStyle name="Normal 14 2 7 2 3 4" xfId="6970"/>
    <cellStyle name="Normal 14 2 7 2 4" xfId="6971"/>
    <cellStyle name="Normal 14 2 7 2 4 2" xfId="6972"/>
    <cellStyle name="Normal 14 2 7 2 4 3" xfId="6973"/>
    <cellStyle name="Normal 14 2 7 2 4 4" xfId="6974"/>
    <cellStyle name="Normal 14 2 7 2 5" xfId="6975"/>
    <cellStyle name="Normal 14 2 7 2 5 2" xfId="6976"/>
    <cellStyle name="Normal 14 2 7 2 5 3" xfId="6977"/>
    <cellStyle name="Normal 14 2 7 2 5 4" xfId="6978"/>
    <cellStyle name="Normal 14 2 7 2 6" xfId="6979"/>
    <cellStyle name="Normal 14 2 7 2 6 2" xfId="6980"/>
    <cellStyle name="Normal 14 2 7 2 6 3" xfId="6981"/>
    <cellStyle name="Normal 14 2 7 2 7" xfId="6982"/>
    <cellStyle name="Normal 14 2 7 2 8" xfId="6983"/>
    <cellStyle name="Normal 14 2 7 2 9" xfId="6984"/>
    <cellStyle name="Normal 14 2 7 3" xfId="6985"/>
    <cellStyle name="Normal 14 2 7 3 2" xfId="6986"/>
    <cellStyle name="Normal 14 2 7 3 2 2" xfId="6987"/>
    <cellStyle name="Normal 14 2 7 3 2 3" xfId="6988"/>
    <cellStyle name="Normal 14 2 7 3 2 4" xfId="6989"/>
    <cellStyle name="Normal 14 2 7 3 3" xfId="6990"/>
    <cellStyle name="Normal 14 2 7 3 3 2" xfId="6991"/>
    <cellStyle name="Normal 14 2 7 3 3 3" xfId="6992"/>
    <cellStyle name="Normal 14 2 7 3 4" xfId="6993"/>
    <cellStyle name="Normal 14 2 7 3 5" xfId="6994"/>
    <cellStyle name="Normal 14 2 7 3 6" xfId="6995"/>
    <cellStyle name="Normal 14 2 7 4" xfId="6996"/>
    <cellStyle name="Normal 14 2 7 4 2" xfId="6997"/>
    <cellStyle name="Normal 14 2 7 4 3" xfId="6998"/>
    <cellStyle name="Normal 14 2 7 4 4" xfId="6999"/>
    <cellStyle name="Normal 14 2 7 5" xfId="7000"/>
    <cellStyle name="Normal 14 2 7 5 2" xfId="7001"/>
    <cellStyle name="Normal 14 2 7 5 3" xfId="7002"/>
    <cellStyle name="Normal 14 2 7 5 4" xfId="7003"/>
    <cellStyle name="Normal 14 2 7 6" xfId="7004"/>
    <cellStyle name="Normal 14 2 7 6 2" xfId="7005"/>
    <cellStyle name="Normal 14 2 7 6 3" xfId="7006"/>
    <cellStyle name="Normal 14 2 7 6 4" xfId="7007"/>
    <cellStyle name="Normal 14 2 7 7" xfId="7008"/>
    <cellStyle name="Normal 14 2 7 7 2" xfId="7009"/>
    <cellStyle name="Normal 14 2 7 7 3" xfId="7010"/>
    <cellStyle name="Normal 14 2 7 8" xfId="7011"/>
    <cellStyle name="Normal 14 2 7 9" xfId="7012"/>
    <cellStyle name="Normal 14 2 8" xfId="7013"/>
    <cellStyle name="Normal 14 2 8 2" xfId="7014"/>
    <cellStyle name="Normal 14 2 8 2 2" xfId="7015"/>
    <cellStyle name="Normal 14 2 8 2 2 2" xfId="7016"/>
    <cellStyle name="Normal 14 2 8 2 2 3" xfId="7017"/>
    <cellStyle name="Normal 14 2 8 2 2 4" xfId="7018"/>
    <cellStyle name="Normal 14 2 8 2 3" xfId="7019"/>
    <cellStyle name="Normal 14 2 8 2 3 2" xfId="7020"/>
    <cellStyle name="Normal 14 2 8 2 3 3" xfId="7021"/>
    <cellStyle name="Normal 14 2 8 2 4" xfId="7022"/>
    <cellStyle name="Normal 14 2 8 2 5" xfId="7023"/>
    <cellStyle name="Normal 14 2 8 2 6" xfId="7024"/>
    <cellStyle name="Normal 14 2 8 3" xfId="7025"/>
    <cellStyle name="Normal 14 2 8 3 2" xfId="7026"/>
    <cellStyle name="Normal 14 2 8 3 3" xfId="7027"/>
    <cellStyle name="Normal 14 2 8 3 4" xfId="7028"/>
    <cellStyle name="Normal 14 2 8 4" xfId="7029"/>
    <cellStyle name="Normal 14 2 8 4 2" xfId="7030"/>
    <cellStyle name="Normal 14 2 8 4 3" xfId="7031"/>
    <cellStyle name="Normal 14 2 8 4 4" xfId="7032"/>
    <cellStyle name="Normal 14 2 8 5" xfId="7033"/>
    <cellStyle name="Normal 14 2 8 5 2" xfId="7034"/>
    <cellStyle name="Normal 14 2 8 5 3" xfId="7035"/>
    <cellStyle name="Normal 14 2 8 5 4" xfId="7036"/>
    <cellStyle name="Normal 14 2 8 6" xfId="7037"/>
    <cellStyle name="Normal 14 2 8 6 2" xfId="7038"/>
    <cellStyle name="Normal 14 2 8 6 3" xfId="7039"/>
    <cellStyle name="Normal 14 2 8 7" xfId="7040"/>
    <cellStyle name="Normal 14 2 8 8" xfId="7041"/>
    <cellStyle name="Normal 14 2 8 9" xfId="7042"/>
    <cellStyle name="Normal 14 2 9" xfId="7043"/>
    <cellStyle name="Normal 14 2 9 2" xfId="7044"/>
    <cellStyle name="Normal 14 2 9 2 2" xfId="7045"/>
    <cellStyle name="Normal 14 2 9 2 2 2" xfId="7046"/>
    <cellStyle name="Normal 14 2 9 2 2 3" xfId="7047"/>
    <cellStyle name="Normal 14 2 9 2 2 4" xfId="7048"/>
    <cellStyle name="Normal 14 2 9 2 3" xfId="7049"/>
    <cellStyle name="Normal 14 2 9 2 3 2" xfId="7050"/>
    <cellStyle name="Normal 14 2 9 2 3 3" xfId="7051"/>
    <cellStyle name="Normal 14 2 9 2 4" xfId="7052"/>
    <cellStyle name="Normal 14 2 9 2 5" xfId="7053"/>
    <cellStyle name="Normal 14 2 9 2 6" xfId="7054"/>
    <cellStyle name="Normal 14 2 9 3" xfId="7055"/>
    <cellStyle name="Normal 14 2 9 3 2" xfId="7056"/>
    <cellStyle name="Normal 14 2 9 3 3" xfId="7057"/>
    <cellStyle name="Normal 14 2 9 3 4" xfId="7058"/>
    <cellStyle name="Normal 14 2 9 4" xfId="7059"/>
    <cellStyle name="Normal 14 2 9 4 2" xfId="7060"/>
    <cellStyle name="Normal 14 2 9 4 3" xfId="7061"/>
    <cellStyle name="Normal 14 2 9 4 4" xfId="7062"/>
    <cellStyle name="Normal 14 2 9 5" xfId="7063"/>
    <cellStyle name="Normal 14 2 9 5 2" xfId="7064"/>
    <cellStyle name="Normal 14 2 9 5 3" xfId="7065"/>
    <cellStyle name="Normal 14 2 9 5 4" xfId="7066"/>
    <cellStyle name="Normal 14 2 9 6" xfId="7067"/>
    <cellStyle name="Normal 14 2 9 6 2" xfId="7068"/>
    <cellStyle name="Normal 14 2 9 6 3" xfId="7069"/>
    <cellStyle name="Normal 14 2 9 7" xfId="7070"/>
    <cellStyle name="Normal 14 2 9 8" xfId="7071"/>
    <cellStyle name="Normal 14 2 9 9" xfId="7072"/>
    <cellStyle name="Normal 14 20" xfId="7073"/>
    <cellStyle name="Normal 14 21" xfId="7074"/>
    <cellStyle name="Normal 14 3" xfId="123"/>
    <cellStyle name="Normal 14 3 10" xfId="7075"/>
    <cellStyle name="Normal 14 3 10 2" xfId="7076"/>
    <cellStyle name="Normal 14 3 10 2 2" xfId="7077"/>
    <cellStyle name="Normal 14 3 10 2 2 2" xfId="7078"/>
    <cellStyle name="Normal 14 3 10 2 2 3" xfId="7079"/>
    <cellStyle name="Normal 14 3 10 2 2 4" xfId="7080"/>
    <cellStyle name="Normal 14 3 10 2 3" xfId="7081"/>
    <cellStyle name="Normal 14 3 10 2 3 2" xfId="7082"/>
    <cellStyle name="Normal 14 3 10 2 3 3" xfId="7083"/>
    <cellStyle name="Normal 14 3 10 2 4" xfId="7084"/>
    <cellStyle name="Normal 14 3 10 2 5" xfId="7085"/>
    <cellStyle name="Normal 14 3 10 2 6" xfId="7086"/>
    <cellStyle name="Normal 14 3 10 3" xfId="7087"/>
    <cellStyle name="Normal 14 3 10 3 2" xfId="7088"/>
    <cellStyle name="Normal 14 3 10 3 3" xfId="7089"/>
    <cellStyle name="Normal 14 3 10 3 4" xfId="7090"/>
    <cellStyle name="Normal 14 3 10 4" xfId="7091"/>
    <cellStyle name="Normal 14 3 10 4 2" xfId="7092"/>
    <cellStyle name="Normal 14 3 10 4 3" xfId="7093"/>
    <cellStyle name="Normal 14 3 10 4 4" xfId="7094"/>
    <cellStyle name="Normal 14 3 10 5" xfId="7095"/>
    <cellStyle name="Normal 14 3 10 5 2" xfId="7096"/>
    <cellStyle name="Normal 14 3 10 5 3" xfId="7097"/>
    <cellStyle name="Normal 14 3 10 5 4" xfId="7098"/>
    <cellStyle name="Normal 14 3 10 6" xfId="7099"/>
    <cellStyle name="Normal 14 3 10 6 2" xfId="7100"/>
    <cellStyle name="Normal 14 3 10 6 3" xfId="7101"/>
    <cellStyle name="Normal 14 3 10 7" xfId="7102"/>
    <cellStyle name="Normal 14 3 10 8" xfId="7103"/>
    <cellStyle name="Normal 14 3 10 9" xfId="7104"/>
    <cellStyle name="Normal 14 3 11" xfId="7105"/>
    <cellStyle name="Normal 14 3 11 2" xfId="7106"/>
    <cellStyle name="Normal 14 3 11 2 2" xfId="7107"/>
    <cellStyle name="Normal 14 3 11 2 2 2" xfId="7108"/>
    <cellStyle name="Normal 14 3 11 2 2 3" xfId="7109"/>
    <cellStyle name="Normal 14 3 11 2 2 4" xfId="7110"/>
    <cellStyle name="Normal 14 3 11 2 3" xfId="7111"/>
    <cellStyle name="Normal 14 3 11 2 3 2" xfId="7112"/>
    <cellStyle name="Normal 14 3 11 2 3 3" xfId="7113"/>
    <cellStyle name="Normal 14 3 11 2 4" xfId="7114"/>
    <cellStyle name="Normal 14 3 11 2 5" xfId="7115"/>
    <cellStyle name="Normal 14 3 11 2 6" xfId="7116"/>
    <cellStyle name="Normal 14 3 11 3" xfId="7117"/>
    <cellStyle name="Normal 14 3 11 3 2" xfId="7118"/>
    <cellStyle name="Normal 14 3 11 3 3" xfId="7119"/>
    <cellStyle name="Normal 14 3 11 3 4" xfId="7120"/>
    <cellStyle name="Normal 14 3 11 4" xfId="7121"/>
    <cellStyle name="Normal 14 3 11 4 2" xfId="7122"/>
    <cellStyle name="Normal 14 3 11 4 3" xfId="7123"/>
    <cellStyle name="Normal 14 3 11 4 4" xfId="7124"/>
    <cellStyle name="Normal 14 3 11 5" xfId="7125"/>
    <cellStyle name="Normal 14 3 11 5 2" xfId="7126"/>
    <cellStyle name="Normal 14 3 11 5 3" xfId="7127"/>
    <cellStyle name="Normal 14 3 11 6" xfId="7128"/>
    <cellStyle name="Normal 14 3 11 7" xfId="7129"/>
    <cellStyle name="Normal 14 3 11 8" xfId="7130"/>
    <cellStyle name="Normal 14 3 12" xfId="7131"/>
    <cellStyle name="Normal 14 3 12 2" xfId="7132"/>
    <cellStyle name="Normal 14 3 12 2 2" xfId="7133"/>
    <cellStyle name="Normal 14 3 12 2 3" xfId="7134"/>
    <cellStyle name="Normal 14 3 12 2 4" xfId="7135"/>
    <cellStyle name="Normal 14 3 12 3" xfId="7136"/>
    <cellStyle name="Normal 14 3 12 3 2" xfId="7137"/>
    <cellStyle name="Normal 14 3 12 3 3" xfId="7138"/>
    <cellStyle name="Normal 14 3 12 3 4" xfId="7139"/>
    <cellStyle name="Normal 14 3 12 4" xfId="7140"/>
    <cellStyle name="Normal 14 3 12 4 2" xfId="7141"/>
    <cellStyle name="Normal 14 3 12 4 3" xfId="7142"/>
    <cellStyle name="Normal 14 3 12 5" xfId="7143"/>
    <cellStyle name="Normal 14 3 12 6" xfId="7144"/>
    <cellStyle name="Normal 14 3 12 7" xfId="7145"/>
    <cellStyle name="Normal 14 3 13" xfId="7146"/>
    <cellStyle name="Normal 14 3 13 2" xfId="7147"/>
    <cellStyle name="Normal 14 3 13 3" xfId="7148"/>
    <cellStyle name="Normal 14 3 13 4" xfId="7149"/>
    <cellStyle name="Normal 14 3 14" xfId="7150"/>
    <cellStyle name="Normal 14 3 14 2" xfId="7151"/>
    <cellStyle name="Normal 14 3 14 3" xfId="7152"/>
    <cellStyle name="Normal 14 3 14 4" xfId="7153"/>
    <cellStyle name="Normal 14 3 15" xfId="7154"/>
    <cellStyle name="Normal 14 3 15 2" xfId="7155"/>
    <cellStyle name="Normal 14 3 15 3" xfId="7156"/>
    <cellStyle name="Normal 14 3 15 4" xfId="7157"/>
    <cellStyle name="Normal 14 3 16" xfId="7158"/>
    <cellStyle name="Normal 14 3 16 2" xfId="7159"/>
    <cellStyle name="Normal 14 3 16 3" xfId="7160"/>
    <cellStyle name="Normal 14 3 17" xfId="7161"/>
    <cellStyle name="Normal 14 3 18" xfId="7162"/>
    <cellStyle name="Normal 14 3 19" xfId="7163"/>
    <cellStyle name="Normal 14 3 2" xfId="193"/>
    <cellStyle name="Normal 14 3 2 10" xfId="7164"/>
    <cellStyle name="Normal 14 3 2 10 2" xfId="7165"/>
    <cellStyle name="Normal 14 3 2 10 3" xfId="7166"/>
    <cellStyle name="Normal 14 3 2 10 4" xfId="7167"/>
    <cellStyle name="Normal 14 3 2 11" xfId="7168"/>
    <cellStyle name="Normal 14 3 2 11 2" xfId="7169"/>
    <cellStyle name="Normal 14 3 2 11 3" xfId="7170"/>
    <cellStyle name="Normal 14 3 2 12" xfId="7171"/>
    <cellStyle name="Normal 14 3 2 13" xfId="7172"/>
    <cellStyle name="Normal 14 3 2 14" xfId="7173"/>
    <cellStyle name="Normal 14 3 2 2" xfId="7174"/>
    <cellStyle name="Normal 14 3 2 2 10" xfId="7175"/>
    <cellStyle name="Normal 14 3 2 2 11" xfId="7176"/>
    <cellStyle name="Normal 14 3 2 2 2" xfId="7177"/>
    <cellStyle name="Normal 14 3 2 2 2 10" xfId="7178"/>
    <cellStyle name="Normal 14 3 2 2 2 2" xfId="7179"/>
    <cellStyle name="Normal 14 3 2 2 2 2 2" xfId="7180"/>
    <cellStyle name="Normal 14 3 2 2 2 2 2 2" xfId="7181"/>
    <cellStyle name="Normal 14 3 2 2 2 2 2 2 2" xfId="7182"/>
    <cellStyle name="Normal 14 3 2 2 2 2 2 2 3" xfId="7183"/>
    <cellStyle name="Normal 14 3 2 2 2 2 2 2 4" xfId="7184"/>
    <cellStyle name="Normal 14 3 2 2 2 2 2 3" xfId="7185"/>
    <cellStyle name="Normal 14 3 2 2 2 2 2 3 2" xfId="7186"/>
    <cellStyle name="Normal 14 3 2 2 2 2 2 3 3" xfId="7187"/>
    <cellStyle name="Normal 14 3 2 2 2 2 2 4" xfId="7188"/>
    <cellStyle name="Normal 14 3 2 2 2 2 2 5" xfId="7189"/>
    <cellStyle name="Normal 14 3 2 2 2 2 2 6" xfId="7190"/>
    <cellStyle name="Normal 14 3 2 2 2 2 3" xfId="7191"/>
    <cellStyle name="Normal 14 3 2 2 2 2 3 2" xfId="7192"/>
    <cellStyle name="Normal 14 3 2 2 2 2 3 3" xfId="7193"/>
    <cellStyle name="Normal 14 3 2 2 2 2 3 4" xfId="7194"/>
    <cellStyle name="Normal 14 3 2 2 2 2 4" xfId="7195"/>
    <cellStyle name="Normal 14 3 2 2 2 2 4 2" xfId="7196"/>
    <cellStyle name="Normal 14 3 2 2 2 2 4 3" xfId="7197"/>
    <cellStyle name="Normal 14 3 2 2 2 2 4 4" xfId="7198"/>
    <cellStyle name="Normal 14 3 2 2 2 2 5" xfId="7199"/>
    <cellStyle name="Normal 14 3 2 2 2 2 5 2" xfId="7200"/>
    <cellStyle name="Normal 14 3 2 2 2 2 5 3" xfId="7201"/>
    <cellStyle name="Normal 14 3 2 2 2 2 5 4" xfId="7202"/>
    <cellStyle name="Normal 14 3 2 2 2 2 6" xfId="7203"/>
    <cellStyle name="Normal 14 3 2 2 2 2 6 2" xfId="7204"/>
    <cellStyle name="Normal 14 3 2 2 2 2 6 3" xfId="7205"/>
    <cellStyle name="Normal 14 3 2 2 2 2 7" xfId="7206"/>
    <cellStyle name="Normal 14 3 2 2 2 2 8" xfId="7207"/>
    <cellStyle name="Normal 14 3 2 2 2 2 9" xfId="7208"/>
    <cellStyle name="Normal 14 3 2 2 2 3" xfId="7209"/>
    <cellStyle name="Normal 14 3 2 2 2 3 2" xfId="7210"/>
    <cellStyle name="Normal 14 3 2 2 2 3 2 2" xfId="7211"/>
    <cellStyle name="Normal 14 3 2 2 2 3 2 3" xfId="7212"/>
    <cellStyle name="Normal 14 3 2 2 2 3 2 4" xfId="7213"/>
    <cellStyle name="Normal 14 3 2 2 2 3 3" xfId="7214"/>
    <cellStyle name="Normal 14 3 2 2 2 3 3 2" xfId="7215"/>
    <cellStyle name="Normal 14 3 2 2 2 3 3 3" xfId="7216"/>
    <cellStyle name="Normal 14 3 2 2 2 3 4" xfId="7217"/>
    <cellStyle name="Normal 14 3 2 2 2 3 5" xfId="7218"/>
    <cellStyle name="Normal 14 3 2 2 2 3 6" xfId="7219"/>
    <cellStyle name="Normal 14 3 2 2 2 4" xfId="7220"/>
    <cellStyle name="Normal 14 3 2 2 2 4 2" xfId="7221"/>
    <cellStyle name="Normal 14 3 2 2 2 4 3" xfId="7222"/>
    <cellStyle name="Normal 14 3 2 2 2 4 4" xfId="7223"/>
    <cellStyle name="Normal 14 3 2 2 2 5" xfId="7224"/>
    <cellStyle name="Normal 14 3 2 2 2 5 2" xfId="7225"/>
    <cellStyle name="Normal 14 3 2 2 2 5 3" xfId="7226"/>
    <cellStyle name="Normal 14 3 2 2 2 5 4" xfId="7227"/>
    <cellStyle name="Normal 14 3 2 2 2 6" xfId="7228"/>
    <cellStyle name="Normal 14 3 2 2 2 6 2" xfId="7229"/>
    <cellStyle name="Normal 14 3 2 2 2 6 3" xfId="7230"/>
    <cellStyle name="Normal 14 3 2 2 2 6 4" xfId="7231"/>
    <cellStyle name="Normal 14 3 2 2 2 7" xfId="7232"/>
    <cellStyle name="Normal 14 3 2 2 2 7 2" xfId="7233"/>
    <cellStyle name="Normal 14 3 2 2 2 7 3" xfId="7234"/>
    <cellStyle name="Normal 14 3 2 2 2 8" xfId="7235"/>
    <cellStyle name="Normal 14 3 2 2 2 9" xfId="7236"/>
    <cellStyle name="Normal 14 3 2 2 3" xfId="7237"/>
    <cellStyle name="Normal 14 3 2 2 3 2" xfId="7238"/>
    <cellStyle name="Normal 14 3 2 2 3 2 2" xfId="7239"/>
    <cellStyle name="Normal 14 3 2 2 3 2 2 2" xfId="7240"/>
    <cellStyle name="Normal 14 3 2 2 3 2 2 3" xfId="7241"/>
    <cellStyle name="Normal 14 3 2 2 3 2 2 4" xfId="7242"/>
    <cellStyle name="Normal 14 3 2 2 3 2 3" xfId="7243"/>
    <cellStyle name="Normal 14 3 2 2 3 2 3 2" xfId="7244"/>
    <cellStyle name="Normal 14 3 2 2 3 2 3 3" xfId="7245"/>
    <cellStyle name="Normal 14 3 2 2 3 2 4" xfId="7246"/>
    <cellStyle name="Normal 14 3 2 2 3 2 5" xfId="7247"/>
    <cellStyle name="Normal 14 3 2 2 3 2 6" xfId="7248"/>
    <cellStyle name="Normal 14 3 2 2 3 3" xfId="7249"/>
    <cellStyle name="Normal 14 3 2 2 3 3 2" xfId="7250"/>
    <cellStyle name="Normal 14 3 2 2 3 3 3" xfId="7251"/>
    <cellStyle name="Normal 14 3 2 2 3 3 4" xfId="7252"/>
    <cellStyle name="Normal 14 3 2 2 3 4" xfId="7253"/>
    <cellStyle name="Normal 14 3 2 2 3 4 2" xfId="7254"/>
    <cellStyle name="Normal 14 3 2 2 3 4 3" xfId="7255"/>
    <cellStyle name="Normal 14 3 2 2 3 4 4" xfId="7256"/>
    <cellStyle name="Normal 14 3 2 2 3 5" xfId="7257"/>
    <cellStyle name="Normal 14 3 2 2 3 5 2" xfId="7258"/>
    <cellStyle name="Normal 14 3 2 2 3 5 3" xfId="7259"/>
    <cellStyle name="Normal 14 3 2 2 3 5 4" xfId="7260"/>
    <cellStyle name="Normal 14 3 2 2 3 6" xfId="7261"/>
    <cellStyle name="Normal 14 3 2 2 3 6 2" xfId="7262"/>
    <cellStyle name="Normal 14 3 2 2 3 6 3" xfId="7263"/>
    <cellStyle name="Normal 14 3 2 2 3 7" xfId="7264"/>
    <cellStyle name="Normal 14 3 2 2 3 8" xfId="7265"/>
    <cellStyle name="Normal 14 3 2 2 3 9" xfId="7266"/>
    <cellStyle name="Normal 14 3 2 2 4" xfId="7267"/>
    <cellStyle name="Normal 14 3 2 2 4 2" xfId="7268"/>
    <cellStyle name="Normal 14 3 2 2 4 2 2" xfId="7269"/>
    <cellStyle name="Normal 14 3 2 2 4 2 3" xfId="7270"/>
    <cellStyle name="Normal 14 3 2 2 4 2 4" xfId="7271"/>
    <cellStyle name="Normal 14 3 2 2 4 3" xfId="7272"/>
    <cellStyle name="Normal 14 3 2 2 4 3 2" xfId="7273"/>
    <cellStyle name="Normal 14 3 2 2 4 3 3" xfId="7274"/>
    <cellStyle name="Normal 14 3 2 2 4 4" xfId="7275"/>
    <cellStyle name="Normal 14 3 2 2 4 5" xfId="7276"/>
    <cellStyle name="Normal 14 3 2 2 4 6" xfId="7277"/>
    <cellStyle name="Normal 14 3 2 2 5" xfId="7278"/>
    <cellStyle name="Normal 14 3 2 2 5 2" xfId="7279"/>
    <cellStyle name="Normal 14 3 2 2 5 3" xfId="7280"/>
    <cellStyle name="Normal 14 3 2 2 5 4" xfId="7281"/>
    <cellStyle name="Normal 14 3 2 2 6" xfId="7282"/>
    <cellStyle name="Normal 14 3 2 2 6 2" xfId="7283"/>
    <cellStyle name="Normal 14 3 2 2 6 3" xfId="7284"/>
    <cellStyle name="Normal 14 3 2 2 6 4" xfId="7285"/>
    <cellStyle name="Normal 14 3 2 2 7" xfId="7286"/>
    <cellStyle name="Normal 14 3 2 2 7 2" xfId="7287"/>
    <cellStyle name="Normal 14 3 2 2 7 3" xfId="7288"/>
    <cellStyle name="Normal 14 3 2 2 7 4" xfId="7289"/>
    <cellStyle name="Normal 14 3 2 2 8" xfId="7290"/>
    <cellStyle name="Normal 14 3 2 2 8 2" xfId="7291"/>
    <cellStyle name="Normal 14 3 2 2 8 3" xfId="7292"/>
    <cellStyle name="Normal 14 3 2 2 9" xfId="7293"/>
    <cellStyle name="Normal 14 3 2 3" xfId="7294"/>
    <cellStyle name="Normal 14 3 2 3 10" xfId="7295"/>
    <cellStyle name="Normal 14 3 2 3 2" xfId="7296"/>
    <cellStyle name="Normal 14 3 2 3 2 2" xfId="7297"/>
    <cellStyle name="Normal 14 3 2 3 2 2 2" xfId="7298"/>
    <cellStyle name="Normal 14 3 2 3 2 2 2 2" xfId="7299"/>
    <cellStyle name="Normal 14 3 2 3 2 2 2 3" xfId="7300"/>
    <cellStyle name="Normal 14 3 2 3 2 2 2 4" xfId="7301"/>
    <cellStyle name="Normal 14 3 2 3 2 2 3" xfId="7302"/>
    <cellStyle name="Normal 14 3 2 3 2 2 3 2" xfId="7303"/>
    <cellStyle name="Normal 14 3 2 3 2 2 3 3" xfId="7304"/>
    <cellStyle name="Normal 14 3 2 3 2 2 4" xfId="7305"/>
    <cellStyle name="Normal 14 3 2 3 2 2 5" xfId="7306"/>
    <cellStyle name="Normal 14 3 2 3 2 2 6" xfId="7307"/>
    <cellStyle name="Normal 14 3 2 3 2 3" xfId="7308"/>
    <cellStyle name="Normal 14 3 2 3 2 3 2" xfId="7309"/>
    <cellStyle name="Normal 14 3 2 3 2 3 3" xfId="7310"/>
    <cellStyle name="Normal 14 3 2 3 2 3 4" xfId="7311"/>
    <cellStyle name="Normal 14 3 2 3 2 4" xfId="7312"/>
    <cellStyle name="Normal 14 3 2 3 2 4 2" xfId="7313"/>
    <cellStyle name="Normal 14 3 2 3 2 4 3" xfId="7314"/>
    <cellStyle name="Normal 14 3 2 3 2 4 4" xfId="7315"/>
    <cellStyle name="Normal 14 3 2 3 2 5" xfId="7316"/>
    <cellStyle name="Normal 14 3 2 3 2 5 2" xfId="7317"/>
    <cellStyle name="Normal 14 3 2 3 2 5 3" xfId="7318"/>
    <cellStyle name="Normal 14 3 2 3 2 5 4" xfId="7319"/>
    <cellStyle name="Normal 14 3 2 3 2 6" xfId="7320"/>
    <cellStyle name="Normal 14 3 2 3 2 6 2" xfId="7321"/>
    <cellStyle name="Normal 14 3 2 3 2 6 3" xfId="7322"/>
    <cellStyle name="Normal 14 3 2 3 2 7" xfId="7323"/>
    <cellStyle name="Normal 14 3 2 3 2 8" xfId="7324"/>
    <cellStyle name="Normal 14 3 2 3 2 9" xfId="7325"/>
    <cellStyle name="Normal 14 3 2 3 3" xfId="7326"/>
    <cellStyle name="Normal 14 3 2 3 3 2" xfId="7327"/>
    <cellStyle name="Normal 14 3 2 3 3 2 2" xfId="7328"/>
    <cellStyle name="Normal 14 3 2 3 3 2 3" xfId="7329"/>
    <cellStyle name="Normal 14 3 2 3 3 2 4" xfId="7330"/>
    <cellStyle name="Normal 14 3 2 3 3 3" xfId="7331"/>
    <cellStyle name="Normal 14 3 2 3 3 3 2" xfId="7332"/>
    <cellStyle name="Normal 14 3 2 3 3 3 3" xfId="7333"/>
    <cellStyle name="Normal 14 3 2 3 3 4" xfId="7334"/>
    <cellStyle name="Normal 14 3 2 3 3 5" xfId="7335"/>
    <cellStyle name="Normal 14 3 2 3 3 6" xfId="7336"/>
    <cellStyle name="Normal 14 3 2 3 4" xfId="7337"/>
    <cellStyle name="Normal 14 3 2 3 4 2" xfId="7338"/>
    <cellStyle name="Normal 14 3 2 3 4 3" xfId="7339"/>
    <cellStyle name="Normal 14 3 2 3 4 4" xfId="7340"/>
    <cellStyle name="Normal 14 3 2 3 5" xfId="7341"/>
    <cellStyle name="Normal 14 3 2 3 5 2" xfId="7342"/>
    <cellStyle name="Normal 14 3 2 3 5 3" xfId="7343"/>
    <cellStyle name="Normal 14 3 2 3 5 4" xfId="7344"/>
    <cellStyle name="Normal 14 3 2 3 6" xfId="7345"/>
    <cellStyle name="Normal 14 3 2 3 6 2" xfId="7346"/>
    <cellStyle name="Normal 14 3 2 3 6 3" xfId="7347"/>
    <cellStyle name="Normal 14 3 2 3 6 4" xfId="7348"/>
    <cellStyle name="Normal 14 3 2 3 7" xfId="7349"/>
    <cellStyle name="Normal 14 3 2 3 7 2" xfId="7350"/>
    <cellStyle name="Normal 14 3 2 3 7 3" xfId="7351"/>
    <cellStyle name="Normal 14 3 2 3 8" xfId="7352"/>
    <cellStyle name="Normal 14 3 2 3 9" xfId="7353"/>
    <cellStyle name="Normal 14 3 2 4" xfId="7354"/>
    <cellStyle name="Normal 14 3 2 4 2" xfId="7355"/>
    <cellStyle name="Normal 14 3 2 4 2 2" xfId="7356"/>
    <cellStyle name="Normal 14 3 2 4 2 2 2" xfId="7357"/>
    <cellStyle name="Normal 14 3 2 4 2 2 3" xfId="7358"/>
    <cellStyle name="Normal 14 3 2 4 2 2 4" xfId="7359"/>
    <cellStyle name="Normal 14 3 2 4 2 3" xfId="7360"/>
    <cellStyle name="Normal 14 3 2 4 2 3 2" xfId="7361"/>
    <cellStyle name="Normal 14 3 2 4 2 3 3" xfId="7362"/>
    <cellStyle name="Normal 14 3 2 4 2 4" xfId="7363"/>
    <cellStyle name="Normal 14 3 2 4 2 5" xfId="7364"/>
    <cellStyle name="Normal 14 3 2 4 2 6" xfId="7365"/>
    <cellStyle name="Normal 14 3 2 4 3" xfId="7366"/>
    <cellStyle name="Normal 14 3 2 4 3 2" xfId="7367"/>
    <cellStyle name="Normal 14 3 2 4 3 3" xfId="7368"/>
    <cellStyle name="Normal 14 3 2 4 3 4" xfId="7369"/>
    <cellStyle name="Normal 14 3 2 4 4" xfId="7370"/>
    <cellStyle name="Normal 14 3 2 4 4 2" xfId="7371"/>
    <cellStyle name="Normal 14 3 2 4 4 3" xfId="7372"/>
    <cellStyle name="Normal 14 3 2 4 4 4" xfId="7373"/>
    <cellStyle name="Normal 14 3 2 4 5" xfId="7374"/>
    <cellStyle name="Normal 14 3 2 4 5 2" xfId="7375"/>
    <cellStyle name="Normal 14 3 2 4 5 3" xfId="7376"/>
    <cellStyle name="Normal 14 3 2 4 5 4" xfId="7377"/>
    <cellStyle name="Normal 14 3 2 4 6" xfId="7378"/>
    <cellStyle name="Normal 14 3 2 4 6 2" xfId="7379"/>
    <cellStyle name="Normal 14 3 2 4 6 3" xfId="7380"/>
    <cellStyle name="Normal 14 3 2 4 7" xfId="7381"/>
    <cellStyle name="Normal 14 3 2 4 8" xfId="7382"/>
    <cellStyle name="Normal 14 3 2 4 9" xfId="7383"/>
    <cellStyle name="Normal 14 3 2 5" xfId="7384"/>
    <cellStyle name="Normal 14 3 2 5 2" xfId="7385"/>
    <cellStyle name="Normal 14 3 2 5 2 2" xfId="7386"/>
    <cellStyle name="Normal 14 3 2 5 2 2 2" xfId="7387"/>
    <cellStyle name="Normal 14 3 2 5 2 2 3" xfId="7388"/>
    <cellStyle name="Normal 14 3 2 5 2 2 4" xfId="7389"/>
    <cellStyle name="Normal 14 3 2 5 2 3" xfId="7390"/>
    <cellStyle name="Normal 14 3 2 5 2 3 2" xfId="7391"/>
    <cellStyle name="Normal 14 3 2 5 2 3 3" xfId="7392"/>
    <cellStyle name="Normal 14 3 2 5 2 4" xfId="7393"/>
    <cellStyle name="Normal 14 3 2 5 2 5" xfId="7394"/>
    <cellStyle name="Normal 14 3 2 5 2 6" xfId="7395"/>
    <cellStyle name="Normal 14 3 2 5 3" xfId="7396"/>
    <cellStyle name="Normal 14 3 2 5 3 2" xfId="7397"/>
    <cellStyle name="Normal 14 3 2 5 3 3" xfId="7398"/>
    <cellStyle name="Normal 14 3 2 5 3 4" xfId="7399"/>
    <cellStyle name="Normal 14 3 2 5 4" xfId="7400"/>
    <cellStyle name="Normal 14 3 2 5 4 2" xfId="7401"/>
    <cellStyle name="Normal 14 3 2 5 4 3" xfId="7402"/>
    <cellStyle name="Normal 14 3 2 5 4 4" xfId="7403"/>
    <cellStyle name="Normal 14 3 2 5 5" xfId="7404"/>
    <cellStyle name="Normal 14 3 2 5 5 2" xfId="7405"/>
    <cellStyle name="Normal 14 3 2 5 5 3" xfId="7406"/>
    <cellStyle name="Normal 14 3 2 5 5 4" xfId="7407"/>
    <cellStyle name="Normal 14 3 2 5 6" xfId="7408"/>
    <cellStyle name="Normal 14 3 2 5 6 2" xfId="7409"/>
    <cellStyle name="Normal 14 3 2 5 6 3" xfId="7410"/>
    <cellStyle name="Normal 14 3 2 5 7" xfId="7411"/>
    <cellStyle name="Normal 14 3 2 5 8" xfId="7412"/>
    <cellStyle name="Normal 14 3 2 5 9" xfId="7413"/>
    <cellStyle name="Normal 14 3 2 6" xfId="7414"/>
    <cellStyle name="Normal 14 3 2 6 2" xfId="7415"/>
    <cellStyle name="Normal 14 3 2 6 2 2" xfId="7416"/>
    <cellStyle name="Normal 14 3 2 6 2 2 2" xfId="7417"/>
    <cellStyle name="Normal 14 3 2 6 2 2 3" xfId="7418"/>
    <cellStyle name="Normal 14 3 2 6 2 2 4" xfId="7419"/>
    <cellStyle name="Normal 14 3 2 6 2 3" xfId="7420"/>
    <cellStyle name="Normal 14 3 2 6 2 3 2" xfId="7421"/>
    <cellStyle name="Normal 14 3 2 6 2 3 3" xfId="7422"/>
    <cellStyle name="Normal 14 3 2 6 2 4" xfId="7423"/>
    <cellStyle name="Normal 14 3 2 6 2 5" xfId="7424"/>
    <cellStyle name="Normal 14 3 2 6 2 6" xfId="7425"/>
    <cellStyle name="Normal 14 3 2 6 3" xfId="7426"/>
    <cellStyle name="Normal 14 3 2 6 3 2" xfId="7427"/>
    <cellStyle name="Normal 14 3 2 6 3 3" xfId="7428"/>
    <cellStyle name="Normal 14 3 2 6 3 4" xfId="7429"/>
    <cellStyle name="Normal 14 3 2 6 4" xfId="7430"/>
    <cellStyle name="Normal 14 3 2 6 4 2" xfId="7431"/>
    <cellStyle name="Normal 14 3 2 6 4 3" xfId="7432"/>
    <cellStyle name="Normal 14 3 2 6 4 4" xfId="7433"/>
    <cellStyle name="Normal 14 3 2 6 5" xfId="7434"/>
    <cellStyle name="Normal 14 3 2 6 5 2" xfId="7435"/>
    <cellStyle name="Normal 14 3 2 6 5 3" xfId="7436"/>
    <cellStyle name="Normal 14 3 2 6 6" xfId="7437"/>
    <cellStyle name="Normal 14 3 2 6 7" xfId="7438"/>
    <cellStyle name="Normal 14 3 2 6 8" xfId="7439"/>
    <cellStyle name="Normal 14 3 2 7" xfId="7440"/>
    <cellStyle name="Normal 14 3 2 7 2" xfId="7441"/>
    <cellStyle name="Normal 14 3 2 7 2 2" xfId="7442"/>
    <cellStyle name="Normal 14 3 2 7 2 3" xfId="7443"/>
    <cellStyle name="Normal 14 3 2 7 2 4" xfId="7444"/>
    <cellStyle name="Normal 14 3 2 7 3" xfId="7445"/>
    <cellStyle name="Normal 14 3 2 7 3 2" xfId="7446"/>
    <cellStyle name="Normal 14 3 2 7 3 3" xfId="7447"/>
    <cellStyle name="Normal 14 3 2 7 4" xfId="7448"/>
    <cellStyle name="Normal 14 3 2 7 5" xfId="7449"/>
    <cellStyle name="Normal 14 3 2 7 6" xfId="7450"/>
    <cellStyle name="Normal 14 3 2 8" xfId="7451"/>
    <cellStyle name="Normal 14 3 2 8 2" xfId="7452"/>
    <cellStyle name="Normal 14 3 2 8 3" xfId="7453"/>
    <cellStyle name="Normal 14 3 2 8 4" xfId="7454"/>
    <cellStyle name="Normal 14 3 2 9" xfId="7455"/>
    <cellStyle name="Normal 14 3 2 9 2" xfId="7456"/>
    <cellStyle name="Normal 14 3 2 9 3" xfId="7457"/>
    <cellStyle name="Normal 14 3 2 9 4" xfId="7458"/>
    <cellStyle name="Normal 14 3 3" xfId="7459"/>
    <cellStyle name="Normal 14 3 3 10" xfId="7460"/>
    <cellStyle name="Normal 14 3 3 10 2" xfId="7461"/>
    <cellStyle name="Normal 14 3 3 10 3" xfId="7462"/>
    <cellStyle name="Normal 14 3 3 10 4" xfId="7463"/>
    <cellStyle name="Normal 14 3 3 11" xfId="7464"/>
    <cellStyle name="Normal 14 3 3 11 2" xfId="7465"/>
    <cellStyle name="Normal 14 3 3 11 3" xfId="7466"/>
    <cellStyle name="Normal 14 3 3 12" xfId="7467"/>
    <cellStyle name="Normal 14 3 3 13" xfId="7468"/>
    <cellStyle name="Normal 14 3 3 14" xfId="7469"/>
    <cellStyle name="Normal 14 3 3 2" xfId="7470"/>
    <cellStyle name="Normal 14 3 3 2 10" xfId="7471"/>
    <cellStyle name="Normal 14 3 3 2 11" xfId="7472"/>
    <cellStyle name="Normal 14 3 3 2 2" xfId="7473"/>
    <cellStyle name="Normal 14 3 3 2 2 10" xfId="7474"/>
    <cellStyle name="Normal 14 3 3 2 2 2" xfId="7475"/>
    <cellStyle name="Normal 14 3 3 2 2 2 2" xfId="7476"/>
    <cellStyle name="Normal 14 3 3 2 2 2 2 2" xfId="7477"/>
    <cellStyle name="Normal 14 3 3 2 2 2 2 2 2" xfId="7478"/>
    <cellStyle name="Normal 14 3 3 2 2 2 2 2 3" xfId="7479"/>
    <cellStyle name="Normal 14 3 3 2 2 2 2 2 4" xfId="7480"/>
    <cellStyle name="Normal 14 3 3 2 2 2 2 3" xfId="7481"/>
    <cellStyle name="Normal 14 3 3 2 2 2 2 3 2" xfId="7482"/>
    <cellStyle name="Normal 14 3 3 2 2 2 2 3 3" xfId="7483"/>
    <cellStyle name="Normal 14 3 3 2 2 2 2 4" xfId="7484"/>
    <cellStyle name="Normal 14 3 3 2 2 2 2 5" xfId="7485"/>
    <cellStyle name="Normal 14 3 3 2 2 2 2 6" xfId="7486"/>
    <cellStyle name="Normal 14 3 3 2 2 2 3" xfId="7487"/>
    <cellStyle name="Normal 14 3 3 2 2 2 3 2" xfId="7488"/>
    <cellStyle name="Normal 14 3 3 2 2 2 3 3" xfId="7489"/>
    <cellStyle name="Normal 14 3 3 2 2 2 3 4" xfId="7490"/>
    <cellStyle name="Normal 14 3 3 2 2 2 4" xfId="7491"/>
    <cellStyle name="Normal 14 3 3 2 2 2 4 2" xfId="7492"/>
    <cellStyle name="Normal 14 3 3 2 2 2 4 3" xfId="7493"/>
    <cellStyle name="Normal 14 3 3 2 2 2 4 4" xfId="7494"/>
    <cellStyle name="Normal 14 3 3 2 2 2 5" xfId="7495"/>
    <cellStyle name="Normal 14 3 3 2 2 2 5 2" xfId="7496"/>
    <cellStyle name="Normal 14 3 3 2 2 2 5 3" xfId="7497"/>
    <cellStyle name="Normal 14 3 3 2 2 2 5 4" xfId="7498"/>
    <cellStyle name="Normal 14 3 3 2 2 2 6" xfId="7499"/>
    <cellStyle name="Normal 14 3 3 2 2 2 6 2" xfId="7500"/>
    <cellStyle name="Normal 14 3 3 2 2 2 6 3" xfId="7501"/>
    <cellStyle name="Normal 14 3 3 2 2 2 7" xfId="7502"/>
    <cellStyle name="Normal 14 3 3 2 2 2 8" xfId="7503"/>
    <cellStyle name="Normal 14 3 3 2 2 2 9" xfId="7504"/>
    <cellStyle name="Normal 14 3 3 2 2 3" xfId="7505"/>
    <cellStyle name="Normal 14 3 3 2 2 3 2" xfId="7506"/>
    <cellStyle name="Normal 14 3 3 2 2 3 2 2" xfId="7507"/>
    <cellStyle name="Normal 14 3 3 2 2 3 2 3" xfId="7508"/>
    <cellStyle name="Normal 14 3 3 2 2 3 2 4" xfId="7509"/>
    <cellStyle name="Normal 14 3 3 2 2 3 3" xfId="7510"/>
    <cellStyle name="Normal 14 3 3 2 2 3 3 2" xfId="7511"/>
    <cellStyle name="Normal 14 3 3 2 2 3 3 3" xfId="7512"/>
    <cellStyle name="Normal 14 3 3 2 2 3 4" xfId="7513"/>
    <cellStyle name="Normal 14 3 3 2 2 3 5" xfId="7514"/>
    <cellStyle name="Normal 14 3 3 2 2 3 6" xfId="7515"/>
    <cellStyle name="Normal 14 3 3 2 2 4" xfId="7516"/>
    <cellStyle name="Normal 14 3 3 2 2 4 2" xfId="7517"/>
    <cellStyle name="Normal 14 3 3 2 2 4 3" xfId="7518"/>
    <cellStyle name="Normal 14 3 3 2 2 4 4" xfId="7519"/>
    <cellStyle name="Normal 14 3 3 2 2 5" xfId="7520"/>
    <cellStyle name="Normal 14 3 3 2 2 5 2" xfId="7521"/>
    <cellStyle name="Normal 14 3 3 2 2 5 3" xfId="7522"/>
    <cellStyle name="Normal 14 3 3 2 2 5 4" xfId="7523"/>
    <cellStyle name="Normal 14 3 3 2 2 6" xfId="7524"/>
    <cellStyle name="Normal 14 3 3 2 2 6 2" xfId="7525"/>
    <cellStyle name="Normal 14 3 3 2 2 6 3" xfId="7526"/>
    <cellStyle name="Normal 14 3 3 2 2 6 4" xfId="7527"/>
    <cellStyle name="Normal 14 3 3 2 2 7" xfId="7528"/>
    <cellStyle name="Normal 14 3 3 2 2 7 2" xfId="7529"/>
    <cellStyle name="Normal 14 3 3 2 2 7 3" xfId="7530"/>
    <cellStyle name="Normal 14 3 3 2 2 8" xfId="7531"/>
    <cellStyle name="Normal 14 3 3 2 2 9" xfId="7532"/>
    <cellStyle name="Normal 14 3 3 2 3" xfId="7533"/>
    <cellStyle name="Normal 14 3 3 2 3 2" xfId="7534"/>
    <cellStyle name="Normal 14 3 3 2 3 2 2" xfId="7535"/>
    <cellStyle name="Normal 14 3 3 2 3 2 2 2" xfId="7536"/>
    <cellStyle name="Normal 14 3 3 2 3 2 2 3" xfId="7537"/>
    <cellStyle name="Normal 14 3 3 2 3 2 2 4" xfId="7538"/>
    <cellStyle name="Normal 14 3 3 2 3 2 3" xfId="7539"/>
    <cellStyle name="Normal 14 3 3 2 3 2 3 2" xfId="7540"/>
    <cellStyle name="Normal 14 3 3 2 3 2 3 3" xfId="7541"/>
    <cellStyle name="Normal 14 3 3 2 3 2 4" xfId="7542"/>
    <cellStyle name="Normal 14 3 3 2 3 2 5" xfId="7543"/>
    <cellStyle name="Normal 14 3 3 2 3 2 6" xfId="7544"/>
    <cellStyle name="Normal 14 3 3 2 3 3" xfId="7545"/>
    <cellStyle name="Normal 14 3 3 2 3 3 2" xfId="7546"/>
    <cellStyle name="Normal 14 3 3 2 3 3 3" xfId="7547"/>
    <cellStyle name="Normal 14 3 3 2 3 3 4" xfId="7548"/>
    <cellStyle name="Normal 14 3 3 2 3 4" xfId="7549"/>
    <cellStyle name="Normal 14 3 3 2 3 4 2" xfId="7550"/>
    <cellStyle name="Normal 14 3 3 2 3 4 3" xfId="7551"/>
    <cellStyle name="Normal 14 3 3 2 3 4 4" xfId="7552"/>
    <cellStyle name="Normal 14 3 3 2 3 5" xfId="7553"/>
    <cellStyle name="Normal 14 3 3 2 3 5 2" xfId="7554"/>
    <cellStyle name="Normal 14 3 3 2 3 5 3" xfId="7555"/>
    <cellStyle name="Normal 14 3 3 2 3 5 4" xfId="7556"/>
    <cellStyle name="Normal 14 3 3 2 3 6" xfId="7557"/>
    <cellStyle name="Normal 14 3 3 2 3 6 2" xfId="7558"/>
    <cellStyle name="Normal 14 3 3 2 3 6 3" xfId="7559"/>
    <cellStyle name="Normal 14 3 3 2 3 7" xfId="7560"/>
    <cellStyle name="Normal 14 3 3 2 3 8" xfId="7561"/>
    <cellStyle name="Normal 14 3 3 2 3 9" xfId="7562"/>
    <cellStyle name="Normal 14 3 3 2 4" xfId="7563"/>
    <cellStyle name="Normal 14 3 3 2 4 2" xfId="7564"/>
    <cellStyle name="Normal 14 3 3 2 4 2 2" xfId="7565"/>
    <cellStyle name="Normal 14 3 3 2 4 2 3" xfId="7566"/>
    <cellStyle name="Normal 14 3 3 2 4 2 4" xfId="7567"/>
    <cellStyle name="Normal 14 3 3 2 4 3" xfId="7568"/>
    <cellStyle name="Normal 14 3 3 2 4 3 2" xfId="7569"/>
    <cellStyle name="Normal 14 3 3 2 4 3 3" xfId="7570"/>
    <cellStyle name="Normal 14 3 3 2 4 4" xfId="7571"/>
    <cellStyle name="Normal 14 3 3 2 4 5" xfId="7572"/>
    <cellStyle name="Normal 14 3 3 2 4 6" xfId="7573"/>
    <cellStyle name="Normal 14 3 3 2 5" xfId="7574"/>
    <cellStyle name="Normal 14 3 3 2 5 2" xfId="7575"/>
    <cellStyle name="Normal 14 3 3 2 5 3" xfId="7576"/>
    <cellStyle name="Normal 14 3 3 2 5 4" xfId="7577"/>
    <cellStyle name="Normal 14 3 3 2 6" xfId="7578"/>
    <cellStyle name="Normal 14 3 3 2 6 2" xfId="7579"/>
    <cellStyle name="Normal 14 3 3 2 6 3" xfId="7580"/>
    <cellStyle name="Normal 14 3 3 2 6 4" xfId="7581"/>
    <cellStyle name="Normal 14 3 3 2 7" xfId="7582"/>
    <cellStyle name="Normal 14 3 3 2 7 2" xfId="7583"/>
    <cellStyle name="Normal 14 3 3 2 7 3" xfId="7584"/>
    <cellStyle name="Normal 14 3 3 2 7 4" xfId="7585"/>
    <cellStyle name="Normal 14 3 3 2 8" xfId="7586"/>
    <cellStyle name="Normal 14 3 3 2 8 2" xfId="7587"/>
    <cellStyle name="Normal 14 3 3 2 8 3" xfId="7588"/>
    <cellStyle name="Normal 14 3 3 2 9" xfId="7589"/>
    <cellStyle name="Normal 14 3 3 3" xfId="7590"/>
    <cellStyle name="Normal 14 3 3 3 10" xfId="7591"/>
    <cellStyle name="Normal 14 3 3 3 2" xfId="7592"/>
    <cellStyle name="Normal 14 3 3 3 2 2" xfId="7593"/>
    <cellStyle name="Normal 14 3 3 3 2 2 2" xfId="7594"/>
    <cellStyle name="Normal 14 3 3 3 2 2 2 2" xfId="7595"/>
    <cellStyle name="Normal 14 3 3 3 2 2 2 3" xfId="7596"/>
    <cellStyle name="Normal 14 3 3 3 2 2 2 4" xfId="7597"/>
    <cellStyle name="Normal 14 3 3 3 2 2 3" xfId="7598"/>
    <cellStyle name="Normal 14 3 3 3 2 2 3 2" xfId="7599"/>
    <cellStyle name="Normal 14 3 3 3 2 2 3 3" xfId="7600"/>
    <cellStyle name="Normal 14 3 3 3 2 2 4" xfId="7601"/>
    <cellStyle name="Normal 14 3 3 3 2 2 5" xfId="7602"/>
    <cellStyle name="Normal 14 3 3 3 2 2 6" xfId="7603"/>
    <cellStyle name="Normal 14 3 3 3 2 3" xfId="7604"/>
    <cellStyle name="Normal 14 3 3 3 2 3 2" xfId="7605"/>
    <cellStyle name="Normal 14 3 3 3 2 3 3" xfId="7606"/>
    <cellStyle name="Normal 14 3 3 3 2 3 4" xfId="7607"/>
    <cellStyle name="Normal 14 3 3 3 2 4" xfId="7608"/>
    <cellStyle name="Normal 14 3 3 3 2 4 2" xfId="7609"/>
    <cellStyle name="Normal 14 3 3 3 2 4 3" xfId="7610"/>
    <cellStyle name="Normal 14 3 3 3 2 4 4" xfId="7611"/>
    <cellStyle name="Normal 14 3 3 3 2 5" xfId="7612"/>
    <cellStyle name="Normal 14 3 3 3 2 5 2" xfId="7613"/>
    <cellStyle name="Normal 14 3 3 3 2 5 3" xfId="7614"/>
    <cellStyle name="Normal 14 3 3 3 2 5 4" xfId="7615"/>
    <cellStyle name="Normal 14 3 3 3 2 6" xfId="7616"/>
    <cellStyle name="Normal 14 3 3 3 2 6 2" xfId="7617"/>
    <cellStyle name="Normal 14 3 3 3 2 6 3" xfId="7618"/>
    <cellStyle name="Normal 14 3 3 3 2 7" xfId="7619"/>
    <cellStyle name="Normal 14 3 3 3 2 8" xfId="7620"/>
    <cellStyle name="Normal 14 3 3 3 2 9" xfId="7621"/>
    <cellStyle name="Normal 14 3 3 3 3" xfId="7622"/>
    <cellStyle name="Normal 14 3 3 3 3 2" xfId="7623"/>
    <cellStyle name="Normal 14 3 3 3 3 2 2" xfId="7624"/>
    <cellStyle name="Normal 14 3 3 3 3 2 3" xfId="7625"/>
    <cellStyle name="Normal 14 3 3 3 3 2 4" xfId="7626"/>
    <cellStyle name="Normal 14 3 3 3 3 3" xfId="7627"/>
    <cellStyle name="Normal 14 3 3 3 3 3 2" xfId="7628"/>
    <cellStyle name="Normal 14 3 3 3 3 3 3" xfId="7629"/>
    <cellStyle name="Normal 14 3 3 3 3 4" xfId="7630"/>
    <cellStyle name="Normal 14 3 3 3 3 5" xfId="7631"/>
    <cellStyle name="Normal 14 3 3 3 3 6" xfId="7632"/>
    <cellStyle name="Normal 14 3 3 3 4" xfId="7633"/>
    <cellStyle name="Normal 14 3 3 3 4 2" xfId="7634"/>
    <cellStyle name="Normal 14 3 3 3 4 3" xfId="7635"/>
    <cellStyle name="Normal 14 3 3 3 4 4" xfId="7636"/>
    <cellStyle name="Normal 14 3 3 3 5" xfId="7637"/>
    <cellStyle name="Normal 14 3 3 3 5 2" xfId="7638"/>
    <cellStyle name="Normal 14 3 3 3 5 3" xfId="7639"/>
    <cellStyle name="Normal 14 3 3 3 5 4" xfId="7640"/>
    <cellStyle name="Normal 14 3 3 3 6" xfId="7641"/>
    <cellStyle name="Normal 14 3 3 3 6 2" xfId="7642"/>
    <cellStyle name="Normal 14 3 3 3 6 3" xfId="7643"/>
    <cellStyle name="Normal 14 3 3 3 6 4" xfId="7644"/>
    <cellStyle name="Normal 14 3 3 3 7" xfId="7645"/>
    <cellStyle name="Normal 14 3 3 3 7 2" xfId="7646"/>
    <cellStyle name="Normal 14 3 3 3 7 3" xfId="7647"/>
    <cellStyle name="Normal 14 3 3 3 8" xfId="7648"/>
    <cellStyle name="Normal 14 3 3 3 9" xfId="7649"/>
    <cellStyle name="Normal 14 3 3 4" xfId="7650"/>
    <cellStyle name="Normal 14 3 3 4 2" xfId="7651"/>
    <cellStyle name="Normal 14 3 3 4 2 2" xfId="7652"/>
    <cellStyle name="Normal 14 3 3 4 2 2 2" xfId="7653"/>
    <cellStyle name="Normal 14 3 3 4 2 2 3" xfId="7654"/>
    <cellStyle name="Normal 14 3 3 4 2 2 4" xfId="7655"/>
    <cellStyle name="Normal 14 3 3 4 2 3" xfId="7656"/>
    <cellStyle name="Normal 14 3 3 4 2 3 2" xfId="7657"/>
    <cellStyle name="Normal 14 3 3 4 2 3 3" xfId="7658"/>
    <cellStyle name="Normal 14 3 3 4 2 4" xfId="7659"/>
    <cellStyle name="Normal 14 3 3 4 2 5" xfId="7660"/>
    <cellStyle name="Normal 14 3 3 4 2 6" xfId="7661"/>
    <cellStyle name="Normal 14 3 3 4 3" xfId="7662"/>
    <cellStyle name="Normal 14 3 3 4 3 2" xfId="7663"/>
    <cellStyle name="Normal 14 3 3 4 3 3" xfId="7664"/>
    <cellStyle name="Normal 14 3 3 4 3 4" xfId="7665"/>
    <cellStyle name="Normal 14 3 3 4 4" xfId="7666"/>
    <cellStyle name="Normal 14 3 3 4 4 2" xfId="7667"/>
    <cellStyle name="Normal 14 3 3 4 4 3" xfId="7668"/>
    <cellStyle name="Normal 14 3 3 4 4 4" xfId="7669"/>
    <cellStyle name="Normal 14 3 3 4 5" xfId="7670"/>
    <cellStyle name="Normal 14 3 3 4 5 2" xfId="7671"/>
    <cellStyle name="Normal 14 3 3 4 5 3" xfId="7672"/>
    <cellStyle name="Normal 14 3 3 4 5 4" xfId="7673"/>
    <cellStyle name="Normal 14 3 3 4 6" xfId="7674"/>
    <cellStyle name="Normal 14 3 3 4 6 2" xfId="7675"/>
    <cellStyle name="Normal 14 3 3 4 6 3" xfId="7676"/>
    <cellStyle name="Normal 14 3 3 4 7" xfId="7677"/>
    <cellStyle name="Normal 14 3 3 4 8" xfId="7678"/>
    <cellStyle name="Normal 14 3 3 4 9" xfId="7679"/>
    <cellStyle name="Normal 14 3 3 5" xfId="7680"/>
    <cellStyle name="Normal 14 3 3 5 2" xfId="7681"/>
    <cellStyle name="Normal 14 3 3 5 2 2" xfId="7682"/>
    <cellStyle name="Normal 14 3 3 5 2 2 2" xfId="7683"/>
    <cellStyle name="Normal 14 3 3 5 2 2 3" xfId="7684"/>
    <cellStyle name="Normal 14 3 3 5 2 2 4" xfId="7685"/>
    <cellStyle name="Normal 14 3 3 5 2 3" xfId="7686"/>
    <cellStyle name="Normal 14 3 3 5 2 3 2" xfId="7687"/>
    <cellStyle name="Normal 14 3 3 5 2 3 3" xfId="7688"/>
    <cellStyle name="Normal 14 3 3 5 2 4" xfId="7689"/>
    <cellStyle name="Normal 14 3 3 5 2 5" xfId="7690"/>
    <cellStyle name="Normal 14 3 3 5 2 6" xfId="7691"/>
    <cellStyle name="Normal 14 3 3 5 3" xfId="7692"/>
    <cellStyle name="Normal 14 3 3 5 3 2" xfId="7693"/>
    <cellStyle name="Normal 14 3 3 5 3 3" xfId="7694"/>
    <cellStyle name="Normal 14 3 3 5 3 4" xfId="7695"/>
    <cellStyle name="Normal 14 3 3 5 4" xfId="7696"/>
    <cellStyle name="Normal 14 3 3 5 4 2" xfId="7697"/>
    <cellStyle name="Normal 14 3 3 5 4 3" xfId="7698"/>
    <cellStyle name="Normal 14 3 3 5 4 4" xfId="7699"/>
    <cellStyle name="Normal 14 3 3 5 5" xfId="7700"/>
    <cellStyle name="Normal 14 3 3 5 5 2" xfId="7701"/>
    <cellStyle name="Normal 14 3 3 5 5 3" xfId="7702"/>
    <cellStyle name="Normal 14 3 3 5 5 4" xfId="7703"/>
    <cellStyle name="Normal 14 3 3 5 6" xfId="7704"/>
    <cellStyle name="Normal 14 3 3 5 6 2" xfId="7705"/>
    <cellStyle name="Normal 14 3 3 5 6 3" xfId="7706"/>
    <cellStyle name="Normal 14 3 3 5 7" xfId="7707"/>
    <cellStyle name="Normal 14 3 3 5 8" xfId="7708"/>
    <cellStyle name="Normal 14 3 3 5 9" xfId="7709"/>
    <cellStyle name="Normal 14 3 3 6" xfId="7710"/>
    <cellStyle name="Normal 14 3 3 6 2" xfId="7711"/>
    <cellStyle name="Normal 14 3 3 6 2 2" xfId="7712"/>
    <cellStyle name="Normal 14 3 3 6 2 2 2" xfId="7713"/>
    <cellStyle name="Normal 14 3 3 6 2 2 3" xfId="7714"/>
    <cellStyle name="Normal 14 3 3 6 2 2 4" xfId="7715"/>
    <cellStyle name="Normal 14 3 3 6 2 3" xfId="7716"/>
    <cellStyle name="Normal 14 3 3 6 2 3 2" xfId="7717"/>
    <cellStyle name="Normal 14 3 3 6 2 3 3" xfId="7718"/>
    <cellStyle name="Normal 14 3 3 6 2 4" xfId="7719"/>
    <cellStyle name="Normal 14 3 3 6 2 5" xfId="7720"/>
    <cellStyle name="Normal 14 3 3 6 2 6" xfId="7721"/>
    <cellStyle name="Normal 14 3 3 6 3" xfId="7722"/>
    <cellStyle name="Normal 14 3 3 6 3 2" xfId="7723"/>
    <cellStyle name="Normal 14 3 3 6 3 3" xfId="7724"/>
    <cellStyle name="Normal 14 3 3 6 3 4" xfId="7725"/>
    <cellStyle name="Normal 14 3 3 6 4" xfId="7726"/>
    <cellStyle name="Normal 14 3 3 6 4 2" xfId="7727"/>
    <cellStyle name="Normal 14 3 3 6 4 3" xfId="7728"/>
    <cellStyle name="Normal 14 3 3 6 4 4" xfId="7729"/>
    <cellStyle name="Normal 14 3 3 6 5" xfId="7730"/>
    <cellStyle name="Normal 14 3 3 6 5 2" xfId="7731"/>
    <cellStyle name="Normal 14 3 3 6 5 3" xfId="7732"/>
    <cellStyle name="Normal 14 3 3 6 6" xfId="7733"/>
    <cellStyle name="Normal 14 3 3 6 7" xfId="7734"/>
    <cellStyle name="Normal 14 3 3 6 8" xfId="7735"/>
    <cellStyle name="Normal 14 3 3 7" xfId="7736"/>
    <cellStyle name="Normal 14 3 3 7 2" xfId="7737"/>
    <cellStyle name="Normal 14 3 3 7 2 2" xfId="7738"/>
    <cellStyle name="Normal 14 3 3 7 2 3" xfId="7739"/>
    <cellStyle name="Normal 14 3 3 7 2 4" xfId="7740"/>
    <cellStyle name="Normal 14 3 3 7 3" xfId="7741"/>
    <cellStyle name="Normal 14 3 3 7 3 2" xfId="7742"/>
    <cellStyle name="Normal 14 3 3 7 3 3" xfId="7743"/>
    <cellStyle name="Normal 14 3 3 7 4" xfId="7744"/>
    <cellStyle name="Normal 14 3 3 7 5" xfId="7745"/>
    <cellStyle name="Normal 14 3 3 7 6" xfId="7746"/>
    <cellStyle name="Normal 14 3 3 8" xfId="7747"/>
    <cellStyle name="Normal 14 3 3 8 2" xfId="7748"/>
    <cellStyle name="Normal 14 3 3 8 3" xfId="7749"/>
    <cellStyle name="Normal 14 3 3 8 4" xfId="7750"/>
    <cellStyle name="Normal 14 3 3 9" xfId="7751"/>
    <cellStyle name="Normal 14 3 3 9 2" xfId="7752"/>
    <cellStyle name="Normal 14 3 3 9 3" xfId="7753"/>
    <cellStyle name="Normal 14 3 3 9 4" xfId="7754"/>
    <cellStyle name="Normal 14 3 4" xfId="7755"/>
    <cellStyle name="Normal 14 3 4 10" xfId="7756"/>
    <cellStyle name="Normal 14 3 4 11" xfId="7757"/>
    <cellStyle name="Normal 14 3 4 2" xfId="7758"/>
    <cellStyle name="Normal 14 3 4 2 10" xfId="7759"/>
    <cellStyle name="Normal 14 3 4 2 2" xfId="7760"/>
    <cellStyle name="Normal 14 3 4 2 2 2" xfId="7761"/>
    <cellStyle name="Normal 14 3 4 2 2 2 2" xfId="7762"/>
    <cellStyle name="Normal 14 3 4 2 2 2 2 2" xfId="7763"/>
    <cellStyle name="Normal 14 3 4 2 2 2 2 3" xfId="7764"/>
    <cellStyle name="Normal 14 3 4 2 2 2 2 4" xfId="7765"/>
    <cellStyle name="Normal 14 3 4 2 2 2 3" xfId="7766"/>
    <cellStyle name="Normal 14 3 4 2 2 2 3 2" xfId="7767"/>
    <cellStyle name="Normal 14 3 4 2 2 2 3 3" xfId="7768"/>
    <cellStyle name="Normal 14 3 4 2 2 2 4" xfId="7769"/>
    <cellStyle name="Normal 14 3 4 2 2 2 5" xfId="7770"/>
    <cellStyle name="Normal 14 3 4 2 2 2 6" xfId="7771"/>
    <cellStyle name="Normal 14 3 4 2 2 3" xfId="7772"/>
    <cellStyle name="Normal 14 3 4 2 2 3 2" xfId="7773"/>
    <cellStyle name="Normal 14 3 4 2 2 3 3" xfId="7774"/>
    <cellStyle name="Normal 14 3 4 2 2 3 4" xfId="7775"/>
    <cellStyle name="Normal 14 3 4 2 2 4" xfId="7776"/>
    <cellStyle name="Normal 14 3 4 2 2 4 2" xfId="7777"/>
    <cellStyle name="Normal 14 3 4 2 2 4 3" xfId="7778"/>
    <cellStyle name="Normal 14 3 4 2 2 4 4" xfId="7779"/>
    <cellStyle name="Normal 14 3 4 2 2 5" xfId="7780"/>
    <cellStyle name="Normal 14 3 4 2 2 5 2" xfId="7781"/>
    <cellStyle name="Normal 14 3 4 2 2 5 3" xfId="7782"/>
    <cellStyle name="Normal 14 3 4 2 2 5 4" xfId="7783"/>
    <cellStyle name="Normal 14 3 4 2 2 6" xfId="7784"/>
    <cellStyle name="Normal 14 3 4 2 2 6 2" xfId="7785"/>
    <cellStyle name="Normal 14 3 4 2 2 6 3" xfId="7786"/>
    <cellStyle name="Normal 14 3 4 2 2 7" xfId="7787"/>
    <cellStyle name="Normal 14 3 4 2 2 8" xfId="7788"/>
    <cellStyle name="Normal 14 3 4 2 2 9" xfId="7789"/>
    <cellStyle name="Normal 14 3 4 2 3" xfId="7790"/>
    <cellStyle name="Normal 14 3 4 2 3 2" xfId="7791"/>
    <cellStyle name="Normal 14 3 4 2 3 2 2" xfId="7792"/>
    <cellStyle name="Normal 14 3 4 2 3 2 3" xfId="7793"/>
    <cellStyle name="Normal 14 3 4 2 3 2 4" xfId="7794"/>
    <cellStyle name="Normal 14 3 4 2 3 3" xfId="7795"/>
    <cellStyle name="Normal 14 3 4 2 3 3 2" xfId="7796"/>
    <cellStyle name="Normal 14 3 4 2 3 3 3" xfId="7797"/>
    <cellStyle name="Normal 14 3 4 2 3 4" xfId="7798"/>
    <cellStyle name="Normal 14 3 4 2 3 5" xfId="7799"/>
    <cellStyle name="Normal 14 3 4 2 3 6" xfId="7800"/>
    <cellStyle name="Normal 14 3 4 2 4" xfId="7801"/>
    <cellStyle name="Normal 14 3 4 2 4 2" xfId="7802"/>
    <cellStyle name="Normal 14 3 4 2 4 3" xfId="7803"/>
    <cellStyle name="Normal 14 3 4 2 4 4" xfId="7804"/>
    <cellStyle name="Normal 14 3 4 2 5" xfId="7805"/>
    <cellStyle name="Normal 14 3 4 2 5 2" xfId="7806"/>
    <cellStyle name="Normal 14 3 4 2 5 3" xfId="7807"/>
    <cellStyle name="Normal 14 3 4 2 5 4" xfId="7808"/>
    <cellStyle name="Normal 14 3 4 2 6" xfId="7809"/>
    <cellStyle name="Normal 14 3 4 2 6 2" xfId="7810"/>
    <cellStyle name="Normal 14 3 4 2 6 3" xfId="7811"/>
    <cellStyle name="Normal 14 3 4 2 6 4" xfId="7812"/>
    <cellStyle name="Normal 14 3 4 2 7" xfId="7813"/>
    <cellStyle name="Normal 14 3 4 2 7 2" xfId="7814"/>
    <cellStyle name="Normal 14 3 4 2 7 3" xfId="7815"/>
    <cellStyle name="Normal 14 3 4 2 8" xfId="7816"/>
    <cellStyle name="Normal 14 3 4 2 9" xfId="7817"/>
    <cellStyle name="Normal 14 3 4 3" xfId="7818"/>
    <cellStyle name="Normal 14 3 4 3 2" xfId="7819"/>
    <cellStyle name="Normal 14 3 4 3 2 2" xfId="7820"/>
    <cellStyle name="Normal 14 3 4 3 2 2 2" xfId="7821"/>
    <cellStyle name="Normal 14 3 4 3 2 2 3" xfId="7822"/>
    <cellStyle name="Normal 14 3 4 3 2 2 4" xfId="7823"/>
    <cellStyle name="Normal 14 3 4 3 2 3" xfId="7824"/>
    <cellStyle name="Normal 14 3 4 3 2 3 2" xfId="7825"/>
    <cellStyle name="Normal 14 3 4 3 2 3 3" xfId="7826"/>
    <cellStyle name="Normal 14 3 4 3 2 4" xfId="7827"/>
    <cellStyle name="Normal 14 3 4 3 2 5" xfId="7828"/>
    <cellStyle name="Normal 14 3 4 3 2 6" xfId="7829"/>
    <cellStyle name="Normal 14 3 4 3 3" xfId="7830"/>
    <cellStyle name="Normal 14 3 4 3 3 2" xfId="7831"/>
    <cellStyle name="Normal 14 3 4 3 3 3" xfId="7832"/>
    <cellStyle name="Normal 14 3 4 3 3 4" xfId="7833"/>
    <cellStyle name="Normal 14 3 4 3 4" xfId="7834"/>
    <cellStyle name="Normal 14 3 4 3 4 2" xfId="7835"/>
    <cellStyle name="Normal 14 3 4 3 4 3" xfId="7836"/>
    <cellStyle name="Normal 14 3 4 3 4 4" xfId="7837"/>
    <cellStyle name="Normal 14 3 4 3 5" xfId="7838"/>
    <cellStyle name="Normal 14 3 4 3 5 2" xfId="7839"/>
    <cellStyle name="Normal 14 3 4 3 5 3" xfId="7840"/>
    <cellStyle name="Normal 14 3 4 3 5 4" xfId="7841"/>
    <cellStyle name="Normal 14 3 4 3 6" xfId="7842"/>
    <cellStyle name="Normal 14 3 4 3 6 2" xfId="7843"/>
    <cellStyle name="Normal 14 3 4 3 6 3" xfId="7844"/>
    <cellStyle name="Normal 14 3 4 3 7" xfId="7845"/>
    <cellStyle name="Normal 14 3 4 3 8" xfId="7846"/>
    <cellStyle name="Normal 14 3 4 3 9" xfId="7847"/>
    <cellStyle name="Normal 14 3 4 4" xfId="7848"/>
    <cellStyle name="Normal 14 3 4 4 2" xfId="7849"/>
    <cellStyle name="Normal 14 3 4 4 2 2" xfId="7850"/>
    <cellStyle name="Normal 14 3 4 4 2 3" xfId="7851"/>
    <cellStyle name="Normal 14 3 4 4 2 4" xfId="7852"/>
    <cellStyle name="Normal 14 3 4 4 3" xfId="7853"/>
    <cellStyle name="Normal 14 3 4 4 3 2" xfId="7854"/>
    <cellStyle name="Normal 14 3 4 4 3 3" xfId="7855"/>
    <cellStyle name="Normal 14 3 4 4 4" xfId="7856"/>
    <cellStyle name="Normal 14 3 4 4 5" xfId="7857"/>
    <cellStyle name="Normal 14 3 4 4 6" xfId="7858"/>
    <cellStyle name="Normal 14 3 4 5" xfId="7859"/>
    <cellStyle name="Normal 14 3 4 5 2" xfId="7860"/>
    <cellStyle name="Normal 14 3 4 5 3" xfId="7861"/>
    <cellStyle name="Normal 14 3 4 5 4" xfId="7862"/>
    <cellStyle name="Normal 14 3 4 6" xfId="7863"/>
    <cellStyle name="Normal 14 3 4 6 2" xfId="7864"/>
    <cellStyle name="Normal 14 3 4 6 3" xfId="7865"/>
    <cellStyle name="Normal 14 3 4 6 4" xfId="7866"/>
    <cellStyle name="Normal 14 3 4 7" xfId="7867"/>
    <cellStyle name="Normal 14 3 4 7 2" xfId="7868"/>
    <cellStyle name="Normal 14 3 4 7 3" xfId="7869"/>
    <cellStyle name="Normal 14 3 4 7 4" xfId="7870"/>
    <cellStyle name="Normal 14 3 4 8" xfId="7871"/>
    <cellStyle name="Normal 14 3 4 8 2" xfId="7872"/>
    <cellStyle name="Normal 14 3 4 8 3" xfId="7873"/>
    <cellStyle name="Normal 14 3 4 9" xfId="7874"/>
    <cellStyle name="Normal 14 3 5" xfId="7875"/>
    <cellStyle name="Normal 14 3 5 10" xfId="7876"/>
    <cellStyle name="Normal 14 3 5 11" xfId="7877"/>
    <cellStyle name="Normal 14 3 5 2" xfId="7878"/>
    <cellStyle name="Normal 14 3 5 2 10" xfId="7879"/>
    <cellStyle name="Normal 14 3 5 2 2" xfId="7880"/>
    <cellStyle name="Normal 14 3 5 2 2 2" xfId="7881"/>
    <cellStyle name="Normal 14 3 5 2 2 2 2" xfId="7882"/>
    <cellStyle name="Normal 14 3 5 2 2 2 2 2" xfId="7883"/>
    <cellStyle name="Normal 14 3 5 2 2 2 2 3" xfId="7884"/>
    <cellStyle name="Normal 14 3 5 2 2 2 2 4" xfId="7885"/>
    <cellStyle name="Normal 14 3 5 2 2 2 3" xfId="7886"/>
    <cellStyle name="Normal 14 3 5 2 2 2 3 2" xfId="7887"/>
    <cellStyle name="Normal 14 3 5 2 2 2 3 3" xfId="7888"/>
    <cellStyle name="Normal 14 3 5 2 2 2 4" xfId="7889"/>
    <cellStyle name="Normal 14 3 5 2 2 2 5" xfId="7890"/>
    <cellStyle name="Normal 14 3 5 2 2 2 6" xfId="7891"/>
    <cellStyle name="Normal 14 3 5 2 2 3" xfId="7892"/>
    <cellStyle name="Normal 14 3 5 2 2 3 2" xfId="7893"/>
    <cellStyle name="Normal 14 3 5 2 2 3 3" xfId="7894"/>
    <cellStyle name="Normal 14 3 5 2 2 3 4" xfId="7895"/>
    <cellStyle name="Normal 14 3 5 2 2 4" xfId="7896"/>
    <cellStyle name="Normal 14 3 5 2 2 4 2" xfId="7897"/>
    <cellStyle name="Normal 14 3 5 2 2 4 3" xfId="7898"/>
    <cellStyle name="Normal 14 3 5 2 2 4 4" xfId="7899"/>
    <cellStyle name="Normal 14 3 5 2 2 5" xfId="7900"/>
    <cellStyle name="Normal 14 3 5 2 2 5 2" xfId="7901"/>
    <cellStyle name="Normal 14 3 5 2 2 5 3" xfId="7902"/>
    <cellStyle name="Normal 14 3 5 2 2 5 4" xfId="7903"/>
    <cellStyle name="Normal 14 3 5 2 2 6" xfId="7904"/>
    <cellStyle name="Normal 14 3 5 2 2 6 2" xfId="7905"/>
    <cellStyle name="Normal 14 3 5 2 2 6 3" xfId="7906"/>
    <cellStyle name="Normal 14 3 5 2 2 7" xfId="7907"/>
    <cellStyle name="Normal 14 3 5 2 2 8" xfId="7908"/>
    <cellStyle name="Normal 14 3 5 2 2 9" xfId="7909"/>
    <cellStyle name="Normal 14 3 5 2 3" xfId="7910"/>
    <cellStyle name="Normal 14 3 5 2 3 2" xfId="7911"/>
    <cellStyle name="Normal 14 3 5 2 3 2 2" xfId="7912"/>
    <cellStyle name="Normal 14 3 5 2 3 2 3" xfId="7913"/>
    <cellStyle name="Normal 14 3 5 2 3 2 4" xfId="7914"/>
    <cellStyle name="Normal 14 3 5 2 3 3" xfId="7915"/>
    <cellStyle name="Normal 14 3 5 2 3 3 2" xfId="7916"/>
    <cellStyle name="Normal 14 3 5 2 3 3 3" xfId="7917"/>
    <cellStyle name="Normal 14 3 5 2 3 4" xfId="7918"/>
    <cellStyle name="Normal 14 3 5 2 3 5" xfId="7919"/>
    <cellStyle name="Normal 14 3 5 2 3 6" xfId="7920"/>
    <cellStyle name="Normal 14 3 5 2 4" xfId="7921"/>
    <cellStyle name="Normal 14 3 5 2 4 2" xfId="7922"/>
    <cellStyle name="Normal 14 3 5 2 4 3" xfId="7923"/>
    <cellStyle name="Normal 14 3 5 2 4 4" xfId="7924"/>
    <cellStyle name="Normal 14 3 5 2 5" xfId="7925"/>
    <cellStyle name="Normal 14 3 5 2 5 2" xfId="7926"/>
    <cellStyle name="Normal 14 3 5 2 5 3" xfId="7927"/>
    <cellStyle name="Normal 14 3 5 2 5 4" xfId="7928"/>
    <cellStyle name="Normal 14 3 5 2 6" xfId="7929"/>
    <cellStyle name="Normal 14 3 5 2 6 2" xfId="7930"/>
    <cellStyle name="Normal 14 3 5 2 6 3" xfId="7931"/>
    <cellStyle name="Normal 14 3 5 2 6 4" xfId="7932"/>
    <cellStyle name="Normal 14 3 5 2 7" xfId="7933"/>
    <cellStyle name="Normal 14 3 5 2 7 2" xfId="7934"/>
    <cellStyle name="Normal 14 3 5 2 7 3" xfId="7935"/>
    <cellStyle name="Normal 14 3 5 2 8" xfId="7936"/>
    <cellStyle name="Normal 14 3 5 2 9" xfId="7937"/>
    <cellStyle name="Normal 14 3 5 3" xfId="7938"/>
    <cellStyle name="Normal 14 3 5 3 2" xfId="7939"/>
    <cellStyle name="Normal 14 3 5 3 2 2" xfId="7940"/>
    <cellStyle name="Normal 14 3 5 3 2 2 2" xfId="7941"/>
    <cellStyle name="Normal 14 3 5 3 2 2 3" xfId="7942"/>
    <cellStyle name="Normal 14 3 5 3 2 2 4" xfId="7943"/>
    <cellStyle name="Normal 14 3 5 3 2 3" xfId="7944"/>
    <cellStyle name="Normal 14 3 5 3 2 3 2" xfId="7945"/>
    <cellStyle name="Normal 14 3 5 3 2 3 3" xfId="7946"/>
    <cellStyle name="Normal 14 3 5 3 2 4" xfId="7947"/>
    <cellStyle name="Normal 14 3 5 3 2 5" xfId="7948"/>
    <cellStyle name="Normal 14 3 5 3 2 6" xfId="7949"/>
    <cellStyle name="Normal 14 3 5 3 3" xfId="7950"/>
    <cellStyle name="Normal 14 3 5 3 3 2" xfId="7951"/>
    <cellStyle name="Normal 14 3 5 3 3 3" xfId="7952"/>
    <cellStyle name="Normal 14 3 5 3 3 4" xfId="7953"/>
    <cellStyle name="Normal 14 3 5 3 4" xfId="7954"/>
    <cellStyle name="Normal 14 3 5 3 4 2" xfId="7955"/>
    <cellStyle name="Normal 14 3 5 3 4 3" xfId="7956"/>
    <cellStyle name="Normal 14 3 5 3 4 4" xfId="7957"/>
    <cellStyle name="Normal 14 3 5 3 5" xfId="7958"/>
    <cellStyle name="Normal 14 3 5 3 5 2" xfId="7959"/>
    <cellStyle name="Normal 14 3 5 3 5 3" xfId="7960"/>
    <cellStyle name="Normal 14 3 5 3 5 4" xfId="7961"/>
    <cellStyle name="Normal 14 3 5 3 6" xfId="7962"/>
    <cellStyle name="Normal 14 3 5 3 6 2" xfId="7963"/>
    <cellStyle name="Normal 14 3 5 3 6 3" xfId="7964"/>
    <cellStyle name="Normal 14 3 5 3 7" xfId="7965"/>
    <cellStyle name="Normal 14 3 5 3 8" xfId="7966"/>
    <cellStyle name="Normal 14 3 5 3 9" xfId="7967"/>
    <cellStyle name="Normal 14 3 5 4" xfId="7968"/>
    <cellStyle name="Normal 14 3 5 4 2" xfId="7969"/>
    <cellStyle name="Normal 14 3 5 4 2 2" xfId="7970"/>
    <cellStyle name="Normal 14 3 5 4 2 3" xfId="7971"/>
    <cellStyle name="Normal 14 3 5 4 2 4" xfId="7972"/>
    <cellStyle name="Normal 14 3 5 4 3" xfId="7973"/>
    <cellStyle name="Normal 14 3 5 4 3 2" xfId="7974"/>
    <cellStyle name="Normal 14 3 5 4 3 3" xfId="7975"/>
    <cellStyle name="Normal 14 3 5 4 4" xfId="7976"/>
    <cellStyle name="Normal 14 3 5 4 5" xfId="7977"/>
    <cellStyle name="Normal 14 3 5 4 6" xfId="7978"/>
    <cellStyle name="Normal 14 3 5 5" xfId="7979"/>
    <cellStyle name="Normal 14 3 5 5 2" xfId="7980"/>
    <cellStyle name="Normal 14 3 5 5 3" xfId="7981"/>
    <cellStyle name="Normal 14 3 5 5 4" xfId="7982"/>
    <cellStyle name="Normal 14 3 5 6" xfId="7983"/>
    <cellStyle name="Normal 14 3 5 6 2" xfId="7984"/>
    <cellStyle name="Normal 14 3 5 6 3" xfId="7985"/>
    <cellStyle name="Normal 14 3 5 6 4" xfId="7986"/>
    <cellStyle name="Normal 14 3 5 7" xfId="7987"/>
    <cellStyle name="Normal 14 3 5 7 2" xfId="7988"/>
    <cellStyle name="Normal 14 3 5 7 3" xfId="7989"/>
    <cellStyle name="Normal 14 3 5 7 4" xfId="7990"/>
    <cellStyle name="Normal 14 3 5 8" xfId="7991"/>
    <cellStyle name="Normal 14 3 5 8 2" xfId="7992"/>
    <cellStyle name="Normal 14 3 5 8 3" xfId="7993"/>
    <cellStyle name="Normal 14 3 5 9" xfId="7994"/>
    <cellStyle name="Normal 14 3 6" xfId="7995"/>
    <cellStyle name="Normal 14 3 6 10" xfId="7996"/>
    <cellStyle name="Normal 14 3 6 11" xfId="7997"/>
    <cellStyle name="Normal 14 3 6 2" xfId="7998"/>
    <cellStyle name="Normal 14 3 6 2 10" xfId="7999"/>
    <cellStyle name="Normal 14 3 6 2 2" xfId="8000"/>
    <cellStyle name="Normal 14 3 6 2 2 2" xfId="8001"/>
    <cellStyle name="Normal 14 3 6 2 2 2 2" xfId="8002"/>
    <cellStyle name="Normal 14 3 6 2 2 2 2 2" xfId="8003"/>
    <cellStyle name="Normal 14 3 6 2 2 2 2 3" xfId="8004"/>
    <cellStyle name="Normal 14 3 6 2 2 2 2 4" xfId="8005"/>
    <cellStyle name="Normal 14 3 6 2 2 2 3" xfId="8006"/>
    <cellStyle name="Normal 14 3 6 2 2 2 3 2" xfId="8007"/>
    <cellStyle name="Normal 14 3 6 2 2 2 3 3" xfId="8008"/>
    <cellStyle name="Normal 14 3 6 2 2 2 4" xfId="8009"/>
    <cellStyle name="Normal 14 3 6 2 2 2 5" xfId="8010"/>
    <cellStyle name="Normal 14 3 6 2 2 2 6" xfId="8011"/>
    <cellStyle name="Normal 14 3 6 2 2 3" xfId="8012"/>
    <cellStyle name="Normal 14 3 6 2 2 3 2" xfId="8013"/>
    <cellStyle name="Normal 14 3 6 2 2 3 3" xfId="8014"/>
    <cellStyle name="Normal 14 3 6 2 2 3 4" xfId="8015"/>
    <cellStyle name="Normal 14 3 6 2 2 4" xfId="8016"/>
    <cellStyle name="Normal 14 3 6 2 2 4 2" xfId="8017"/>
    <cellStyle name="Normal 14 3 6 2 2 4 3" xfId="8018"/>
    <cellStyle name="Normal 14 3 6 2 2 4 4" xfId="8019"/>
    <cellStyle name="Normal 14 3 6 2 2 5" xfId="8020"/>
    <cellStyle name="Normal 14 3 6 2 2 5 2" xfId="8021"/>
    <cellStyle name="Normal 14 3 6 2 2 5 3" xfId="8022"/>
    <cellStyle name="Normal 14 3 6 2 2 5 4" xfId="8023"/>
    <cellStyle name="Normal 14 3 6 2 2 6" xfId="8024"/>
    <cellStyle name="Normal 14 3 6 2 2 6 2" xfId="8025"/>
    <cellStyle name="Normal 14 3 6 2 2 6 3" xfId="8026"/>
    <cellStyle name="Normal 14 3 6 2 2 7" xfId="8027"/>
    <cellStyle name="Normal 14 3 6 2 2 8" xfId="8028"/>
    <cellStyle name="Normal 14 3 6 2 2 9" xfId="8029"/>
    <cellStyle name="Normal 14 3 6 2 3" xfId="8030"/>
    <cellStyle name="Normal 14 3 6 2 3 2" xfId="8031"/>
    <cellStyle name="Normal 14 3 6 2 3 2 2" xfId="8032"/>
    <cellStyle name="Normal 14 3 6 2 3 2 3" xfId="8033"/>
    <cellStyle name="Normal 14 3 6 2 3 2 4" xfId="8034"/>
    <cellStyle name="Normal 14 3 6 2 3 3" xfId="8035"/>
    <cellStyle name="Normal 14 3 6 2 3 3 2" xfId="8036"/>
    <cellStyle name="Normal 14 3 6 2 3 3 3" xfId="8037"/>
    <cellStyle name="Normal 14 3 6 2 3 4" xfId="8038"/>
    <cellStyle name="Normal 14 3 6 2 3 5" xfId="8039"/>
    <cellStyle name="Normal 14 3 6 2 3 6" xfId="8040"/>
    <cellStyle name="Normal 14 3 6 2 4" xfId="8041"/>
    <cellStyle name="Normal 14 3 6 2 4 2" xfId="8042"/>
    <cellStyle name="Normal 14 3 6 2 4 3" xfId="8043"/>
    <cellStyle name="Normal 14 3 6 2 4 4" xfId="8044"/>
    <cellStyle name="Normal 14 3 6 2 5" xfId="8045"/>
    <cellStyle name="Normal 14 3 6 2 5 2" xfId="8046"/>
    <cellStyle name="Normal 14 3 6 2 5 3" xfId="8047"/>
    <cellStyle name="Normal 14 3 6 2 5 4" xfId="8048"/>
    <cellStyle name="Normal 14 3 6 2 6" xfId="8049"/>
    <cellStyle name="Normal 14 3 6 2 6 2" xfId="8050"/>
    <cellStyle name="Normal 14 3 6 2 6 3" xfId="8051"/>
    <cellStyle name="Normal 14 3 6 2 6 4" xfId="8052"/>
    <cellStyle name="Normal 14 3 6 2 7" xfId="8053"/>
    <cellStyle name="Normal 14 3 6 2 7 2" xfId="8054"/>
    <cellStyle name="Normal 14 3 6 2 7 3" xfId="8055"/>
    <cellStyle name="Normal 14 3 6 2 8" xfId="8056"/>
    <cellStyle name="Normal 14 3 6 2 9" xfId="8057"/>
    <cellStyle name="Normal 14 3 6 3" xfId="8058"/>
    <cellStyle name="Normal 14 3 6 3 2" xfId="8059"/>
    <cellStyle name="Normal 14 3 6 3 2 2" xfId="8060"/>
    <cellStyle name="Normal 14 3 6 3 2 2 2" xfId="8061"/>
    <cellStyle name="Normal 14 3 6 3 2 2 3" xfId="8062"/>
    <cellStyle name="Normal 14 3 6 3 2 2 4" xfId="8063"/>
    <cellStyle name="Normal 14 3 6 3 2 3" xfId="8064"/>
    <cellStyle name="Normal 14 3 6 3 2 3 2" xfId="8065"/>
    <cellStyle name="Normal 14 3 6 3 2 3 3" xfId="8066"/>
    <cellStyle name="Normal 14 3 6 3 2 4" xfId="8067"/>
    <cellStyle name="Normal 14 3 6 3 2 5" xfId="8068"/>
    <cellStyle name="Normal 14 3 6 3 2 6" xfId="8069"/>
    <cellStyle name="Normal 14 3 6 3 3" xfId="8070"/>
    <cellStyle name="Normal 14 3 6 3 3 2" xfId="8071"/>
    <cellStyle name="Normal 14 3 6 3 3 3" xfId="8072"/>
    <cellStyle name="Normal 14 3 6 3 3 4" xfId="8073"/>
    <cellStyle name="Normal 14 3 6 3 4" xfId="8074"/>
    <cellStyle name="Normal 14 3 6 3 4 2" xfId="8075"/>
    <cellStyle name="Normal 14 3 6 3 4 3" xfId="8076"/>
    <cellStyle name="Normal 14 3 6 3 4 4" xfId="8077"/>
    <cellStyle name="Normal 14 3 6 3 5" xfId="8078"/>
    <cellStyle name="Normal 14 3 6 3 5 2" xfId="8079"/>
    <cellStyle name="Normal 14 3 6 3 5 3" xfId="8080"/>
    <cellStyle name="Normal 14 3 6 3 5 4" xfId="8081"/>
    <cellStyle name="Normal 14 3 6 3 6" xfId="8082"/>
    <cellStyle name="Normal 14 3 6 3 6 2" xfId="8083"/>
    <cellStyle name="Normal 14 3 6 3 6 3" xfId="8084"/>
    <cellStyle name="Normal 14 3 6 3 7" xfId="8085"/>
    <cellStyle name="Normal 14 3 6 3 8" xfId="8086"/>
    <cellStyle name="Normal 14 3 6 3 9" xfId="8087"/>
    <cellStyle name="Normal 14 3 6 4" xfId="8088"/>
    <cellStyle name="Normal 14 3 6 4 2" xfId="8089"/>
    <cellStyle name="Normal 14 3 6 4 2 2" xfId="8090"/>
    <cellStyle name="Normal 14 3 6 4 2 3" xfId="8091"/>
    <cellStyle name="Normal 14 3 6 4 2 4" xfId="8092"/>
    <cellStyle name="Normal 14 3 6 4 3" xfId="8093"/>
    <cellStyle name="Normal 14 3 6 4 3 2" xfId="8094"/>
    <cellStyle name="Normal 14 3 6 4 3 3" xfId="8095"/>
    <cellStyle name="Normal 14 3 6 4 4" xfId="8096"/>
    <cellStyle name="Normal 14 3 6 4 5" xfId="8097"/>
    <cellStyle name="Normal 14 3 6 4 6" xfId="8098"/>
    <cellStyle name="Normal 14 3 6 5" xfId="8099"/>
    <cellStyle name="Normal 14 3 6 5 2" xfId="8100"/>
    <cellStyle name="Normal 14 3 6 5 3" xfId="8101"/>
    <cellStyle name="Normal 14 3 6 5 4" xfId="8102"/>
    <cellStyle name="Normal 14 3 6 6" xfId="8103"/>
    <cellStyle name="Normal 14 3 6 6 2" xfId="8104"/>
    <cellStyle name="Normal 14 3 6 6 3" xfId="8105"/>
    <cellStyle name="Normal 14 3 6 6 4" xfId="8106"/>
    <cellStyle name="Normal 14 3 6 7" xfId="8107"/>
    <cellStyle name="Normal 14 3 6 7 2" xfId="8108"/>
    <cellStyle name="Normal 14 3 6 7 3" xfId="8109"/>
    <cellStyle name="Normal 14 3 6 7 4" xfId="8110"/>
    <cellStyle name="Normal 14 3 6 8" xfId="8111"/>
    <cellStyle name="Normal 14 3 6 8 2" xfId="8112"/>
    <cellStyle name="Normal 14 3 6 8 3" xfId="8113"/>
    <cellStyle name="Normal 14 3 6 9" xfId="8114"/>
    <cellStyle name="Normal 14 3 7" xfId="8115"/>
    <cellStyle name="Normal 14 3 7 10" xfId="8116"/>
    <cellStyle name="Normal 14 3 7 2" xfId="8117"/>
    <cellStyle name="Normal 14 3 7 2 2" xfId="8118"/>
    <cellStyle name="Normal 14 3 7 2 2 2" xfId="8119"/>
    <cellStyle name="Normal 14 3 7 2 2 2 2" xfId="8120"/>
    <cellStyle name="Normal 14 3 7 2 2 2 3" xfId="8121"/>
    <cellStyle name="Normal 14 3 7 2 2 2 4" xfId="8122"/>
    <cellStyle name="Normal 14 3 7 2 2 3" xfId="8123"/>
    <cellStyle name="Normal 14 3 7 2 2 3 2" xfId="8124"/>
    <cellStyle name="Normal 14 3 7 2 2 3 3" xfId="8125"/>
    <cellStyle name="Normal 14 3 7 2 2 4" xfId="8126"/>
    <cellStyle name="Normal 14 3 7 2 2 5" xfId="8127"/>
    <cellStyle name="Normal 14 3 7 2 2 6" xfId="8128"/>
    <cellStyle name="Normal 14 3 7 2 3" xfId="8129"/>
    <cellStyle name="Normal 14 3 7 2 3 2" xfId="8130"/>
    <cellStyle name="Normal 14 3 7 2 3 3" xfId="8131"/>
    <cellStyle name="Normal 14 3 7 2 3 4" xfId="8132"/>
    <cellStyle name="Normal 14 3 7 2 4" xfId="8133"/>
    <cellStyle name="Normal 14 3 7 2 4 2" xfId="8134"/>
    <cellStyle name="Normal 14 3 7 2 4 3" xfId="8135"/>
    <cellStyle name="Normal 14 3 7 2 4 4" xfId="8136"/>
    <cellStyle name="Normal 14 3 7 2 5" xfId="8137"/>
    <cellStyle name="Normal 14 3 7 2 5 2" xfId="8138"/>
    <cellStyle name="Normal 14 3 7 2 5 3" xfId="8139"/>
    <cellStyle name="Normal 14 3 7 2 5 4" xfId="8140"/>
    <cellStyle name="Normal 14 3 7 2 6" xfId="8141"/>
    <cellStyle name="Normal 14 3 7 2 6 2" xfId="8142"/>
    <cellStyle name="Normal 14 3 7 2 6 3" xfId="8143"/>
    <cellStyle name="Normal 14 3 7 2 7" xfId="8144"/>
    <cellStyle name="Normal 14 3 7 2 8" xfId="8145"/>
    <cellStyle name="Normal 14 3 7 2 9" xfId="8146"/>
    <cellStyle name="Normal 14 3 7 3" xfId="8147"/>
    <cellStyle name="Normal 14 3 7 3 2" xfId="8148"/>
    <cellStyle name="Normal 14 3 7 3 2 2" xfId="8149"/>
    <cellStyle name="Normal 14 3 7 3 2 3" xfId="8150"/>
    <cellStyle name="Normal 14 3 7 3 2 4" xfId="8151"/>
    <cellStyle name="Normal 14 3 7 3 3" xfId="8152"/>
    <cellStyle name="Normal 14 3 7 3 3 2" xfId="8153"/>
    <cellStyle name="Normal 14 3 7 3 3 3" xfId="8154"/>
    <cellStyle name="Normal 14 3 7 3 4" xfId="8155"/>
    <cellStyle name="Normal 14 3 7 3 5" xfId="8156"/>
    <cellStyle name="Normal 14 3 7 3 6" xfId="8157"/>
    <cellStyle name="Normal 14 3 7 4" xfId="8158"/>
    <cellStyle name="Normal 14 3 7 4 2" xfId="8159"/>
    <cellStyle name="Normal 14 3 7 4 3" xfId="8160"/>
    <cellStyle name="Normal 14 3 7 4 4" xfId="8161"/>
    <cellStyle name="Normal 14 3 7 5" xfId="8162"/>
    <cellStyle name="Normal 14 3 7 5 2" xfId="8163"/>
    <cellStyle name="Normal 14 3 7 5 3" xfId="8164"/>
    <cellStyle name="Normal 14 3 7 5 4" xfId="8165"/>
    <cellStyle name="Normal 14 3 7 6" xfId="8166"/>
    <cellStyle name="Normal 14 3 7 6 2" xfId="8167"/>
    <cellStyle name="Normal 14 3 7 6 3" xfId="8168"/>
    <cellStyle name="Normal 14 3 7 6 4" xfId="8169"/>
    <cellStyle name="Normal 14 3 7 7" xfId="8170"/>
    <cellStyle name="Normal 14 3 7 7 2" xfId="8171"/>
    <cellStyle name="Normal 14 3 7 7 3" xfId="8172"/>
    <cellStyle name="Normal 14 3 7 8" xfId="8173"/>
    <cellStyle name="Normal 14 3 7 9" xfId="8174"/>
    <cellStyle name="Normal 14 3 8" xfId="8175"/>
    <cellStyle name="Normal 14 3 8 2" xfId="8176"/>
    <cellStyle name="Normal 14 3 8 2 2" xfId="8177"/>
    <cellStyle name="Normal 14 3 8 2 2 2" xfId="8178"/>
    <cellStyle name="Normal 14 3 8 2 2 3" xfId="8179"/>
    <cellStyle name="Normal 14 3 8 2 2 4" xfId="8180"/>
    <cellStyle name="Normal 14 3 8 2 3" xfId="8181"/>
    <cellStyle name="Normal 14 3 8 2 3 2" xfId="8182"/>
    <cellStyle name="Normal 14 3 8 2 3 3" xfId="8183"/>
    <cellStyle name="Normal 14 3 8 2 4" xfId="8184"/>
    <cellStyle name="Normal 14 3 8 2 5" xfId="8185"/>
    <cellStyle name="Normal 14 3 8 2 6" xfId="8186"/>
    <cellStyle name="Normal 14 3 8 3" xfId="8187"/>
    <cellStyle name="Normal 14 3 8 3 2" xfId="8188"/>
    <cellStyle name="Normal 14 3 8 3 3" xfId="8189"/>
    <cellStyle name="Normal 14 3 8 3 4" xfId="8190"/>
    <cellStyle name="Normal 14 3 8 4" xfId="8191"/>
    <cellStyle name="Normal 14 3 8 4 2" xfId="8192"/>
    <cellStyle name="Normal 14 3 8 4 3" xfId="8193"/>
    <cellStyle name="Normal 14 3 8 4 4" xfId="8194"/>
    <cellStyle name="Normal 14 3 8 5" xfId="8195"/>
    <cellStyle name="Normal 14 3 8 5 2" xfId="8196"/>
    <cellStyle name="Normal 14 3 8 5 3" xfId="8197"/>
    <cellStyle name="Normal 14 3 8 5 4" xfId="8198"/>
    <cellStyle name="Normal 14 3 8 6" xfId="8199"/>
    <cellStyle name="Normal 14 3 8 6 2" xfId="8200"/>
    <cellStyle name="Normal 14 3 8 6 3" xfId="8201"/>
    <cellStyle name="Normal 14 3 8 7" xfId="8202"/>
    <cellStyle name="Normal 14 3 8 8" xfId="8203"/>
    <cellStyle name="Normal 14 3 8 9" xfId="8204"/>
    <cellStyle name="Normal 14 3 9" xfId="8205"/>
    <cellStyle name="Normal 14 3 9 2" xfId="8206"/>
    <cellStyle name="Normal 14 3 9 2 2" xfId="8207"/>
    <cellStyle name="Normal 14 3 9 2 2 2" xfId="8208"/>
    <cellStyle name="Normal 14 3 9 2 2 3" xfId="8209"/>
    <cellStyle name="Normal 14 3 9 2 2 4" xfId="8210"/>
    <cellStyle name="Normal 14 3 9 2 3" xfId="8211"/>
    <cellStyle name="Normal 14 3 9 2 3 2" xfId="8212"/>
    <cellStyle name="Normal 14 3 9 2 3 3" xfId="8213"/>
    <cellStyle name="Normal 14 3 9 2 4" xfId="8214"/>
    <cellStyle name="Normal 14 3 9 2 5" xfId="8215"/>
    <cellStyle name="Normal 14 3 9 2 6" xfId="8216"/>
    <cellStyle name="Normal 14 3 9 3" xfId="8217"/>
    <cellStyle name="Normal 14 3 9 3 2" xfId="8218"/>
    <cellStyle name="Normal 14 3 9 3 3" xfId="8219"/>
    <cellStyle name="Normal 14 3 9 3 4" xfId="8220"/>
    <cellStyle name="Normal 14 3 9 4" xfId="8221"/>
    <cellStyle name="Normal 14 3 9 4 2" xfId="8222"/>
    <cellStyle name="Normal 14 3 9 4 3" xfId="8223"/>
    <cellStyle name="Normal 14 3 9 4 4" xfId="8224"/>
    <cellStyle name="Normal 14 3 9 5" xfId="8225"/>
    <cellStyle name="Normal 14 3 9 5 2" xfId="8226"/>
    <cellStyle name="Normal 14 3 9 5 3" xfId="8227"/>
    <cellStyle name="Normal 14 3 9 5 4" xfId="8228"/>
    <cellStyle name="Normal 14 3 9 6" xfId="8229"/>
    <cellStyle name="Normal 14 3 9 6 2" xfId="8230"/>
    <cellStyle name="Normal 14 3 9 6 3" xfId="8231"/>
    <cellStyle name="Normal 14 3 9 7" xfId="8232"/>
    <cellStyle name="Normal 14 3 9 8" xfId="8233"/>
    <cellStyle name="Normal 14 3 9 9" xfId="8234"/>
    <cellStyle name="Normal 14 4" xfId="191"/>
    <cellStyle name="Normal 14 4 10" xfId="8235"/>
    <cellStyle name="Normal 14 4 10 2" xfId="8236"/>
    <cellStyle name="Normal 14 4 10 3" xfId="8237"/>
    <cellStyle name="Normal 14 4 10 4" xfId="8238"/>
    <cellStyle name="Normal 14 4 11" xfId="8239"/>
    <cellStyle name="Normal 14 4 11 2" xfId="8240"/>
    <cellStyle name="Normal 14 4 11 3" xfId="8241"/>
    <cellStyle name="Normal 14 4 12" xfId="8242"/>
    <cellStyle name="Normal 14 4 13" xfId="8243"/>
    <cellStyle name="Normal 14 4 14" xfId="8244"/>
    <cellStyle name="Normal 14 4 2" xfId="8245"/>
    <cellStyle name="Normal 14 4 2 10" xfId="8246"/>
    <cellStyle name="Normal 14 4 2 11" xfId="8247"/>
    <cellStyle name="Normal 14 4 2 2" xfId="8248"/>
    <cellStyle name="Normal 14 4 2 2 10" xfId="8249"/>
    <cellStyle name="Normal 14 4 2 2 2" xfId="8250"/>
    <cellStyle name="Normal 14 4 2 2 2 2" xfId="8251"/>
    <cellStyle name="Normal 14 4 2 2 2 2 2" xfId="8252"/>
    <cellStyle name="Normal 14 4 2 2 2 2 2 2" xfId="8253"/>
    <cellStyle name="Normal 14 4 2 2 2 2 2 3" xfId="8254"/>
    <cellStyle name="Normal 14 4 2 2 2 2 2 4" xfId="8255"/>
    <cellStyle name="Normal 14 4 2 2 2 2 3" xfId="8256"/>
    <cellStyle name="Normal 14 4 2 2 2 2 3 2" xfId="8257"/>
    <cellStyle name="Normal 14 4 2 2 2 2 3 3" xfId="8258"/>
    <cellStyle name="Normal 14 4 2 2 2 2 4" xfId="8259"/>
    <cellStyle name="Normal 14 4 2 2 2 2 5" xfId="8260"/>
    <cellStyle name="Normal 14 4 2 2 2 2 6" xfId="8261"/>
    <cellStyle name="Normal 14 4 2 2 2 3" xfId="8262"/>
    <cellStyle name="Normal 14 4 2 2 2 3 2" xfId="8263"/>
    <cellStyle name="Normal 14 4 2 2 2 3 3" xfId="8264"/>
    <cellStyle name="Normal 14 4 2 2 2 3 4" xfId="8265"/>
    <cellStyle name="Normal 14 4 2 2 2 4" xfId="8266"/>
    <cellStyle name="Normal 14 4 2 2 2 4 2" xfId="8267"/>
    <cellStyle name="Normal 14 4 2 2 2 4 3" xfId="8268"/>
    <cellStyle name="Normal 14 4 2 2 2 4 4" xfId="8269"/>
    <cellStyle name="Normal 14 4 2 2 2 5" xfId="8270"/>
    <cellStyle name="Normal 14 4 2 2 2 5 2" xfId="8271"/>
    <cellStyle name="Normal 14 4 2 2 2 5 3" xfId="8272"/>
    <cellStyle name="Normal 14 4 2 2 2 5 4" xfId="8273"/>
    <cellStyle name="Normal 14 4 2 2 2 6" xfId="8274"/>
    <cellStyle name="Normal 14 4 2 2 2 6 2" xfId="8275"/>
    <cellStyle name="Normal 14 4 2 2 2 6 3" xfId="8276"/>
    <cellStyle name="Normal 14 4 2 2 2 7" xfId="8277"/>
    <cellStyle name="Normal 14 4 2 2 2 8" xfId="8278"/>
    <cellStyle name="Normal 14 4 2 2 2 9" xfId="8279"/>
    <cellStyle name="Normal 14 4 2 2 3" xfId="8280"/>
    <cellStyle name="Normal 14 4 2 2 3 2" xfId="8281"/>
    <cellStyle name="Normal 14 4 2 2 3 2 2" xfId="8282"/>
    <cellStyle name="Normal 14 4 2 2 3 2 3" xfId="8283"/>
    <cellStyle name="Normal 14 4 2 2 3 2 4" xfId="8284"/>
    <cellStyle name="Normal 14 4 2 2 3 3" xfId="8285"/>
    <cellStyle name="Normal 14 4 2 2 3 3 2" xfId="8286"/>
    <cellStyle name="Normal 14 4 2 2 3 3 3" xfId="8287"/>
    <cellStyle name="Normal 14 4 2 2 3 4" xfId="8288"/>
    <cellStyle name="Normal 14 4 2 2 3 5" xfId="8289"/>
    <cellStyle name="Normal 14 4 2 2 3 6" xfId="8290"/>
    <cellStyle name="Normal 14 4 2 2 4" xfId="8291"/>
    <cellStyle name="Normal 14 4 2 2 4 2" xfId="8292"/>
    <cellStyle name="Normal 14 4 2 2 4 3" xfId="8293"/>
    <cellStyle name="Normal 14 4 2 2 4 4" xfId="8294"/>
    <cellStyle name="Normal 14 4 2 2 5" xfId="8295"/>
    <cellStyle name="Normal 14 4 2 2 5 2" xfId="8296"/>
    <cellStyle name="Normal 14 4 2 2 5 3" xfId="8297"/>
    <cellStyle name="Normal 14 4 2 2 5 4" xfId="8298"/>
    <cellStyle name="Normal 14 4 2 2 6" xfId="8299"/>
    <cellStyle name="Normal 14 4 2 2 6 2" xfId="8300"/>
    <cellStyle name="Normal 14 4 2 2 6 3" xfId="8301"/>
    <cellStyle name="Normal 14 4 2 2 6 4" xfId="8302"/>
    <cellStyle name="Normal 14 4 2 2 7" xfId="8303"/>
    <cellStyle name="Normal 14 4 2 2 7 2" xfId="8304"/>
    <cellStyle name="Normal 14 4 2 2 7 3" xfId="8305"/>
    <cellStyle name="Normal 14 4 2 2 8" xfId="8306"/>
    <cellStyle name="Normal 14 4 2 2 9" xfId="8307"/>
    <cellStyle name="Normal 14 4 2 3" xfId="8308"/>
    <cellStyle name="Normal 14 4 2 3 2" xfId="8309"/>
    <cellStyle name="Normal 14 4 2 3 2 2" xfId="8310"/>
    <cellStyle name="Normal 14 4 2 3 2 2 2" xfId="8311"/>
    <cellStyle name="Normal 14 4 2 3 2 2 3" xfId="8312"/>
    <cellStyle name="Normal 14 4 2 3 2 2 4" xfId="8313"/>
    <cellStyle name="Normal 14 4 2 3 2 3" xfId="8314"/>
    <cellStyle name="Normal 14 4 2 3 2 3 2" xfId="8315"/>
    <cellStyle name="Normal 14 4 2 3 2 3 3" xfId="8316"/>
    <cellStyle name="Normal 14 4 2 3 2 4" xfId="8317"/>
    <cellStyle name="Normal 14 4 2 3 2 5" xfId="8318"/>
    <cellStyle name="Normal 14 4 2 3 2 6" xfId="8319"/>
    <cellStyle name="Normal 14 4 2 3 3" xfId="8320"/>
    <cellStyle name="Normal 14 4 2 3 3 2" xfId="8321"/>
    <cellStyle name="Normal 14 4 2 3 3 3" xfId="8322"/>
    <cellStyle name="Normal 14 4 2 3 3 4" xfId="8323"/>
    <cellStyle name="Normal 14 4 2 3 4" xfId="8324"/>
    <cellStyle name="Normal 14 4 2 3 4 2" xfId="8325"/>
    <cellStyle name="Normal 14 4 2 3 4 3" xfId="8326"/>
    <cellStyle name="Normal 14 4 2 3 4 4" xfId="8327"/>
    <cellStyle name="Normal 14 4 2 3 5" xfId="8328"/>
    <cellStyle name="Normal 14 4 2 3 5 2" xfId="8329"/>
    <cellStyle name="Normal 14 4 2 3 5 3" xfId="8330"/>
    <cellStyle name="Normal 14 4 2 3 5 4" xfId="8331"/>
    <cellStyle name="Normal 14 4 2 3 6" xfId="8332"/>
    <cellStyle name="Normal 14 4 2 3 6 2" xfId="8333"/>
    <cellStyle name="Normal 14 4 2 3 6 3" xfId="8334"/>
    <cellStyle name="Normal 14 4 2 3 7" xfId="8335"/>
    <cellStyle name="Normal 14 4 2 3 8" xfId="8336"/>
    <cellStyle name="Normal 14 4 2 3 9" xfId="8337"/>
    <cellStyle name="Normal 14 4 2 4" xfId="8338"/>
    <cellStyle name="Normal 14 4 2 4 2" xfId="8339"/>
    <cellStyle name="Normal 14 4 2 4 2 2" xfId="8340"/>
    <cellStyle name="Normal 14 4 2 4 2 3" xfId="8341"/>
    <cellStyle name="Normal 14 4 2 4 2 4" xfId="8342"/>
    <cellStyle name="Normal 14 4 2 4 3" xfId="8343"/>
    <cellStyle name="Normal 14 4 2 4 3 2" xfId="8344"/>
    <cellStyle name="Normal 14 4 2 4 3 3" xfId="8345"/>
    <cellStyle name="Normal 14 4 2 4 4" xfId="8346"/>
    <cellStyle name="Normal 14 4 2 4 5" xfId="8347"/>
    <cellStyle name="Normal 14 4 2 4 6" xfId="8348"/>
    <cellStyle name="Normal 14 4 2 5" xfId="8349"/>
    <cellStyle name="Normal 14 4 2 5 2" xfId="8350"/>
    <cellStyle name="Normal 14 4 2 5 3" xfId="8351"/>
    <cellStyle name="Normal 14 4 2 5 4" xfId="8352"/>
    <cellStyle name="Normal 14 4 2 6" xfId="8353"/>
    <cellStyle name="Normal 14 4 2 6 2" xfId="8354"/>
    <cellStyle name="Normal 14 4 2 6 3" xfId="8355"/>
    <cellStyle name="Normal 14 4 2 6 4" xfId="8356"/>
    <cellStyle name="Normal 14 4 2 7" xfId="8357"/>
    <cellStyle name="Normal 14 4 2 7 2" xfId="8358"/>
    <cellStyle name="Normal 14 4 2 7 3" xfId="8359"/>
    <cellStyle name="Normal 14 4 2 7 4" xfId="8360"/>
    <cellStyle name="Normal 14 4 2 8" xfId="8361"/>
    <cellStyle name="Normal 14 4 2 8 2" xfId="8362"/>
    <cellStyle name="Normal 14 4 2 8 3" xfId="8363"/>
    <cellStyle name="Normal 14 4 2 9" xfId="8364"/>
    <cellStyle name="Normal 14 4 3" xfId="8365"/>
    <cellStyle name="Normal 14 4 3 10" xfId="8366"/>
    <cellStyle name="Normal 14 4 3 2" xfId="8367"/>
    <cellStyle name="Normal 14 4 3 2 2" xfId="8368"/>
    <cellStyle name="Normal 14 4 3 2 2 2" xfId="8369"/>
    <cellStyle name="Normal 14 4 3 2 2 2 2" xfId="8370"/>
    <cellStyle name="Normal 14 4 3 2 2 2 3" xfId="8371"/>
    <cellStyle name="Normal 14 4 3 2 2 2 4" xfId="8372"/>
    <cellStyle name="Normal 14 4 3 2 2 3" xfId="8373"/>
    <cellStyle name="Normal 14 4 3 2 2 3 2" xfId="8374"/>
    <cellStyle name="Normal 14 4 3 2 2 3 3" xfId="8375"/>
    <cellStyle name="Normal 14 4 3 2 2 4" xfId="8376"/>
    <cellStyle name="Normal 14 4 3 2 2 5" xfId="8377"/>
    <cellStyle name="Normal 14 4 3 2 2 6" xfId="8378"/>
    <cellStyle name="Normal 14 4 3 2 3" xfId="8379"/>
    <cellStyle name="Normal 14 4 3 2 3 2" xfId="8380"/>
    <cellStyle name="Normal 14 4 3 2 3 3" xfId="8381"/>
    <cellStyle name="Normal 14 4 3 2 3 4" xfId="8382"/>
    <cellStyle name="Normal 14 4 3 2 4" xfId="8383"/>
    <cellStyle name="Normal 14 4 3 2 4 2" xfId="8384"/>
    <cellStyle name="Normal 14 4 3 2 4 3" xfId="8385"/>
    <cellStyle name="Normal 14 4 3 2 4 4" xfId="8386"/>
    <cellStyle name="Normal 14 4 3 2 5" xfId="8387"/>
    <cellStyle name="Normal 14 4 3 2 5 2" xfId="8388"/>
    <cellStyle name="Normal 14 4 3 2 5 3" xfId="8389"/>
    <cellStyle name="Normal 14 4 3 2 5 4" xfId="8390"/>
    <cellStyle name="Normal 14 4 3 2 6" xfId="8391"/>
    <cellStyle name="Normal 14 4 3 2 6 2" xfId="8392"/>
    <cellStyle name="Normal 14 4 3 2 6 3" xfId="8393"/>
    <cellStyle name="Normal 14 4 3 2 7" xfId="8394"/>
    <cellStyle name="Normal 14 4 3 2 8" xfId="8395"/>
    <cellStyle name="Normal 14 4 3 2 9" xfId="8396"/>
    <cellStyle name="Normal 14 4 3 3" xfId="8397"/>
    <cellStyle name="Normal 14 4 3 3 2" xfId="8398"/>
    <cellStyle name="Normal 14 4 3 3 2 2" xfId="8399"/>
    <cellStyle name="Normal 14 4 3 3 2 3" xfId="8400"/>
    <cellStyle name="Normal 14 4 3 3 2 4" xfId="8401"/>
    <cellStyle name="Normal 14 4 3 3 3" xfId="8402"/>
    <cellStyle name="Normal 14 4 3 3 3 2" xfId="8403"/>
    <cellStyle name="Normal 14 4 3 3 3 3" xfId="8404"/>
    <cellStyle name="Normal 14 4 3 3 4" xfId="8405"/>
    <cellStyle name="Normal 14 4 3 3 5" xfId="8406"/>
    <cellStyle name="Normal 14 4 3 3 6" xfId="8407"/>
    <cellStyle name="Normal 14 4 3 4" xfId="8408"/>
    <cellStyle name="Normal 14 4 3 4 2" xfId="8409"/>
    <cellStyle name="Normal 14 4 3 4 3" xfId="8410"/>
    <cellStyle name="Normal 14 4 3 4 4" xfId="8411"/>
    <cellStyle name="Normal 14 4 3 5" xfId="8412"/>
    <cellStyle name="Normal 14 4 3 5 2" xfId="8413"/>
    <cellStyle name="Normal 14 4 3 5 3" xfId="8414"/>
    <cellStyle name="Normal 14 4 3 5 4" xfId="8415"/>
    <cellStyle name="Normal 14 4 3 6" xfId="8416"/>
    <cellStyle name="Normal 14 4 3 6 2" xfId="8417"/>
    <cellStyle name="Normal 14 4 3 6 3" xfId="8418"/>
    <cellStyle name="Normal 14 4 3 6 4" xfId="8419"/>
    <cellStyle name="Normal 14 4 3 7" xfId="8420"/>
    <cellStyle name="Normal 14 4 3 7 2" xfId="8421"/>
    <cellStyle name="Normal 14 4 3 7 3" xfId="8422"/>
    <cellStyle name="Normal 14 4 3 8" xfId="8423"/>
    <cellStyle name="Normal 14 4 3 9" xfId="8424"/>
    <cellStyle name="Normal 14 4 4" xfId="8425"/>
    <cellStyle name="Normal 14 4 4 2" xfId="8426"/>
    <cellStyle name="Normal 14 4 4 2 2" xfId="8427"/>
    <cellStyle name="Normal 14 4 4 2 2 2" xfId="8428"/>
    <cellStyle name="Normal 14 4 4 2 2 3" xfId="8429"/>
    <cellStyle name="Normal 14 4 4 2 2 4" xfId="8430"/>
    <cellStyle name="Normal 14 4 4 2 3" xfId="8431"/>
    <cellStyle name="Normal 14 4 4 2 3 2" xfId="8432"/>
    <cellStyle name="Normal 14 4 4 2 3 3" xfId="8433"/>
    <cellStyle name="Normal 14 4 4 2 4" xfId="8434"/>
    <cellStyle name="Normal 14 4 4 2 5" xfId="8435"/>
    <cellStyle name="Normal 14 4 4 2 6" xfId="8436"/>
    <cellStyle name="Normal 14 4 4 3" xfId="8437"/>
    <cellStyle name="Normal 14 4 4 3 2" xfId="8438"/>
    <cellStyle name="Normal 14 4 4 3 3" xfId="8439"/>
    <cellStyle name="Normal 14 4 4 3 4" xfId="8440"/>
    <cellStyle name="Normal 14 4 4 4" xfId="8441"/>
    <cellStyle name="Normal 14 4 4 4 2" xfId="8442"/>
    <cellStyle name="Normal 14 4 4 4 3" xfId="8443"/>
    <cellStyle name="Normal 14 4 4 4 4" xfId="8444"/>
    <cellStyle name="Normal 14 4 4 5" xfId="8445"/>
    <cellStyle name="Normal 14 4 4 5 2" xfId="8446"/>
    <cellStyle name="Normal 14 4 4 5 3" xfId="8447"/>
    <cellStyle name="Normal 14 4 4 5 4" xfId="8448"/>
    <cellStyle name="Normal 14 4 4 6" xfId="8449"/>
    <cellStyle name="Normal 14 4 4 6 2" xfId="8450"/>
    <cellStyle name="Normal 14 4 4 6 3" xfId="8451"/>
    <cellStyle name="Normal 14 4 4 7" xfId="8452"/>
    <cellStyle name="Normal 14 4 4 8" xfId="8453"/>
    <cellStyle name="Normal 14 4 4 9" xfId="8454"/>
    <cellStyle name="Normal 14 4 5" xfId="8455"/>
    <cellStyle name="Normal 14 4 5 2" xfId="8456"/>
    <cellStyle name="Normal 14 4 5 2 2" xfId="8457"/>
    <cellStyle name="Normal 14 4 5 2 2 2" xfId="8458"/>
    <cellStyle name="Normal 14 4 5 2 2 3" xfId="8459"/>
    <cellStyle name="Normal 14 4 5 2 2 4" xfId="8460"/>
    <cellStyle name="Normal 14 4 5 2 3" xfId="8461"/>
    <cellStyle name="Normal 14 4 5 2 3 2" xfId="8462"/>
    <cellStyle name="Normal 14 4 5 2 3 3" xfId="8463"/>
    <cellStyle name="Normal 14 4 5 2 4" xfId="8464"/>
    <cellStyle name="Normal 14 4 5 2 5" xfId="8465"/>
    <cellStyle name="Normal 14 4 5 2 6" xfId="8466"/>
    <cellStyle name="Normal 14 4 5 3" xfId="8467"/>
    <cellStyle name="Normal 14 4 5 3 2" xfId="8468"/>
    <cellStyle name="Normal 14 4 5 3 3" xfId="8469"/>
    <cellStyle name="Normal 14 4 5 3 4" xfId="8470"/>
    <cellStyle name="Normal 14 4 5 4" xfId="8471"/>
    <cellStyle name="Normal 14 4 5 4 2" xfId="8472"/>
    <cellStyle name="Normal 14 4 5 4 3" xfId="8473"/>
    <cellStyle name="Normal 14 4 5 4 4" xfId="8474"/>
    <cellStyle name="Normal 14 4 5 5" xfId="8475"/>
    <cellStyle name="Normal 14 4 5 5 2" xfId="8476"/>
    <cellStyle name="Normal 14 4 5 5 3" xfId="8477"/>
    <cellStyle name="Normal 14 4 5 5 4" xfId="8478"/>
    <cellStyle name="Normal 14 4 5 6" xfId="8479"/>
    <cellStyle name="Normal 14 4 5 6 2" xfId="8480"/>
    <cellStyle name="Normal 14 4 5 6 3" xfId="8481"/>
    <cellStyle name="Normal 14 4 5 7" xfId="8482"/>
    <cellStyle name="Normal 14 4 5 8" xfId="8483"/>
    <cellStyle name="Normal 14 4 5 9" xfId="8484"/>
    <cellStyle name="Normal 14 4 6" xfId="8485"/>
    <cellStyle name="Normal 14 4 6 2" xfId="8486"/>
    <cellStyle name="Normal 14 4 6 2 2" xfId="8487"/>
    <cellStyle name="Normal 14 4 6 2 2 2" xfId="8488"/>
    <cellStyle name="Normal 14 4 6 2 2 3" xfId="8489"/>
    <cellStyle name="Normal 14 4 6 2 2 4" xfId="8490"/>
    <cellStyle name="Normal 14 4 6 2 3" xfId="8491"/>
    <cellStyle name="Normal 14 4 6 2 3 2" xfId="8492"/>
    <cellStyle name="Normal 14 4 6 2 3 3" xfId="8493"/>
    <cellStyle name="Normal 14 4 6 2 4" xfId="8494"/>
    <cellStyle name="Normal 14 4 6 2 5" xfId="8495"/>
    <cellStyle name="Normal 14 4 6 2 6" xfId="8496"/>
    <cellStyle name="Normal 14 4 6 3" xfId="8497"/>
    <cellStyle name="Normal 14 4 6 3 2" xfId="8498"/>
    <cellStyle name="Normal 14 4 6 3 3" xfId="8499"/>
    <cellStyle name="Normal 14 4 6 3 4" xfId="8500"/>
    <cellStyle name="Normal 14 4 6 4" xfId="8501"/>
    <cellStyle name="Normal 14 4 6 4 2" xfId="8502"/>
    <cellStyle name="Normal 14 4 6 4 3" xfId="8503"/>
    <cellStyle name="Normal 14 4 6 4 4" xfId="8504"/>
    <cellStyle name="Normal 14 4 6 5" xfId="8505"/>
    <cellStyle name="Normal 14 4 6 5 2" xfId="8506"/>
    <cellStyle name="Normal 14 4 6 5 3" xfId="8507"/>
    <cellStyle name="Normal 14 4 6 6" xfId="8508"/>
    <cellStyle name="Normal 14 4 6 7" xfId="8509"/>
    <cellStyle name="Normal 14 4 6 8" xfId="8510"/>
    <cellStyle name="Normal 14 4 7" xfId="8511"/>
    <cellStyle name="Normal 14 4 7 2" xfId="8512"/>
    <cellStyle name="Normal 14 4 7 2 2" xfId="8513"/>
    <cellStyle name="Normal 14 4 7 2 3" xfId="8514"/>
    <cellStyle name="Normal 14 4 7 2 4" xfId="8515"/>
    <cellStyle name="Normal 14 4 7 3" xfId="8516"/>
    <cellStyle name="Normal 14 4 7 3 2" xfId="8517"/>
    <cellStyle name="Normal 14 4 7 3 3" xfId="8518"/>
    <cellStyle name="Normal 14 4 7 4" xfId="8519"/>
    <cellStyle name="Normal 14 4 7 5" xfId="8520"/>
    <cellStyle name="Normal 14 4 7 6" xfId="8521"/>
    <cellStyle name="Normal 14 4 8" xfId="8522"/>
    <cellStyle name="Normal 14 4 8 2" xfId="8523"/>
    <cellStyle name="Normal 14 4 8 3" xfId="8524"/>
    <cellStyle name="Normal 14 4 8 4" xfId="8525"/>
    <cellStyle name="Normal 14 4 9" xfId="8526"/>
    <cellStyle name="Normal 14 4 9 2" xfId="8527"/>
    <cellStyle name="Normal 14 4 9 3" xfId="8528"/>
    <cellStyle name="Normal 14 4 9 4" xfId="8529"/>
    <cellStyle name="Normal 14 5" xfId="8530"/>
    <cellStyle name="Normal 14 5 10" xfId="8531"/>
    <cellStyle name="Normal 14 5 10 2" xfId="8532"/>
    <cellStyle name="Normal 14 5 10 3" xfId="8533"/>
    <cellStyle name="Normal 14 5 10 4" xfId="8534"/>
    <cellStyle name="Normal 14 5 11" xfId="8535"/>
    <cellStyle name="Normal 14 5 11 2" xfId="8536"/>
    <cellStyle name="Normal 14 5 11 3" xfId="8537"/>
    <cellStyle name="Normal 14 5 12" xfId="8538"/>
    <cellStyle name="Normal 14 5 13" xfId="8539"/>
    <cellStyle name="Normal 14 5 14" xfId="8540"/>
    <cellStyle name="Normal 14 5 2" xfId="8541"/>
    <cellStyle name="Normal 14 5 2 10" xfId="8542"/>
    <cellStyle name="Normal 14 5 2 11" xfId="8543"/>
    <cellStyle name="Normal 14 5 2 2" xfId="8544"/>
    <cellStyle name="Normal 14 5 2 2 10" xfId="8545"/>
    <cellStyle name="Normal 14 5 2 2 2" xfId="8546"/>
    <cellStyle name="Normal 14 5 2 2 2 2" xfId="8547"/>
    <cellStyle name="Normal 14 5 2 2 2 2 2" xfId="8548"/>
    <cellStyle name="Normal 14 5 2 2 2 2 2 2" xfId="8549"/>
    <cellStyle name="Normal 14 5 2 2 2 2 2 3" xfId="8550"/>
    <cellStyle name="Normal 14 5 2 2 2 2 2 4" xfId="8551"/>
    <cellStyle name="Normal 14 5 2 2 2 2 3" xfId="8552"/>
    <cellStyle name="Normal 14 5 2 2 2 2 3 2" xfId="8553"/>
    <cellStyle name="Normal 14 5 2 2 2 2 3 3" xfId="8554"/>
    <cellStyle name="Normal 14 5 2 2 2 2 4" xfId="8555"/>
    <cellStyle name="Normal 14 5 2 2 2 2 5" xfId="8556"/>
    <cellStyle name="Normal 14 5 2 2 2 2 6" xfId="8557"/>
    <cellStyle name="Normal 14 5 2 2 2 3" xfId="8558"/>
    <cellStyle name="Normal 14 5 2 2 2 3 2" xfId="8559"/>
    <cellStyle name="Normal 14 5 2 2 2 3 3" xfId="8560"/>
    <cellStyle name="Normal 14 5 2 2 2 3 4" xfId="8561"/>
    <cellStyle name="Normal 14 5 2 2 2 4" xfId="8562"/>
    <cellStyle name="Normal 14 5 2 2 2 4 2" xfId="8563"/>
    <cellStyle name="Normal 14 5 2 2 2 4 3" xfId="8564"/>
    <cellStyle name="Normal 14 5 2 2 2 4 4" xfId="8565"/>
    <cellStyle name="Normal 14 5 2 2 2 5" xfId="8566"/>
    <cellStyle name="Normal 14 5 2 2 2 5 2" xfId="8567"/>
    <cellStyle name="Normal 14 5 2 2 2 5 3" xfId="8568"/>
    <cellStyle name="Normal 14 5 2 2 2 5 4" xfId="8569"/>
    <cellStyle name="Normal 14 5 2 2 2 6" xfId="8570"/>
    <cellStyle name="Normal 14 5 2 2 2 6 2" xfId="8571"/>
    <cellStyle name="Normal 14 5 2 2 2 6 3" xfId="8572"/>
    <cellStyle name="Normal 14 5 2 2 2 7" xfId="8573"/>
    <cellStyle name="Normal 14 5 2 2 2 8" xfId="8574"/>
    <cellStyle name="Normal 14 5 2 2 2 9" xfId="8575"/>
    <cellStyle name="Normal 14 5 2 2 3" xfId="8576"/>
    <cellStyle name="Normal 14 5 2 2 3 2" xfId="8577"/>
    <cellStyle name="Normal 14 5 2 2 3 2 2" xfId="8578"/>
    <cellStyle name="Normal 14 5 2 2 3 2 3" xfId="8579"/>
    <cellStyle name="Normal 14 5 2 2 3 2 4" xfId="8580"/>
    <cellStyle name="Normal 14 5 2 2 3 3" xfId="8581"/>
    <cellStyle name="Normal 14 5 2 2 3 3 2" xfId="8582"/>
    <cellStyle name="Normal 14 5 2 2 3 3 3" xfId="8583"/>
    <cellStyle name="Normal 14 5 2 2 3 4" xfId="8584"/>
    <cellStyle name="Normal 14 5 2 2 3 5" xfId="8585"/>
    <cellStyle name="Normal 14 5 2 2 3 6" xfId="8586"/>
    <cellStyle name="Normal 14 5 2 2 4" xfId="8587"/>
    <cellStyle name="Normal 14 5 2 2 4 2" xfId="8588"/>
    <cellStyle name="Normal 14 5 2 2 4 3" xfId="8589"/>
    <cellStyle name="Normal 14 5 2 2 4 4" xfId="8590"/>
    <cellStyle name="Normal 14 5 2 2 5" xfId="8591"/>
    <cellStyle name="Normal 14 5 2 2 5 2" xfId="8592"/>
    <cellStyle name="Normal 14 5 2 2 5 3" xfId="8593"/>
    <cellStyle name="Normal 14 5 2 2 5 4" xfId="8594"/>
    <cellStyle name="Normal 14 5 2 2 6" xfId="8595"/>
    <cellStyle name="Normal 14 5 2 2 6 2" xfId="8596"/>
    <cellStyle name="Normal 14 5 2 2 6 3" xfId="8597"/>
    <cellStyle name="Normal 14 5 2 2 6 4" xfId="8598"/>
    <cellStyle name="Normal 14 5 2 2 7" xfId="8599"/>
    <cellStyle name="Normal 14 5 2 2 7 2" xfId="8600"/>
    <cellStyle name="Normal 14 5 2 2 7 3" xfId="8601"/>
    <cellStyle name="Normal 14 5 2 2 8" xfId="8602"/>
    <cellStyle name="Normal 14 5 2 2 9" xfId="8603"/>
    <cellStyle name="Normal 14 5 2 3" xfId="8604"/>
    <cellStyle name="Normal 14 5 2 3 2" xfId="8605"/>
    <cellStyle name="Normal 14 5 2 3 2 2" xfId="8606"/>
    <cellStyle name="Normal 14 5 2 3 2 2 2" xfId="8607"/>
    <cellStyle name="Normal 14 5 2 3 2 2 3" xfId="8608"/>
    <cellStyle name="Normal 14 5 2 3 2 2 4" xfId="8609"/>
    <cellStyle name="Normal 14 5 2 3 2 3" xfId="8610"/>
    <cellStyle name="Normal 14 5 2 3 2 3 2" xfId="8611"/>
    <cellStyle name="Normal 14 5 2 3 2 3 3" xfId="8612"/>
    <cellStyle name="Normal 14 5 2 3 2 4" xfId="8613"/>
    <cellStyle name="Normal 14 5 2 3 2 5" xfId="8614"/>
    <cellStyle name="Normal 14 5 2 3 2 6" xfId="8615"/>
    <cellStyle name="Normal 14 5 2 3 3" xfId="8616"/>
    <cellStyle name="Normal 14 5 2 3 3 2" xfId="8617"/>
    <cellStyle name="Normal 14 5 2 3 3 3" xfId="8618"/>
    <cellStyle name="Normal 14 5 2 3 3 4" xfId="8619"/>
    <cellStyle name="Normal 14 5 2 3 4" xfId="8620"/>
    <cellStyle name="Normal 14 5 2 3 4 2" xfId="8621"/>
    <cellStyle name="Normal 14 5 2 3 4 3" xfId="8622"/>
    <cellStyle name="Normal 14 5 2 3 4 4" xfId="8623"/>
    <cellStyle name="Normal 14 5 2 3 5" xfId="8624"/>
    <cellStyle name="Normal 14 5 2 3 5 2" xfId="8625"/>
    <cellStyle name="Normal 14 5 2 3 5 3" xfId="8626"/>
    <cellStyle name="Normal 14 5 2 3 5 4" xfId="8627"/>
    <cellStyle name="Normal 14 5 2 3 6" xfId="8628"/>
    <cellStyle name="Normal 14 5 2 3 6 2" xfId="8629"/>
    <cellStyle name="Normal 14 5 2 3 6 3" xfId="8630"/>
    <cellStyle name="Normal 14 5 2 3 7" xfId="8631"/>
    <cellStyle name="Normal 14 5 2 3 8" xfId="8632"/>
    <cellStyle name="Normal 14 5 2 3 9" xfId="8633"/>
    <cellStyle name="Normal 14 5 2 4" xfId="8634"/>
    <cellStyle name="Normal 14 5 2 4 2" xfId="8635"/>
    <cellStyle name="Normal 14 5 2 4 2 2" xfId="8636"/>
    <cellStyle name="Normal 14 5 2 4 2 3" xfId="8637"/>
    <cellStyle name="Normal 14 5 2 4 2 4" xfId="8638"/>
    <cellStyle name="Normal 14 5 2 4 3" xfId="8639"/>
    <cellStyle name="Normal 14 5 2 4 3 2" xfId="8640"/>
    <cellStyle name="Normal 14 5 2 4 3 3" xfId="8641"/>
    <cellStyle name="Normal 14 5 2 4 4" xfId="8642"/>
    <cellStyle name="Normal 14 5 2 4 5" xfId="8643"/>
    <cellStyle name="Normal 14 5 2 4 6" xfId="8644"/>
    <cellStyle name="Normal 14 5 2 5" xfId="8645"/>
    <cellStyle name="Normal 14 5 2 5 2" xfId="8646"/>
    <cellStyle name="Normal 14 5 2 5 3" xfId="8647"/>
    <cellStyle name="Normal 14 5 2 5 4" xfId="8648"/>
    <cellStyle name="Normal 14 5 2 6" xfId="8649"/>
    <cellStyle name="Normal 14 5 2 6 2" xfId="8650"/>
    <cellStyle name="Normal 14 5 2 6 3" xfId="8651"/>
    <cellStyle name="Normal 14 5 2 6 4" xfId="8652"/>
    <cellStyle name="Normal 14 5 2 7" xfId="8653"/>
    <cellStyle name="Normal 14 5 2 7 2" xfId="8654"/>
    <cellStyle name="Normal 14 5 2 7 3" xfId="8655"/>
    <cellStyle name="Normal 14 5 2 7 4" xfId="8656"/>
    <cellStyle name="Normal 14 5 2 8" xfId="8657"/>
    <cellStyle name="Normal 14 5 2 8 2" xfId="8658"/>
    <cellStyle name="Normal 14 5 2 8 3" xfId="8659"/>
    <cellStyle name="Normal 14 5 2 9" xfId="8660"/>
    <cellStyle name="Normal 14 5 3" xfId="8661"/>
    <cellStyle name="Normal 14 5 3 10" xfId="8662"/>
    <cellStyle name="Normal 14 5 3 2" xfId="8663"/>
    <cellStyle name="Normal 14 5 3 2 2" xfId="8664"/>
    <cellStyle name="Normal 14 5 3 2 2 2" xfId="8665"/>
    <cellStyle name="Normal 14 5 3 2 2 2 2" xfId="8666"/>
    <cellStyle name="Normal 14 5 3 2 2 2 3" xfId="8667"/>
    <cellStyle name="Normal 14 5 3 2 2 2 4" xfId="8668"/>
    <cellStyle name="Normal 14 5 3 2 2 3" xfId="8669"/>
    <cellStyle name="Normal 14 5 3 2 2 3 2" xfId="8670"/>
    <cellStyle name="Normal 14 5 3 2 2 3 3" xfId="8671"/>
    <cellStyle name="Normal 14 5 3 2 2 4" xfId="8672"/>
    <cellStyle name="Normal 14 5 3 2 2 5" xfId="8673"/>
    <cellStyle name="Normal 14 5 3 2 2 6" xfId="8674"/>
    <cellStyle name="Normal 14 5 3 2 3" xfId="8675"/>
    <cellStyle name="Normal 14 5 3 2 3 2" xfId="8676"/>
    <cellStyle name="Normal 14 5 3 2 3 3" xfId="8677"/>
    <cellStyle name="Normal 14 5 3 2 3 4" xfId="8678"/>
    <cellStyle name="Normal 14 5 3 2 4" xfId="8679"/>
    <cellStyle name="Normal 14 5 3 2 4 2" xfId="8680"/>
    <cellStyle name="Normal 14 5 3 2 4 3" xfId="8681"/>
    <cellStyle name="Normal 14 5 3 2 4 4" xfId="8682"/>
    <cellStyle name="Normal 14 5 3 2 5" xfId="8683"/>
    <cellStyle name="Normal 14 5 3 2 5 2" xfId="8684"/>
    <cellStyle name="Normal 14 5 3 2 5 3" xfId="8685"/>
    <cellStyle name="Normal 14 5 3 2 5 4" xfId="8686"/>
    <cellStyle name="Normal 14 5 3 2 6" xfId="8687"/>
    <cellStyle name="Normal 14 5 3 2 6 2" xfId="8688"/>
    <cellStyle name="Normal 14 5 3 2 6 3" xfId="8689"/>
    <cellStyle name="Normal 14 5 3 2 7" xfId="8690"/>
    <cellStyle name="Normal 14 5 3 2 8" xfId="8691"/>
    <cellStyle name="Normal 14 5 3 2 9" xfId="8692"/>
    <cellStyle name="Normal 14 5 3 3" xfId="8693"/>
    <cellStyle name="Normal 14 5 3 3 2" xfId="8694"/>
    <cellStyle name="Normal 14 5 3 3 2 2" xfId="8695"/>
    <cellStyle name="Normal 14 5 3 3 2 3" xfId="8696"/>
    <cellStyle name="Normal 14 5 3 3 2 4" xfId="8697"/>
    <cellStyle name="Normal 14 5 3 3 3" xfId="8698"/>
    <cellStyle name="Normal 14 5 3 3 3 2" xfId="8699"/>
    <cellStyle name="Normal 14 5 3 3 3 3" xfId="8700"/>
    <cellStyle name="Normal 14 5 3 3 4" xfId="8701"/>
    <cellStyle name="Normal 14 5 3 3 5" xfId="8702"/>
    <cellStyle name="Normal 14 5 3 3 6" xfId="8703"/>
    <cellStyle name="Normal 14 5 3 4" xfId="8704"/>
    <cellStyle name="Normal 14 5 3 4 2" xfId="8705"/>
    <cellStyle name="Normal 14 5 3 4 3" xfId="8706"/>
    <cellStyle name="Normal 14 5 3 4 4" xfId="8707"/>
    <cellStyle name="Normal 14 5 3 5" xfId="8708"/>
    <cellStyle name="Normal 14 5 3 5 2" xfId="8709"/>
    <cellStyle name="Normal 14 5 3 5 3" xfId="8710"/>
    <cellStyle name="Normal 14 5 3 5 4" xfId="8711"/>
    <cellStyle name="Normal 14 5 3 6" xfId="8712"/>
    <cellStyle name="Normal 14 5 3 6 2" xfId="8713"/>
    <cellStyle name="Normal 14 5 3 6 3" xfId="8714"/>
    <cellStyle name="Normal 14 5 3 6 4" xfId="8715"/>
    <cellStyle name="Normal 14 5 3 7" xfId="8716"/>
    <cellStyle name="Normal 14 5 3 7 2" xfId="8717"/>
    <cellStyle name="Normal 14 5 3 7 3" xfId="8718"/>
    <cellStyle name="Normal 14 5 3 8" xfId="8719"/>
    <cellStyle name="Normal 14 5 3 9" xfId="8720"/>
    <cellStyle name="Normal 14 5 4" xfId="8721"/>
    <cellStyle name="Normal 14 5 4 2" xfId="8722"/>
    <cellStyle name="Normal 14 5 4 2 2" xfId="8723"/>
    <cellStyle name="Normal 14 5 4 2 2 2" xfId="8724"/>
    <cellStyle name="Normal 14 5 4 2 2 3" xfId="8725"/>
    <cellStyle name="Normal 14 5 4 2 2 4" xfId="8726"/>
    <cellStyle name="Normal 14 5 4 2 3" xfId="8727"/>
    <cellStyle name="Normal 14 5 4 2 3 2" xfId="8728"/>
    <cellStyle name="Normal 14 5 4 2 3 3" xfId="8729"/>
    <cellStyle name="Normal 14 5 4 2 4" xfId="8730"/>
    <cellStyle name="Normal 14 5 4 2 5" xfId="8731"/>
    <cellStyle name="Normal 14 5 4 2 6" xfId="8732"/>
    <cellStyle name="Normal 14 5 4 3" xfId="8733"/>
    <cellStyle name="Normal 14 5 4 3 2" xfId="8734"/>
    <cellStyle name="Normal 14 5 4 3 3" xfId="8735"/>
    <cellStyle name="Normal 14 5 4 3 4" xfId="8736"/>
    <cellStyle name="Normal 14 5 4 4" xfId="8737"/>
    <cellStyle name="Normal 14 5 4 4 2" xfId="8738"/>
    <cellStyle name="Normal 14 5 4 4 3" xfId="8739"/>
    <cellStyle name="Normal 14 5 4 4 4" xfId="8740"/>
    <cellStyle name="Normal 14 5 4 5" xfId="8741"/>
    <cellStyle name="Normal 14 5 4 5 2" xfId="8742"/>
    <cellStyle name="Normal 14 5 4 5 3" xfId="8743"/>
    <cellStyle name="Normal 14 5 4 5 4" xfId="8744"/>
    <cellStyle name="Normal 14 5 4 6" xfId="8745"/>
    <cellStyle name="Normal 14 5 4 6 2" xfId="8746"/>
    <cellStyle name="Normal 14 5 4 6 3" xfId="8747"/>
    <cellStyle name="Normal 14 5 4 7" xfId="8748"/>
    <cellStyle name="Normal 14 5 4 8" xfId="8749"/>
    <cellStyle name="Normal 14 5 4 9" xfId="8750"/>
    <cellStyle name="Normal 14 5 5" xfId="8751"/>
    <cellStyle name="Normal 14 5 5 2" xfId="8752"/>
    <cellStyle name="Normal 14 5 5 2 2" xfId="8753"/>
    <cellStyle name="Normal 14 5 5 2 2 2" xfId="8754"/>
    <cellStyle name="Normal 14 5 5 2 2 3" xfId="8755"/>
    <cellStyle name="Normal 14 5 5 2 2 4" xfId="8756"/>
    <cellStyle name="Normal 14 5 5 2 3" xfId="8757"/>
    <cellStyle name="Normal 14 5 5 2 3 2" xfId="8758"/>
    <cellStyle name="Normal 14 5 5 2 3 3" xfId="8759"/>
    <cellStyle name="Normal 14 5 5 2 4" xfId="8760"/>
    <cellStyle name="Normal 14 5 5 2 5" xfId="8761"/>
    <cellStyle name="Normal 14 5 5 2 6" xfId="8762"/>
    <cellStyle name="Normal 14 5 5 3" xfId="8763"/>
    <cellStyle name="Normal 14 5 5 3 2" xfId="8764"/>
    <cellStyle name="Normal 14 5 5 3 3" xfId="8765"/>
    <cellStyle name="Normal 14 5 5 3 4" xfId="8766"/>
    <cellStyle name="Normal 14 5 5 4" xfId="8767"/>
    <cellStyle name="Normal 14 5 5 4 2" xfId="8768"/>
    <cellStyle name="Normal 14 5 5 4 3" xfId="8769"/>
    <cellStyle name="Normal 14 5 5 4 4" xfId="8770"/>
    <cellStyle name="Normal 14 5 5 5" xfId="8771"/>
    <cellStyle name="Normal 14 5 5 5 2" xfId="8772"/>
    <cellStyle name="Normal 14 5 5 5 3" xfId="8773"/>
    <cellStyle name="Normal 14 5 5 5 4" xfId="8774"/>
    <cellStyle name="Normal 14 5 5 6" xfId="8775"/>
    <cellStyle name="Normal 14 5 5 6 2" xfId="8776"/>
    <cellStyle name="Normal 14 5 5 6 3" xfId="8777"/>
    <cellStyle name="Normal 14 5 5 7" xfId="8778"/>
    <cellStyle name="Normal 14 5 5 8" xfId="8779"/>
    <cellStyle name="Normal 14 5 5 9" xfId="8780"/>
    <cellStyle name="Normal 14 5 6" xfId="8781"/>
    <cellStyle name="Normal 14 5 6 2" xfId="8782"/>
    <cellStyle name="Normal 14 5 6 2 2" xfId="8783"/>
    <cellStyle name="Normal 14 5 6 2 2 2" xfId="8784"/>
    <cellStyle name="Normal 14 5 6 2 2 3" xfId="8785"/>
    <cellStyle name="Normal 14 5 6 2 2 4" xfId="8786"/>
    <cellStyle name="Normal 14 5 6 2 3" xfId="8787"/>
    <cellStyle name="Normal 14 5 6 2 3 2" xfId="8788"/>
    <cellStyle name="Normal 14 5 6 2 3 3" xfId="8789"/>
    <cellStyle name="Normal 14 5 6 2 4" xfId="8790"/>
    <cellStyle name="Normal 14 5 6 2 5" xfId="8791"/>
    <cellStyle name="Normal 14 5 6 2 6" xfId="8792"/>
    <cellStyle name="Normal 14 5 6 3" xfId="8793"/>
    <cellStyle name="Normal 14 5 6 3 2" xfId="8794"/>
    <cellStyle name="Normal 14 5 6 3 3" xfId="8795"/>
    <cellStyle name="Normal 14 5 6 3 4" xfId="8796"/>
    <cellStyle name="Normal 14 5 6 4" xfId="8797"/>
    <cellStyle name="Normal 14 5 6 4 2" xfId="8798"/>
    <cellStyle name="Normal 14 5 6 4 3" xfId="8799"/>
    <cellStyle name="Normal 14 5 6 4 4" xfId="8800"/>
    <cellStyle name="Normal 14 5 6 5" xfId="8801"/>
    <cellStyle name="Normal 14 5 6 5 2" xfId="8802"/>
    <cellStyle name="Normal 14 5 6 5 3" xfId="8803"/>
    <cellStyle name="Normal 14 5 6 6" xfId="8804"/>
    <cellStyle name="Normal 14 5 6 7" xfId="8805"/>
    <cellStyle name="Normal 14 5 6 8" xfId="8806"/>
    <cellStyle name="Normal 14 5 7" xfId="8807"/>
    <cellStyle name="Normal 14 5 7 2" xfId="8808"/>
    <cellStyle name="Normal 14 5 7 2 2" xfId="8809"/>
    <cellStyle name="Normal 14 5 7 2 3" xfId="8810"/>
    <cellStyle name="Normal 14 5 7 2 4" xfId="8811"/>
    <cellStyle name="Normal 14 5 7 3" xfId="8812"/>
    <cellStyle name="Normal 14 5 7 3 2" xfId="8813"/>
    <cellStyle name="Normal 14 5 7 3 3" xfId="8814"/>
    <cellStyle name="Normal 14 5 7 4" xfId="8815"/>
    <cellStyle name="Normal 14 5 7 5" xfId="8816"/>
    <cellStyle name="Normal 14 5 7 6" xfId="8817"/>
    <cellStyle name="Normal 14 5 8" xfId="8818"/>
    <cellStyle name="Normal 14 5 8 2" xfId="8819"/>
    <cellStyle name="Normal 14 5 8 3" xfId="8820"/>
    <cellStyle name="Normal 14 5 8 4" xfId="8821"/>
    <cellStyle name="Normal 14 5 9" xfId="8822"/>
    <cellStyle name="Normal 14 5 9 2" xfId="8823"/>
    <cellStyle name="Normal 14 5 9 3" xfId="8824"/>
    <cellStyle name="Normal 14 5 9 4" xfId="8825"/>
    <cellStyle name="Normal 14 6" xfId="8826"/>
    <cellStyle name="Normal 14 6 10" xfId="8827"/>
    <cellStyle name="Normal 14 6 11" xfId="8828"/>
    <cellStyle name="Normal 14 6 2" xfId="8829"/>
    <cellStyle name="Normal 14 6 2 10" xfId="8830"/>
    <cellStyle name="Normal 14 6 2 2" xfId="8831"/>
    <cellStyle name="Normal 14 6 2 2 2" xfId="8832"/>
    <cellStyle name="Normal 14 6 2 2 2 2" xfId="8833"/>
    <cellStyle name="Normal 14 6 2 2 2 2 2" xfId="8834"/>
    <cellStyle name="Normal 14 6 2 2 2 2 3" xfId="8835"/>
    <cellStyle name="Normal 14 6 2 2 2 2 4" xfId="8836"/>
    <cellStyle name="Normal 14 6 2 2 2 3" xfId="8837"/>
    <cellStyle name="Normal 14 6 2 2 2 3 2" xfId="8838"/>
    <cellStyle name="Normal 14 6 2 2 2 3 3" xfId="8839"/>
    <cellStyle name="Normal 14 6 2 2 2 4" xfId="8840"/>
    <cellStyle name="Normal 14 6 2 2 2 5" xfId="8841"/>
    <cellStyle name="Normal 14 6 2 2 2 6" xfId="8842"/>
    <cellStyle name="Normal 14 6 2 2 3" xfId="8843"/>
    <cellStyle name="Normal 14 6 2 2 3 2" xfId="8844"/>
    <cellStyle name="Normal 14 6 2 2 3 3" xfId="8845"/>
    <cellStyle name="Normal 14 6 2 2 3 4" xfId="8846"/>
    <cellStyle name="Normal 14 6 2 2 4" xfId="8847"/>
    <cellStyle name="Normal 14 6 2 2 4 2" xfId="8848"/>
    <cellStyle name="Normal 14 6 2 2 4 3" xfId="8849"/>
    <cellStyle name="Normal 14 6 2 2 4 4" xfId="8850"/>
    <cellStyle name="Normal 14 6 2 2 5" xfId="8851"/>
    <cellStyle name="Normal 14 6 2 2 5 2" xfId="8852"/>
    <cellStyle name="Normal 14 6 2 2 5 3" xfId="8853"/>
    <cellStyle name="Normal 14 6 2 2 5 4" xfId="8854"/>
    <cellStyle name="Normal 14 6 2 2 6" xfId="8855"/>
    <cellStyle name="Normal 14 6 2 2 6 2" xfId="8856"/>
    <cellStyle name="Normal 14 6 2 2 6 3" xfId="8857"/>
    <cellStyle name="Normal 14 6 2 2 7" xfId="8858"/>
    <cellStyle name="Normal 14 6 2 2 8" xfId="8859"/>
    <cellStyle name="Normal 14 6 2 2 9" xfId="8860"/>
    <cellStyle name="Normal 14 6 2 3" xfId="8861"/>
    <cellStyle name="Normal 14 6 2 3 2" xfId="8862"/>
    <cellStyle name="Normal 14 6 2 3 2 2" xfId="8863"/>
    <cellStyle name="Normal 14 6 2 3 2 3" xfId="8864"/>
    <cellStyle name="Normal 14 6 2 3 2 4" xfId="8865"/>
    <cellStyle name="Normal 14 6 2 3 3" xfId="8866"/>
    <cellStyle name="Normal 14 6 2 3 3 2" xfId="8867"/>
    <cellStyle name="Normal 14 6 2 3 3 3" xfId="8868"/>
    <cellStyle name="Normal 14 6 2 3 4" xfId="8869"/>
    <cellStyle name="Normal 14 6 2 3 5" xfId="8870"/>
    <cellStyle name="Normal 14 6 2 3 6" xfId="8871"/>
    <cellStyle name="Normal 14 6 2 4" xfId="8872"/>
    <cellStyle name="Normal 14 6 2 4 2" xfId="8873"/>
    <cellStyle name="Normal 14 6 2 4 3" xfId="8874"/>
    <cellStyle name="Normal 14 6 2 4 4" xfId="8875"/>
    <cellStyle name="Normal 14 6 2 5" xfId="8876"/>
    <cellStyle name="Normal 14 6 2 5 2" xfId="8877"/>
    <cellStyle name="Normal 14 6 2 5 3" xfId="8878"/>
    <cellStyle name="Normal 14 6 2 5 4" xfId="8879"/>
    <cellStyle name="Normal 14 6 2 6" xfId="8880"/>
    <cellStyle name="Normal 14 6 2 6 2" xfId="8881"/>
    <cellStyle name="Normal 14 6 2 6 3" xfId="8882"/>
    <cellStyle name="Normal 14 6 2 6 4" xfId="8883"/>
    <cellStyle name="Normal 14 6 2 7" xfId="8884"/>
    <cellStyle name="Normal 14 6 2 7 2" xfId="8885"/>
    <cellStyle name="Normal 14 6 2 7 3" xfId="8886"/>
    <cellStyle name="Normal 14 6 2 8" xfId="8887"/>
    <cellStyle name="Normal 14 6 2 9" xfId="8888"/>
    <cellStyle name="Normal 14 6 3" xfId="8889"/>
    <cellStyle name="Normal 14 6 3 2" xfId="8890"/>
    <cellStyle name="Normal 14 6 3 2 2" xfId="8891"/>
    <cellStyle name="Normal 14 6 3 2 2 2" xfId="8892"/>
    <cellStyle name="Normal 14 6 3 2 2 3" xfId="8893"/>
    <cellStyle name="Normal 14 6 3 2 2 4" xfId="8894"/>
    <cellStyle name="Normal 14 6 3 2 3" xfId="8895"/>
    <cellStyle name="Normal 14 6 3 2 3 2" xfId="8896"/>
    <cellStyle name="Normal 14 6 3 2 3 3" xfId="8897"/>
    <cellStyle name="Normal 14 6 3 2 4" xfId="8898"/>
    <cellStyle name="Normal 14 6 3 2 5" xfId="8899"/>
    <cellStyle name="Normal 14 6 3 2 6" xfId="8900"/>
    <cellStyle name="Normal 14 6 3 3" xfId="8901"/>
    <cellStyle name="Normal 14 6 3 3 2" xfId="8902"/>
    <cellStyle name="Normal 14 6 3 3 3" xfId="8903"/>
    <cellStyle name="Normal 14 6 3 3 4" xfId="8904"/>
    <cellStyle name="Normal 14 6 3 4" xfId="8905"/>
    <cellStyle name="Normal 14 6 3 4 2" xfId="8906"/>
    <cellStyle name="Normal 14 6 3 4 3" xfId="8907"/>
    <cellStyle name="Normal 14 6 3 4 4" xfId="8908"/>
    <cellStyle name="Normal 14 6 3 5" xfId="8909"/>
    <cellStyle name="Normal 14 6 3 5 2" xfId="8910"/>
    <cellStyle name="Normal 14 6 3 5 3" xfId="8911"/>
    <cellStyle name="Normal 14 6 3 5 4" xfId="8912"/>
    <cellStyle name="Normal 14 6 3 6" xfId="8913"/>
    <cellStyle name="Normal 14 6 3 6 2" xfId="8914"/>
    <cellStyle name="Normal 14 6 3 6 3" xfId="8915"/>
    <cellStyle name="Normal 14 6 3 7" xfId="8916"/>
    <cellStyle name="Normal 14 6 3 8" xfId="8917"/>
    <cellStyle name="Normal 14 6 3 9" xfId="8918"/>
    <cellStyle name="Normal 14 6 4" xfId="8919"/>
    <cellStyle name="Normal 14 6 4 2" xfId="8920"/>
    <cellStyle name="Normal 14 6 4 2 2" xfId="8921"/>
    <cellStyle name="Normal 14 6 4 2 3" xfId="8922"/>
    <cellStyle name="Normal 14 6 4 2 4" xfId="8923"/>
    <cellStyle name="Normal 14 6 4 3" xfId="8924"/>
    <cellStyle name="Normal 14 6 4 3 2" xfId="8925"/>
    <cellStyle name="Normal 14 6 4 3 3" xfId="8926"/>
    <cellStyle name="Normal 14 6 4 4" xfId="8927"/>
    <cellStyle name="Normal 14 6 4 5" xfId="8928"/>
    <cellStyle name="Normal 14 6 4 6" xfId="8929"/>
    <cellStyle name="Normal 14 6 5" xfId="8930"/>
    <cellStyle name="Normal 14 6 5 2" xfId="8931"/>
    <cellStyle name="Normal 14 6 5 3" xfId="8932"/>
    <cellStyle name="Normal 14 6 5 4" xfId="8933"/>
    <cellStyle name="Normal 14 6 6" xfId="8934"/>
    <cellStyle name="Normal 14 6 6 2" xfId="8935"/>
    <cellStyle name="Normal 14 6 6 3" xfId="8936"/>
    <cellStyle name="Normal 14 6 6 4" xfId="8937"/>
    <cellStyle name="Normal 14 6 7" xfId="8938"/>
    <cellStyle name="Normal 14 6 7 2" xfId="8939"/>
    <cellStyle name="Normal 14 6 7 3" xfId="8940"/>
    <cellStyle name="Normal 14 6 7 4" xfId="8941"/>
    <cellStyle name="Normal 14 6 8" xfId="8942"/>
    <cellStyle name="Normal 14 6 8 2" xfId="8943"/>
    <cellStyle name="Normal 14 6 8 3" xfId="8944"/>
    <cellStyle name="Normal 14 6 9" xfId="8945"/>
    <cellStyle name="Normal 14 7" xfId="8946"/>
    <cellStyle name="Normal 14 7 10" xfId="8947"/>
    <cellStyle name="Normal 14 7 11" xfId="8948"/>
    <cellStyle name="Normal 14 7 2" xfId="8949"/>
    <cellStyle name="Normal 14 7 2 10" xfId="8950"/>
    <cellStyle name="Normal 14 7 2 2" xfId="8951"/>
    <cellStyle name="Normal 14 7 2 2 2" xfId="8952"/>
    <cellStyle name="Normal 14 7 2 2 2 2" xfId="8953"/>
    <cellStyle name="Normal 14 7 2 2 2 2 2" xfId="8954"/>
    <cellStyle name="Normal 14 7 2 2 2 2 3" xfId="8955"/>
    <cellStyle name="Normal 14 7 2 2 2 2 4" xfId="8956"/>
    <cellStyle name="Normal 14 7 2 2 2 3" xfId="8957"/>
    <cellStyle name="Normal 14 7 2 2 2 3 2" xfId="8958"/>
    <cellStyle name="Normal 14 7 2 2 2 3 3" xfId="8959"/>
    <cellStyle name="Normal 14 7 2 2 2 4" xfId="8960"/>
    <cellStyle name="Normal 14 7 2 2 2 5" xfId="8961"/>
    <cellStyle name="Normal 14 7 2 2 2 6" xfId="8962"/>
    <cellStyle name="Normal 14 7 2 2 3" xfId="8963"/>
    <cellStyle name="Normal 14 7 2 2 3 2" xfId="8964"/>
    <cellStyle name="Normal 14 7 2 2 3 3" xfId="8965"/>
    <cellStyle name="Normal 14 7 2 2 3 4" xfId="8966"/>
    <cellStyle name="Normal 14 7 2 2 4" xfId="8967"/>
    <cellStyle name="Normal 14 7 2 2 4 2" xfId="8968"/>
    <cellStyle name="Normal 14 7 2 2 4 3" xfId="8969"/>
    <cellStyle name="Normal 14 7 2 2 4 4" xfId="8970"/>
    <cellStyle name="Normal 14 7 2 2 5" xfId="8971"/>
    <cellStyle name="Normal 14 7 2 2 5 2" xfId="8972"/>
    <cellStyle name="Normal 14 7 2 2 5 3" xfId="8973"/>
    <cellStyle name="Normal 14 7 2 2 5 4" xfId="8974"/>
    <cellStyle name="Normal 14 7 2 2 6" xfId="8975"/>
    <cellStyle name="Normal 14 7 2 2 6 2" xfId="8976"/>
    <cellStyle name="Normal 14 7 2 2 6 3" xfId="8977"/>
    <cellStyle name="Normal 14 7 2 2 7" xfId="8978"/>
    <cellStyle name="Normal 14 7 2 2 8" xfId="8979"/>
    <cellStyle name="Normal 14 7 2 2 9" xfId="8980"/>
    <cellStyle name="Normal 14 7 2 3" xfId="8981"/>
    <cellStyle name="Normal 14 7 2 3 2" xfId="8982"/>
    <cellStyle name="Normal 14 7 2 3 2 2" xfId="8983"/>
    <cellStyle name="Normal 14 7 2 3 2 3" xfId="8984"/>
    <cellStyle name="Normal 14 7 2 3 2 4" xfId="8985"/>
    <cellStyle name="Normal 14 7 2 3 3" xfId="8986"/>
    <cellStyle name="Normal 14 7 2 3 3 2" xfId="8987"/>
    <cellStyle name="Normal 14 7 2 3 3 3" xfId="8988"/>
    <cellStyle name="Normal 14 7 2 3 4" xfId="8989"/>
    <cellStyle name="Normal 14 7 2 3 5" xfId="8990"/>
    <cellStyle name="Normal 14 7 2 3 6" xfId="8991"/>
    <cellStyle name="Normal 14 7 2 4" xfId="8992"/>
    <cellStyle name="Normal 14 7 2 4 2" xfId="8993"/>
    <cellStyle name="Normal 14 7 2 4 3" xfId="8994"/>
    <cellStyle name="Normal 14 7 2 4 4" xfId="8995"/>
    <cellStyle name="Normal 14 7 2 5" xfId="8996"/>
    <cellStyle name="Normal 14 7 2 5 2" xfId="8997"/>
    <cellStyle name="Normal 14 7 2 5 3" xfId="8998"/>
    <cellStyle name="Normal 14 7 2 5 4" xfId="8999"/>
    <cellStyle name="Normal 14 7 2 6" xfId="9000"/>
    <cellStyle name="Normal 14 7 2 6 2" xfId="9001"/>
    <cellStyle name="Normal 14 7 2 6 3" xfId="9002"/>
    <cellStyle name="Normal 14 7 2 6 4" xfId="9003"/>
    <cellStyle name="Normal 14 7 2 7" xfId="9004"/>
    <cellStyle name="Normal 14 7 2 7 2" xfId="9005"/>
    <cellStyle name="Normal 14 7 2 7 3" xfId="9006"/>
    <cellStyle name="Normal 14 7 2 8" xfId="9007"/>
    <cellStyle name="Normal 14 7 2 9" xfId="9008"/>
    <cellStyle name="Normal 14 7 3" xfId="9009"/>
    <cellStyle name="Normal 14 7 3 2" xfId="9010"/>
    <cellStyle name="Normal 14 7 3 2 2" xfId="9011"/>
    <cellStyle name="Normal 14 7 3 2 2 2" xfId="9012"/>
    <cellStyle name="Normal 14 7 3 2 2 3" xfId="9013"/>
    <cellStyle name="Normal 14 7 3 2 2 4" xfId="9014"/>
    <cellStyle name="Normal 14 7 3 2 3" xfId="9015"/>
    <cellStyle name="Normal 14 7 3 2 3 2" xfId="9016"/>
    <cellStyle name="Normal 14 7 3 2 3 3" xfId="9017"/>
    <cellStyle name="Normal 14 7 3 2 4" xfId="9018"/>
    <cellStyle name="Normal 14 7 3 2 5" xfId="9019"/>
    <cellStyle name="Normal 14 7 3 2 6" xfId="9020"/>
    <cellStyle name="Normal 14 7 3 3" xfId="9021"/>
    <cellStyle name="Normal 14 7 3 3 2" xfId="9022"/>
    <cellStyle name="Normal 14 7 3 3 3" xfId="9023"/>
    <cellStyle name="Normal 14 7 3 3 4" xfId="9024"/>
    <cellStyle name="Normal 14 7 3 4" xfId="9025"/>
    <cellStyle name="Normal 14 7 3 4 2" xfId="9026"/>
    <cellStyle name="Normal 14 7 3 4 3" xfId="9027"/>
    <cellStyle name="Normal 14 7 3 4 4" xfId="9028"/>
    <cellStyle name="Normal 14 7 3 5" xfId="9029"/>
    <cellStyle name="Normal 14 7 3 5 2" xfId="9030"/>
    <cellStyle name="Normal 14 7 3 5 3" xfId="9031"/>
    <cellStyle name="Normal 14 7 3 5 4" xfId="9032"/>
    <cellStyle name="Normal 14 7 3 6" xfId="9033"/>
    <cellStyle name="Normal 14 7 3 6 2" xfId="9034"/>
    <cellStyle name="Normal 14 7 3 6 3" xfId="9035"/>
    <cellStyle name="Normal 14 7 3 7" xfId="9036"/>
    <cellStyle name="Normal 14 7 3 8" xfId="9037"/>
    <cellStyle name="Normal 14 7 3 9" xfId="9038"/>
    <cellStyle name="Normal 14 7 4" xfId="9039"/>
    <cellStyle name="Normal 14 7 4 2" xfId="9040"/>
    <cellStyle name="Normal 14 7 4 2 2" xfId="9041"/>
    <cellStyle name="Normal 14 7 4 2 3" xfId="9042"/>
    <cellStyle name="Normal 14 7 4 2 4" xfId="9043"/>
    <cellStyle name="Normal 14 7 4 3" xfId="9044"/>
    <cellStyle name="Normal 14 7 4 3 2" xfId="9045"/>
    <cellStyle name="Normal 14 7 4 3 3" xfId="9046"/>
    <cellStyle name="Normal 14 7 4 4" xfId="9047"/>
    <cellStyle name="Normal 14 7 4 5" xfId="9048"/>
    <cellStyle name="Normal 14 7 4 6" xfId="9049"/>
    <cellStyle name="Normal 14 7 5" xfId="9050"/>
    <cellStyle name="Normal 14 7 5 2" xfId="9051"/>
    <cellStyle name="Normal 14 7 5 3" xfId="9052"/>
    <cellStyle name="Normal 14 7 5 4" xfId="9053"/>
    <cellStyle name="Normal 14 7 6" xfId="9054"/>
    <cellStyle name="Normal 14 7 6 2" xfId="9055"/>
    <cellStyle name="Normal 14 7 6 3" xfId="9056"/>
    <cellStyle name="Normal 14 7 6 4" xfId="9057"/>
    <cellStyle name="Normal 14 7 7" xfId="9058"/>
    <cellStyle name="Normal 14 7 7 2" xfId="9059"/>
    <cellStyle name="Normal 14 7 7 3" xfId="9060"/>
    <cellStyle name="Normal 14 7 7 4" xfId="9061"/>
    <cellStyle name="Normal 14 7 8" xfId="9062"/>
    <cellStyle name="Normal 14 7 8 2" xfId="9063"/>
    <cellStyle name="Normal 14 7 8 3" xfId="9064"/>
    <cellStyle name="Normal 14 7 9" xfId="9065"/>
    <cellStyle name="Normal 14 8" xfId="9066"/>
    <cellStyle name="Normal 14 8 10" xfId="9067"/>
    <cellStyle name="Normal 14 8 11" xfId="9068"/>
    <cellStyle name="Normal 14 8 2" xfId="9069"/>
    <cellStyle name="Normal 14 8 2 10" xfId="9070"/>
    <cellStyle name="Normal 14 8 2 2" xfId="9071"/>
    <cellStyle name="Normal 14 8 2 2 2" xfId="9072"/>
    <cellStyle name="Normal 14 8 2 2 2 2" xfId="9073"/>
    <cellStyle name="Normal 14 8 2 2 2 2 2" xfId="9074"/>
    <cellStyle name="Normal 14 8 2 2 2 2 3" xfId="9075"/>
    <cellStyle name="Normal 14 8 2 2 2 2 4" xfId="9076"/>
    <cellStyle name="Normal 14 8 2 2 2 3" xfId="9077"/>
    <cellStyle name="Normal 14 8 2 2 2 3 2" xfId="9078"/>
    <cellStyle name="Normal 14 8 2 2 2 3 3" xfId="9079"/>
    <cellStyle name="Normal 14 8 2 2 2 4" xfId="9080"/>
    <cellStyle name="Normal 14 8 2 2 2 5" xfId="9081"/>
    <cellStyle name="Normal 14 8 2 2 2 6" xfId="9082"/>
    <cellStyle name="Normal 14 8 2 2 3" xfId="9083"/>
    <cellStyle name="Normal 14 8 2 2 3 2" xfId="9084"/>
    <cellStyle name="Normal 14 8 2 2 3 3" xfId="9085"/>
    <cellStyle name="Normal 14 8 2 2 3 4" xfId="9086"/>
    <cellStyle name="Normal 14 8 2 2 4" xfId="9087"/>
    <cellStyle name="Normal 14 8 2 2 4 2" xfId="9088"/>
    <cellStyle name="Normal 14 8 2 2 4 3" xfId="9089"/>
    <cellStyle name="Normal 14 8 2 2 4 4" xfId="9090"/>
    <cellStyle name="Normal 14 8 2 2 5" xfId="9091"/>
    <cellStyle name="Normal 14 8 2 2 5 2" xfId="9092"/>
    <cellStyle name="Normal 14 8 2 2 5 3" xfId="9093"/>
    <cellStyle name="Normal 14 8 2 2 5 4" xfId="9094"/>
    <cellStyle name="Normal 14 8 2 2 6" xfId="9095"/>
    <cellStyle name="Normal 14 8 2 2 6 2" xfId="9096"/>
    <cellStyle name="Normal 14 8 2 2 6 3" xfId="9097"/>
    <cellStyle name="Normal 14 8 2 2 7" xfId="9098"/>
    <cellStyle name="Normal 14 8 2 2 8" xfId="9099"/>
    <cellStyle name="Normal 14 8 2 2 9" xfId="9100"/>
    <cellStyle name="Normal 14 8 2 3" xfId="9101"/>
    <cellStyle name="Normal 14 8 2 3 2" xfId="9102"/>
    <cellStyle name="Normal 14 8 2 3 2 2" xfId="9103"/>
    <cellStyle name="Normal 14 8 2 3 2 3" xfId="9104"/>
    <cellStyle name="Normal 14 8 2 3 2 4" xfId="9105"/>
    <cellStyle name="Normal 14 8 2 3 3" xfId="9106"/>
    <cellStyle name="Normal 14 8 2 3 3 2" xfId="9107"/>
    <cellStyle name="Normal 14 8 2 3 3 3" xfId="9108"/>
    <cellStyle name="Normal 14 8 2 3 4" xfId="9109"/>
    <cellStyle name="Normal 14 8 2 3 5" xfId="9110"/>
    <cellStyle name="Normal 14 8 2 3 6" xfId="9111"/>
    <cellStyle name="Normal 14 8 2 4" xfId="9112"/>
    <cellStyle name="Normal 14 8 2 4 2" xfId="9113"/>
    <cellStyle name="Normal 14 8 2 4 3" xfId="9114"/>
    <cellStyle name="Normal 14 8 2 4 4" xfId="9115"/>
    <cellStyle name="Normal 14 8 2 5" xfId="9116"/>
    <cellStyle name="Normal 14 8 2 5 2" xfId="9117"/>
    <cellStyle name="Normal 14 8 2 5 3" xfId="9118"/>
    <cellStyle name="Normal 14 8 2 5 4" xfId="9119"/>
    <cellStyle name="Normal 14 8 2 6" xfId="9120"/>
    <cellStyle name="Normal 14 8 2 6 2" xfId="9121"/>
    <cellStyle name="Normal 14 8 2 6 3" xfId="9122"/>
    <cellStyle name="Normal 14 8 2 6 4" xfId="9123"/>
    <cellStyle name="Normal 14 8 2 7" xfId="9124"/>
    <cellStyle name="Normal 14 8 2 7 2" xfId="9125"/>
    <cellStyle name="Normal 14 8 2 7 3" xfId="9126"/>
    <cellStyle name="Normal 14 8 2 8" xfId="9127"/>
    <cellStyle name="Normal 14 8 2 9" xfId="9128"/>
    <cellStyle name="Normal 14 8 3" xfId="9129"/>
    <cellStyle name="Normal 14 8 3 2" xfId="9130"/>
    <cellStyle name="Normal 14 8 3 2 2" xfId="9131"/>
    <cellStyle name="Normal 14 8 3 2 2 2" xfId="9132"/>
    <cellStyle name="Normal 14 8 3 2 2 3" xfId="9133"/>
    <cellStyle name="Normal 14 8 3 2 2 4" xfId="9134"/>
    <cellStyle name="Normal 14 8 3 2 3" xfId="9135"/>
    <cellStyle name="Normal 14 8 3 2 3 2" xfId="9136"/>
    <cellStyle name="Normal 14 8 3 2 3 3" xfId="9137"/>
    <cellStyle name="Normal 14 8 3 2 4" xfId="9138"/>
    <cellStyle name="Normal 14 8 3 2 5" xfId="9139"/>
    <cellStyle name="Normal 14 8 3 2 6" xfId="9140"/>
    <cellStyle name="Normal 14 8 3 3" xfId="9141"/>
    <cellStyle name="Normal 14 8 3 3 2" xfId="9142"/>
    <cellStyle name="Normal 14 8 3 3 3" xfId="9143"/>
    <cellStyle name="Normal 14 8 3 3 4" xfId="9144"/>
    <cellStyle name="Normal 14 8 3 4" xfId="9145"/>
    <cellStyle name="Normal 14 8 3 4 2" xfId="9146"/>
    <cellStyle name="Normal 14 8 3 4 3" xfId="9147"/>
    <cellStyle name="Normal 14 8 3 4 4" xfId="9148"/>
    <cellStyle name="Normal 14 8 3 5" xfId="9149"/>
    <cellStyle name="Normal 14 8 3 5 2" xfId="9150"/>
    <cellStyle name="Normal 14 8 3 5 3" xfId="9151"/>
    <cellStyle name="Normal 14 8 3 5 4" xfId="9152"/>
    <cellStyle name="Normal 14 8 3 6" xfId="9153"/>
    <cellStyle name="Normal 14 8 3 6 2" xfId="9154"/>
    <cellStyle name="Normal 14 8 3 6 3" xfId="9155"/>
    <cellStyle name="Normal 14 8 3 7" xfId="9156"/>
    <cellStyle name="Normal 14 8 3 8" xfId="9157"/>
    <cellStyle name="Normal 14 8 3 9" xfId="9158"/>
    <cellStyle name="Normal 14 8 4" xfId="9159"/>
    <cellStyle name="Normal 14 8 4 2" xfId="9160"/>
    <cellStyle name="Normal 14 8 4 2 2" xfId="9161"/>
    <cellStyle name="Normal 14 8 4 2 3" xfId="9162"/>
    <cellStyle name="Normal 14 8 4 2 4" xfId="9163"/>
    <cellStyle name="Normal 14 8 4 3" xfId="9164"/>
    <cellStyle name="Normal 14 8 4 3 2" xfId="9165"/>
    <cellStyle name="Normal 14 8 4 3 3" xfId="9166"/>
    <cellStyle name="Normal 14 8 4 4" xfId="9167"/>
    <cellStyle name="Normal 14 8 4 5" xfId="9168"/>
    <cellStyle name="Normal 14 8 4 6" xfId="9169"/>
    <cellStyle name="Normal 14 8 5" xfId="9170"/>
    <cellStyle name="Normal 14 8 5 2" xfId="9171"/>
    <cellStyle name="Normal 14 8 5 3" xfId="9172"/>
    <cellStyle name="Normal 14 8 5 4" xfId="9173"/>
    <cellStyle name="Normal 14 8 6" xfId="9174"/>
    <cellStyle name="Normal 14 8 6 2" xfId="9175"/>
    <cellStyle name="Normal 14 8 6 3" xfId="9176"/>
    <cellStyle name="Normal 14 8 6 4" xfId="9177"/>
    <cellStyle name="Normal 14 8 7" xfId="9178"/>
    <cellStyle name="Normal 14 8 7 2" xfId="9179"/>
    <cellStyle name="Normal 14 8 7 3" xfId="9180"/>
    <cellStyle name="Normal 14 8 7 4" xfId="9181"/>
    <cellStyle name="Normal 14 8 8" xfId="9182"/>
    <cellStyle name="Normal 14 8 8 2" xfId="9183"/>
    <cellStyle name="Normal 14 8 8 3" xfId="9184"/>
    <cellStyle name="Normal 14 8 9" xfId="9185"/>
    <cellStyle name="Normal 14 9" xfId="9186"/>
    <cellStyle name="Normal 14 9 10" xfId="9187"/>
    <cellStyle name="Normal 14 9 2" xfId="9188"/>
    <cellStyle name="Normal 14 9 2 2" xfId="9189"/>
    <cellStyle name="Normal 14 9 2 2 2" xfId="9190"/>
    <cellStyle name="Normal 14 9 2 2 2 2" xfId="9191"/>
    <cellStyle name="Normal 14 9 2 2 2 3" xfId="9192"/>
    <cellStyle name="Normal 14 9 2 2 2 4" xfId="9193"/>
    <cellStyle name="Normal 14 9 2 2 3" xfId="9194"/>
    <cellStyle name="Normal 14 9 2 2 3 2" xfId="9195"/>
    <cellStyle name="Normal 14 9 2 2 3 3" xfId="9196"/>
    <cellStyle name="Normal 14 9 2 2 4" xfId="9197"/>
    <cellStyle name="Normal 14 9 2 2 5" xfId="9198"/>
    <cellStyle name="Normal 14 9 2 2 6" xfId="9199"/>
    <cellStyle name="Normal 14 9 2 3" xfId="9200"/>
    <cellStyle name="Normal 14 9 2 3 2" xfId="9201"/>
    <cellStyle name="Normal 14 9 2 3 3" xfId="9202"/>
    <cellStyle name="Normal 14 9 2 3 4" xfId="9203"/>
    <cellStyle name="Normal 14 9 2 4" xfId="9204"/>
    <cellStyle name="Normal 14 9 2 4 2" xfId="9205"/>
    <cellStyle name="Normal 14 9 2 4 3" xfId="9206"/>
    <cellStyle name="Normal 14 9 2 4 4" xfId="9207"/>
    <cellStyle name="Normal 14 9 2 5" xfId="9208"/>
    <cellStyle name="Normal 14 9 2 5 2" xfId="9209"/>
    <cellStyle name="Normal 14 9 2 5 3" xfId="9210"/>
    <cellStyle name="Normal 14 9 2 5 4" xfId="9211"/>
    <cellStyle name="Normal 14 9 2 6" xfId="9212"/>
    <cellStyle name="Normal 14 9 2 6 2" xfId="9213"/>
    <cellStyle name="Normal 14 9 2 6 3" xfId="9214"/>
    <cellStyle name="Normal 14 9 2 7" xfId="9215"/>
    <cellStyle name="Normal 14 9 2 8" xfId="9216"/>
    <cellStyle name="Normal 14 9 2 9" xfId="9217"/>
    <cellStyle name="Normal 14 9 3" xfId="9218"/>
    <cellStyle name="Normal 14 9 3 2" xfId="9219"/>
    <cellStyle name="Normal 14 9 3 2 2" xfId="9220"/>
    <cellStyle name="Normal 14 9 3 2 3" xfId="9221"/>
    <cellStyle name="Normal 14 9 3 2 4" xfId="9222"/>
    <cellStyle name="Normal 14 9 3 3" xfId="9223"/>
    <cellStyle name="Normal 14 9 3 3 2" xfId="9224"/>
    <cellStyle name="Normal 14 9 3 3 3" xfId="9225"/>
    <cellStyle name="Normal 14 9 3 4" xfId="9226"/>
    <cellStyle name="Normal 14 9 3 5" xfId="9227"/>
    <cellStyle name="Normal 14 9 3 6" xfId="9228"/>
    <cellStyle name="Normal 14 9 4" xfId="9229"/>
    <cellStyle name="Normal 14 9 4 2" xfId="9230"/>
    <cellStyle name="Normal 14 9 4 3" xfId="9231"/>
    <cellStyle name="Normal 14 9 4 4" xfId="9232"/>
    <cellStyle name="Normal 14 9 5" xfId="9233"/>
    <cellStyle name="Normal 14 9 5 2" xfId="9234"/>
    <cellStyle name="Normal 14 9 5 3" xfId="9235"/>
    <cellStyle name="Normal 14 9 5 4" xfId="9236"/>
    <cellStyle name="Normal 14 9 6" xfId="9237"/>
    <cellStyle name="Normal 14 9 6 2" xfId="9238"/>
    <cellStyle name="Normal 14 9 6 3" xfId="9239"/>
    <cellStyle name="Normal 14 9 6 4" xfId="9240"/>
    <cellStyle name="Normal 14 9 7" xfId="9241"/>
    <cellStyle name="Normal 14 9 7 2" xfId="9242"/>
    <cellStyle name="Normal 14 9 7 3" xfId="9243"/>
    <cellStyle name="Normal 14 9 8" xfId="9244"/>
    <cellStyle name="Normal 14 9 9" xfId="9245"/>
    <cellStyle name="Normal 140" xfId="9246"/>
    <cellStyle name="Normal 141" xfId="9247"/>
    <cellStyle name="Normal 142" xfId="9248"/>
    <cellStyle name="Normal 143" xfId="9249"/>
    <cellStyle name="Normal 144" xfId="9250"/>
    <cellStyle name="Normal 145" xfId="9251"/>
    <cellStyle name="Normal 146" xfId="9252"/>
    <cellStyle name="Normal 147" xfId="9253"/>
    <cellStyle name="Normal 148" xfId="9254"/>
    <cellStyle name="Normal 149" xfId="9255"/>
    <cellStyle name="Normal 15" xfId="60"/>
    <cellStyle name="Normal 15 2" xfId="124"/>
    <cellStyle name="Normal 150" xfId="9256"/>
    <cellStyle name="Normal 151" xfId="9257"/>
    <cellStyle name="Normal 152" xfId="9258"/>
    <cellStyle name="Normal 153" xfId="9259"/>
    <cellStyle name="Normal 154" xfId="9260"/>
    <cellStyle name="Normal 155" xfId="9261"/>
    <cellStyle name="Normal 156" xfId="9262"/>
    <cellStyle name="Normal 157" xfId="9263"/>
    <cellStyle name="Normal 158" xfId="9264"/>
    <cellStyle name="Normal 159" xfId="9265"/>
    <cellStyle name="Normal 16" xfId="95"/>
    <cellStyle name="Normal 16 10" xfId="9266"/>
    <cellStyle name="Normal 16 10 2" xfId="9267"/>
    <cellStyle name="Normal 16 10 2 2" xfId="9268"/>
    <cellStyle name="Normal 16 10 2 2 2" xfId="9269"/>
    <cellStyle name="Normal 16 10 2 2 3" xfId="9270"/>
    <cellStyle name="Normal 16 10 2 2 4" xfId="9271"/>
    <cellStyle name="Normal 16 10 2 3" xfId="9272"/>
    <cellStyle name="Normal 16 10 2 3 2" xfId="9273"/>
    <cellStyle name="Normal 16 10 2 3 3" xfId="9274"/>
    <cellStyle name="Normal 16 10 2 4" xfId="9275"/>
    <cellStyle name="Normal 16 10 2 5" xfId="9276"/>
    <cellStyle name="Normal 16 10 2 6" xfId="9277"/>
    <cellStyle name="Normal 16 10 3" xfId="9278"/>
    <cellStyle name="Normal 16 10 3 2" xfId="9279"/>
    <cellStyle name="Normal 16 10 3 3" xfId="9280"/>
    <cellStyle name="Normal 16 10 3 4" xfId="9281"/>
    <cellStyle name="Normal 16 10 4" xfId="9282"/>
    <cellStyle name="Normal 16 10 4 2" xfId="9283"/>
    <cellStyle name="Normal 16 10 4 3" xfId="9284"/>
    <cellStyle name="Normal 16 10 4 4" xfId="9285"/>
    <cellStyle name="Normal 16 10 5" xfId="9286"/>
    <cellStyle name="Normal 16 10 5 2" xfId="9287"/>
    <cellStyle name="Normal 16 10 5 3" xfId="9288"/>
    <cellStyle name="Normal 16 10 5 4" xfId="9289"/>
    <cellStyle name="Normal 16 10 6" xfId="9290"/>
    <cellStyle name="Normal 16 10 6 2" xfId="9291"/>
    <cellStyle name="Normal 16 10 6 3" xfId="9292"/>
    <cellStyle name="Normal 16 10 7" xfId="9293"/>
    <cellStyle name="Normal 16 10 8" xfId="9294"/>
    <cellStyle name="Normal 16 10 9" xfId="9295"/>
    <cellStyle name="Normal 16 11" xfId="9296"/>
    <cellStyle name="Normal 16 11 2" xfId="9297"/>
    <cellStyle name="Normal 16 11 2 2" xfId="9298"/>
    <cellStyle name="Normal 16 11 2 2 2" xfId="9299"/>
    <cellStyle name="Normal 16 11 2 2 3" xfId="9300"/>
    <cellStyle name="Normal 16 11 2 2 4" xfId="9301"/>
    <cellStyle name="Normal 16 11 2 3" xfId="9302"/>
    <cellStyle name="Normal 16 11 2 3 2" xfId="9303"/>
    <cellStyle name="Normal 16 11 2 3 3" xfId="9304"/>
    <cellStyle name="Normal 16 11 2 4" xfId="9305"/>
    <cellStyle name="Normal 16 11 2 5" xfId="9306"/>
    <cellStyle name="Normal 16 11 2 6" xfId="9307"/>
    <cellStyle name="Normal 16 11 3" xfId="9308"/>
    <cellStyle name="Normal 16 11 3 2" xfId="9309"/>
    <cellStyle name="Normal 16 11 3 3" xfId="9310"/>
    <cellStyle name="Normal 16 11 3 4" xfId="9311"/>
    <cellStyle name="Normal 16 11 4" xfId="9312"/>
    <cellStyle name="Normal 16 11 4 2" xfId="9313"/>
    <cellStyle name="Normal 16 11 4 3" xfId="9314"/>
    <cellStyle name="Normal 16 11 4 4" xfId="9315"/>
    <cellStyle name="Normal 16 11 5" xfId="9316"/>
    <cellStyle name="Normal 16 11 5 2" xfId="9317"/>
    <cellStyle name="Normal 16 11 5 3" xfId="9318"/>
    <cellStyle name="Normal 16 11 5 4" xfId="9319"/>
    <cellStyle name="Normal 16 11 6" xfId="9320"/>
    <cellStyle name="Normal 16 11 6 2" xfId="9321"/>
    <cellStyle name="Normal 16 11 6 3" xfId="9322"/>
    <cellStyle name="Normal 16 11 7" xfId="9323"/>
    <cellStyle name="Normal 16 11 8" xfId="9324"/>
    <cellStyle name="Normal 16 11 9" xfId="9325"/>
    <cellStyle name="Normal 16 12" xfId="9326"/>
    <cellStyle name="Normal 16 12 2" xfId="9327"/>
    <cellStyle name="Normal 16 12 2 2" xfId="9328"/>
    <cellStyle name="Normal 16 12 2 2 2" xfId="9329"/>
    <cellStyle name="Normal 16 12 2 2 3" xfId="9330"/>
    <cellStyle name="Normal 16 12 2 2 4" xfId="9331"/>
    <cellStyle name="Normal 16 12 2 3" xfId="9332"/>
    <cellStyle name="Normal 16 12 2 3 2" xfId="9333"/>
    <cellStyle name="Normal 16 12 2 3 3" xfId="9334"/>
    <cellStyle name="Normal 16 12 2 4" xfId="9335"/>
    <cellStyle name="Normal 16 12 2 5" xfId="9336"/>
    <cellStyle name="Normal 16 12 2 6" xfId="9337"/>
    <cellStyle name="Normal 16 12 3" xfId="9338"/>
    <cellStyle name="Normal 16 12 3 2" xfId="9339"/>
    <cellStyle name="Normal 16 12 3 3" xfId="9340"/>
    <cellStyle name="Normal 16 12 3 4" xfId="9341"/>
    <cellStyle name="Normal 16 12 4" xfId="9342"/>
    <cellStyle name="Normal 16 12 4 2" xfId="9343"/>
    <cellStyle name="Normal 16 12 4 3" xfId="9344"/>
    <cellStyle name="Normal 16 12 4 4" xfId="9345"/>
    <cellStyle name="Normal 16 12 5" xfId="9346"/>
    <cellStyle name="Normal 16 12 5 2" xfId="9347"/>
    <cellStyle name="Normal 16 12 5 3" xfId="9348"/>
    <cellStyle name="Normal 16 12 5 4" xfId="9349"/>
    <cellStyle name="Normal 16 12 6" xfId="9350"/>
    <cellStyle name="Normal 16 12 6 2" xfId="9351"/>
    <cellStyle name="Normal 16 12 6 3" xfId="9352"/>
    <cellStyle name="Normal 16 12 7" xfId="9353"/>
    <cellStyle name="Normal 16 12 8" xfId="9354"/>
    <cellStyle name="Normal 16 12 9" xfId="9355"/>
    <cellStyle name="Normal 16 13" xfId="9356"/>
    <cellStyle name="Normal 16 13 2" xfId="9357"/>
    <cellStyle name="Normal 16 13 2 2" xfId="9358"/>
    <cellStyle name="Normal 16 13 2 2 2" xfId="9359"/>
    <cellStyle name="Normal 16 13 2 2 3" xfId="9360"/>
    <cellStyle name="Normal 16 13 2 2 4" xfId="9361"/>
    <cellStyle name="Normal 16 13 2 3" xfId="9362"/>
    <cellStyle name="Normal 16 13 2 3 2" xfId="9363"/>
    <cellStyle name="Normal 16 13 2 3 3" xfId="9364"/>
    <cellStyle name="Normal 16 13 2 4" xfId="9365"/>
    <cellStyle name="Normal 16 13 2 5" xfId="9366"/>
    <cellStyle name="Normal 16 13 2 6" xfId="9367"/>
    <cellStyle name="Normal 16 13 3" xfId="9368"/>
    <cellStyle name="Normal 16 13 3 2" xfId="9369"/>
    <cellStyle name="Normal 16 13 3 3" xfId="9370"/>
    <cellStyle name="Normal 16 13 3 4" xfId="9371"/>
    <cellStyle name="Normal 16 13 4" xfId="9372"/>
    <cellStyle name="Normal 16 13 4 2" xfId="9373"/>
    <cellStyle name="Normal 16 13 4 3" xfId="9374"/>
    <cellStyle name="Normal 16 13 4 4" xfId="9375"/>
    <cellStyle name="Normal 16 13 5" xfId="9376"/>
    <cellStyle name="Normal 16 13 5 2" xfId="9377"/>
    <cellStyle name="Normal 16 13 5 3" xfId="9378"/>
    <cellStyle name="Normal 16 13 6" xfId="9379"/>
    <cellStyle name="Normal 16 13 7" xfId="9380"/>
    <cellStyle name="Normal 16 13 8" xfId="9381"/>
    <cellStyle name="Normal 16 14" xfId="9382"/>
    <cellStyle name="Normal 16 14 2" xfId="9383"/>
    <cellStyle name="Normal 16 14 2 2" xfId="9384"/>
    <cellStyle name="Normal 16 14 2 3" xfId="9385"/>
    <cellStyle name="Normal 16 14 2 4" xfId="9386"/>
    <cellStyle name="Normal 16 14 3" xfId="9387"/>
    <cellStyle name="Normal 16 14 3 2" xfId="9388"/>
    <cellStyle name="Normal 16 14 3 3" xfId="9389"/>
    <cellStyle name="Normal 16 14 3 4" xfId="9390"/>
    <cellStyle name="Normal 16 14 4" xfId="9391"/>
    <cellStyle name="Normal 16 14 4 2" xfId="9392"/>
    <cellStyle name="Normal 16 14 4 3" xfId="9393"/>
    <cellStyle name="Normal 16 14 5" xfId="9394"/>
    <cellStyle name="Normal 16 14 6" xfId="9395"/>
    <cellStyle name="Normal 16 14 7" xfId="9396"/>
    <cellStyle name="Normal 16 15" xfId="9397"/>
    <cellStyle name="Normal 16 15 2" xfId="9398"/>
    <cellStyle name="Normal 16 15 3" xfId="9399"/>
    <cellStyle name="Normal 16 15 4" xfId="9400"/>
    <cellStyle name="Normal 16 16" xfId="9401"/>
    <cellStyle name="Normal 16 16 2" xfId="9402"/>
    <cellStyle name="Normal 16 16 3" xfId="9403"/>
    <cellStyle name="Normal 16 16 4" xfId="9404"/>
    <cellStyle name="Normal 16 17" xfId="9405"/>
    <cellStyle name="Normal 16 17 2" xfId="9406"/>
    <cellStyle name="Normal 16 17 3" xfId="9407"/>
    <cellStyle name="Normal 16 17 4" xfId="9408"/>
    <cellStyle name="Normal 16 18" xfId="9409"/>
    <cellStyle name="Normal 16 18 2" xfId="9410"/>
    <cellStyle name="Normal 16 18 3" xfId="9411"/>
    <cellStyle name="Normal 16 19" xfId="9412"/>
    <cellStyle name="Normal 16 2" xfId="125"/>
    <cellStyle name="Normal 16 2 10" xfId="9413"/>
    <cellStyle name="Normal 16 2 10 2" xfId="9414"/>
    <cellStyle name="Normal 16 2 10 2 2" xfId="9415"/>
    <cellStyle name="Normal 16 2 10 2 2 2" xfId="9416"/>
    <cellStyle name="Normal 16 2 10 2 2 3" xfId="9417"/>
    <cellStyle name="Normal 16 2 10 2 2 4" xfId="9418"/>
    <cellStyle name="Normal 16 2 10 2 3" xfId="9419"/>
    <cellStyle name="Normal 16 2 10 2 3 2" xfId="9420"/>
    <cellStyle name="Normal 16 2 10 2 3 3" xfId="9421"/>
    <cellStyle name="Normal 16 2 10 2 4" xfId="9422"/>
    <cellStyle name="Normal 16 2 10 2 5" xfId="9423"/>
    <cellStyle name="Normal 16 2 10 2 6" xfId="9424"/>
    <cellStyle name="Normal 16 2 10 3" xfId="9425"/>
    <cellStyle name="Normal 16 2 10 3 2" xfId="9426"/>
    <cellStyle name="Normal 16 2 10 3 3" xfId="9427"/>
    <cellStyle name="Normal 16 2 10 3 4" xfId="9428"/>
    <cellStyle name="Normal 16 2 10 4" xfId="9429"/>
    <cellStyle name="Normal 16 2 10 4 2" xfId="9430"/>
    <cellStyle name="Normal 16 2 10 4 3" xfId="9431"/>
    <cellStyle name="Normal 16 2 10 4 4" xfId="9432"/>
    <cellStyle name="Normal 16 2 10 5" xfId="9433"/>
    <cellStyle name="Normal 16 2 10 5 2" xfId="9434"/>
    <cellStyle name="Normal 16 2 10 5 3" xfId="9435"/>
    <cellStyle name="Normal 16 2 10 5 4" xfId="9436"/>
    <cellStyle name="Normal 16 2 10 6" xfId="9437"/>
    <cellStyle name="Normal 16 2 10 6 2" xfId="9438"/>
    <cellStyle name="Normal 16 2 10 6 3" xfId="9439"/>
    <cellStyle name="Normal 16 2 10 7" xfId="9440"/>
    <cellStyle name="Normal 16 2 10 8" xfId="9441"/>
    <cellStyle name="Normal 16 2 10 9" xfId="9442"/>
    <cellStyle name="Normal 16 2 11" xfId="9443"/>
    <cellStyle name="Normal 16 2 11 2" xfId="9444"/>
    <cellStyle name="Normal 16 2 11 2 2" xfId="9445"/>
    <cellStyle name="Normal 16 2 11 2 2 2" xfId="9446"/>
    <cellStyle name="Normal 16 2 11 2 2 3" xfId="9447"/>
    <cellStyle name="Normal 16 2 11 2 2 4" xfId="9448"/>
    <cellStyle name="Normal 16 2 11 2 3" xfId="9449"/>
    <cellStyle name="Normal 16 2 11 2 3 2" xfId="9450"/>
    <cellStyle name="Normal 16 2 11 2 3 3" xfId="9451"/>
    <cellStyle name="Normal 16 2 11 2 4" xfId="9452"/>
    <cellStyle name="Normal 16 2 11 2 5" xfId="9453"/>
    <cellStyle name="Normal 16 2 11 2 6" xfId="9454"/>
    <cellStyle name="Normal 16 2 11 3" xfId="9455"/>
    <cellStyle name="Normal 16 2 11 3 2" xfId="9456"/>
    <cellStyle name="Normal 16 2 11 3 3" xfId="9457"/>
    <cellStyle name="Normal 16 2 11 3 4" xfId="9458"/>
    <cellStyle name="Normal 16 2 11 4" xfId="9459"/>
    <cellStyle name="Normal 16 2 11 4 2" xfId="9460"/>
    <cellStyle name="Normal 16 2 11 4 3" xfId="9461"/>
    <cellStyle name="Normal 16 2 11 4 4" xfId="9462"/>
    <cellStyle name="Normal 16 2 11 5" xfId="9463"/>
    <cellStyle name="Normal 16 2 11 5 2" xfId="9464"/>
    <cellStyle name="Normal 16 2 11 5 3" xfId="9465"/>
    <cellStyle name="Normal 16 2 11 6" xfId="9466"/>
    <cellStyle name="Normal 16 2 11 7" xfId="9467"/>
    <cellStyle name="Normal 16 2 11 8" xfId="9468"/>
    <cellStyle name="Normal 16 2 12" xfId="9469"/>
    <cellStyle name="Normal 16 2 12 2" xfId="9470"/>
    <cellStyle name="Normal 16 2 12 2 2" xfId="9471"/>
    <cellStyle name="Normal 16 2 12 2 3" xfId="9472"/>
    <cellStyle name="Normal 16 2 12 2 4" xfId="9473"/>
    <cellStyle name="Normal 16 2 12 3" xfId="9474"/>
    <cellStyle name="Normal 16 2 12 3 2" xfId="9475"/>
    <cellStyle name="Normal 16 2 12 3 3" xfId="9476"/>
    <cellStyle name="Normal 16 2 12 3 4" xfId="9477"/>
    <cellStyle name="Normal 16 2 12 4" xfId="9478"/>
    <cellStyle name="Normal 16 2 12 4 2" xfId="9479"/>
    <cellStyle name="Normal 16 2 12 4 3" xfId="9480"/>
    <cellStyle name="Normal 16 2 12 5" xfId="9481"/>
    <cellStyle name="Normal 16 2 12 6" xfId="9482"/>
    <cellStyle name="Normal 16 2 12 7" xfId="9483"/>
    <cellStyle name="Normal 16 2 13" xfId="9484"/>
    <cellStyle name="Normal 16 2 13 2" xfId="9485"/>
    <cellStyle name="Normal 16 2 13 3" xfId="9486"/>
    <cellStyle name="Normal 16 2 13 4" xfId="9487"/>
    <cellStyle name="Normal 16 2 14" xfId="9488"/>
    <cellStyle name="Normal 16 2 14 2" xfId="9489"/>
    <cellStyle name="Normal 16 2 14 3" xfId="9490"/>
    <cellStyle name="Normal 16 2 14 4" xfId="9491"/>
    <cellStyle name="Normal 16 2 15" xfId="9492"/>
    <cellStyle name="Normal 16 2 15 2" xfId="9493"/>
    <cellStyle name="Normal 16 2 15 3" xfId="9494"/>
    <cellStyle name="Normal 16 2 15 4" xfId="9495"/>
    <cellStyle name="Normal 16 2 16" xfId="9496"/>
    <cellStyle name="Normal 16 2 16 2" xfId="9497"/>
    <cellStyle name="Normal 16 2 16 3" xfId="9498"/>
    <cellStyle name="Normal 16 2 17" xfId="9499"/>
    <cellStyle name="Normal 16 2 18" xfId="9500"/>
    <cellStyle name="Normal 16 2 19" xfId="9501"/>
    <cellStyle name="Normal 16 2 2" xfId="195"/>
    <cellStyle name="Normal 16 2 2 10" xfId="9502"/>
    <cellStyle name="Normal 16 2 2 10 2" xfId="9503"/>
    <cellStyle name="Normal 16 2 2 10 3" xfId="9504"/>
    <cellStyle name="Normal 16 2 2 10 4" xfId="9505"/>
    <cellStyle name="Normal 16 2 2 11" xfId="9506"/>
    <cellStyle name="Normal 16 2 2 11 2" xfId="9507"/>
    <cellStyle name="Normal 16 2 2 11 3" xfId="9508"/>
    <cellStyle name="Normal 16 2 2 12" xfId="9509"/>
    <cellStyle name="Normal 16 2 2 13" xfId="9510"/>
    <cellStyle name="Normal 16 2 2 14" xfId="9511"/>
    <cellStyle name="Normal 16 2 2 2" xfId="9512"/>
    <cellStyle name="Normal 16 2 2 2 10" xfId="9513"/>
    <cellStyle name="Normal 16 2 2 2 11" xfId="9514"/>
    <cellStyle name="Normal 16 2 2 2 2" xfId="9515"/>
    <cellStyle name="Normal 16 2 2 2 2 10" xfId="9516"/>
    <cellStyle name="Normal 16 2 2 2 2 2" xfId="9517"/>
    <cellStyle name="Normal 16 2 2 2 2 2 2" xfId="9518"/>
    <cellStyle name="Normal 16 2 2 2 2 2 2 2" xfId="9519"/>
    <cellStyle name="Normal 16 2 2 2 2 2 2 2 2" xfId="9520"/>
    <cellStyle name="Normal 16 2 2 2 2 2 2 2 3" xfId="9521"/>
    <cellStyle name="Normal 16 2 2 2 2 2 2 2 4" xfId="9522"/>
    <cellStyle name="Normal 16 2 2 2 2 2 2 3" xfId="9523"/>
    <cellStyle name="Normal 16 2 2 2 2 2 2 3 2" xfId="9524"/>
    <cellStyle name="Normal 16 2 2 2 2 2 2 3 3" xfId="9525"/>
    <cellStyle name="Normal 16 2 2 2 2 2 2 4" xfId="9526"/>
    <cellStyle name="Normal 16 2 2 2 2 2 2 5" xfId="9527"/>
    <cellStyle name="Normal 16 2 2 2 2 2 2 6" xfId="9528"/>
    <cellStyle name="Normal 16 2 2 2 2 2 3" xfId="9529"/>
    <cellStyle name="Normal 16 2 2 2 2 2 3 2" xfId="9530"/>
    <cellStyle name="Normal 16 2 2 2 2 2 3 3" xfId="9531"/>
    <cellStyle name="Normal 16 2 2 2 2 2 3 4" xfId="9532"/>
    <cellStyle name="Normal 16 2 2 2 2 2 4" xfId="9533"/>
    <cellStyle name="Normal 16 2 2 2 2 2 4 2" xfId="9534"/>
    <cellStyle name="Normal 16 2 2 2 2 2 4 3" xfId="9535"/>
    <cellStyle name="Normal 16 2 2 2 2 2 4 4" xfId="9536"/>
    <cellStyle name="Normal 16 2 2 2 2 2 5" xfId="9537"/>
    <cellStyle name="Normal 16 2 2 2 2 2 5 2" xfId="9538"/>
    <cellStyle name="Normal 16 2 2 2 2 2 5 3" xfId="9539"/>
    <cellStyle name="Normal 16 2 2 2 2 2 5 4" xfId="9540"/>
    <cellStyle name="Normal 16 2 2 2 2 2 6" xfId="9541"/>
    <cellStyle name="Normal 16 2 2 2 2 2 6 2" xfId="9542"/>
    <cellStyle name="Normal 16 2 2 2 2 2 6 3" xfId="9543"/>
    <cellStyle name="Normal 16 2 2 2 2 2 7" xfId="9544"/>
    <cellStyle name="Normal 16 2 2 2 2 2 8" xfId="9545"/>
    <cellStyle name="Normal 16 2 2 2 2 2 9" xfId="9546"/>
    <cellStyle name="Normal 16 2 2 2 2 3" xfId="9547"/>
    <cellStyle name="Normal 16 2 2 2 2 3 2" xfId="9548"/>
    <cellStyle name="Normal 16 2 2 2 2 3 2 2" xfId="9549"/>
    <cellStyle name="Normal 16 2 2 2 2 3 2 3" xfId="9550"/>
    <cellStyle name="Normal 16 2 2 2 2 3 2 4" xfId="9551"/>
    <cellStyle name="Normal 16 2 2 2 2 3 3" xfId="9552"/>
    <cellStyle name="Normal 16 2 2 2 2 3 3 2" xfId="9553"/>
    <cellStyle name="Normal 16 2 2 2 2 3 3 3" xfId="9554"/>
    <cellStyle name="Normal 16 2 2 2 2 3 4" xfId="9555"/>
    <cellStyle name="Normal 16 2 2 2 2 3 5" xfId="9556"/>
    <cellStyle name="Normal 16 2 2 2 2 3 6" xfId="9557"/>
    <cellStyle name="Normal 16 2 2 2 2 4" xfId="9558"/>
    <cellStyle name="Normal 16 2 2 2 2 4 2" xfId="9559"/>
    <cellStyle name="Normal 16 2 2 2 2 4 3" xfId="9560"/>
    <cellStyle name="Normal 16 2 2 2 2 4 4" xfId="9561"/>
    <cellStyle name="Normal 16 2 2 2 2 5" xfId="9562"/>
    <cellStyle name="Normal 16 2 2 2 2 5 2" xfId="9563"/>
    <cellStyle name="Normal 16 2 2 2 2 5 3" xfId="9564"/>
    <cellStyle name="Normal 16 2 2 2 2 5 4" xfId="9565"/>
    <cellStyle name="Normal 16 2 2 2 2 6" xfId="9566"/>
    <cellStyle name="Normal 16 2 2 2 2 6 2" xfId="9567"/>
    <cellStyle name="Normal 16 2 2 2 2 6 3" xfId="9568"/>
    <cellStyle name="Normal 16 2 2 2 2 6 4" xfId="9569"/>
    <cellStyle name="Normal 16 2 2 2 2 7" xfId="9570"/>
    <cellStyle name="Normal 16 2 2 2 2 7 2" xfId="9571"/>
    <cellStyle name="Normal 16 2 2 2 2 7 3" xfId="9572"/>
    <cellStyle name="Normal 16 2 2 2 2 8" xfId="9573"/>
    <cellStyle name="Normal 16 2 2 2 2 9" xfId="9574"/>
    <cellStyle name="Normal 16 2 2 2 3" xfId="9575"/>
    <cellStyle name="Normal 16 2 2 2 3 2" xfId="9576"/>
    <cellStyle name="Normal 16 2 2 2 3 2 2" xfId="9577"/>
    <cellStyle name="Normal 16 2 2 2 3 2 2 2" xfId="9578"/>
    <cellStyle name="Normal 16 2 2 2 3 2 2 3" xfId="9579"/>
    <cellStyle name="Normal 16 2 2 2 3 2 2 4" xfId="9580"/>
    <cellStyle name="Normal 16 2 2 2 3 2 3" xfId="9581"/>
    <cellStyle name="Normal 16 2 2 2 3 2 3 2" xfId="9582"/>
    <cellStyle name="Normal 16 2 2 2 3 2 3 3" xfId="9583"/>
    <cellStyle name="Normal 16 2 2 2 3 2 4" xfId="9584"/>
    <cellStyle name="Normal 16 2 2 2 3 2 5" xfId="9585"/>
    <cellStyle name="Normal 16 2 2 2 3 2 6" xfId="9586"/>
    <cellStyle name="Normal 16 2 2 2 3 3" xfId="9587"/>
    <cellStyle name="Normal 16 2 2 2 3 3 2" xfId="9588"/>
    <cellStyle name="Normal 16 2 2 2 3 3 3" xfId="9589"/>
    <cellStyle name="Normal 16 2 2 2 3 3 4" xfId="9590"/>
    <cellStyle name="Normal 16 2 2 2 3 4" xfId="9591"/>
    <cellStyle name="Normal 16 2 2 2 3 4 2" xfId="9592"/>
    <cellStyle name="Normal 16 2 2 2 3 4 3" xfId="9593"/>
    <cellStyle name="Normal 16 2 2 2 3 4 4" xfId="9594"/>
    <cellStyle name="Normal 16 2 2 2 3 5" xfId="9595"/>
    <cellStyle name="Normal 16 2 2 2 3 5 2" xfId="9596"/>
    <cellStyle name="Normal 16 2 2 2 3 5 3" xfId="9597"/>
    <cellStyle name="Normal 16 2 2 2 3 5 4" xfId="9598"/>
    <cellStyle name="Normal 16 2 2 2 3 6" xfId="9599"/>
    <cellStyle name="Normal 16 2 2 2 3 6 2" xfId="9600"/>
    <cellStyle name="Normal 16 2 2 2 3 6 3" xfId="9601"/>
    <cellStyle name="Normal 16 2 2 2 3 7" xfId="9602"/>
    <cellStyle name="Normal 16 2 2 2 3 8" xfId="9603"/>
    <cellStyle name="Normal 16 2 2 2 3 9" xfId="9604"/>
    <cellStyle name="Normal 16 2 2 2 4" xfId="9605"/>
    <cellStyle name="Normal 16 2 2 2 4 2" xfId="9606"/>
    <cellStyle name="Normal 16 2 2 2 4 2 2" xfId="9607"/>
    <cellStyle name="Normal 16 2 2 2 4 2 3" xfId="9608"/>
    <cellStyle name="Normal 16 2 2 2 4 2 4" xfId="9609"/>
    <cellStyle name="Normal 16 2 2 2 4 3" xfId="9610"/>
    <cellStyle name="Normal 16 2 2 2 4 3 2" xfId="9611"/>
    <cellStyle name="Normal 16 2 2 2 4 3 3" xfId="9612"/>
    <cellStyle name="Normal 16 2 2 2 4 4" xfId="9613"/>
    <cellStyle name="Normal 16 2 2 2 4 5" xfId="9614"/>
    <cellStyle name="Normal 16 2 2 2 4 6" xfId="9615"/>
    <cellStyle name="Normal 16 2 2 2 5" xfId="9616"/>
    <cellStyle name="Normal 16 2 2 2 5 2" xfId="9617"/>
    <cellStyle name="Normal 16 2 2 2 5 3" xfId="9618"/>
    <cellStyle name="Normal 16 2 2 2 5 4" xfId="9619"/>
    <cellStyle name="Normal 16 2 2 2 6" xfId="9620"/>
    <cellStyle name="Normal 16 2 2 2 6 2" xfId="9621"/>
    <cellStyle name="Normal 16 2 2 2 6 3" xfId="9622"/>
    <cellStyle name="Normal 16 2 2 2 6 4" xfId="9623"/>
    <cellStyle name="Normal 16 2 2 2 7" xfId="9624"/>
    <cellStyle name="Normal 16 2 2 2 7 2" xfId="9625"/>
    <cellStyle name="Normal 16 2 2 2 7 3" xfId="9626"/>
    <cellStyle name="Normal 16 2 2 2 7 4" xfId="9627"/>
    <cellStyle name="Normal 16 2 2 2 8" xfId="9628"/>
    <cellStyle name="Normal 16 2 2 2 8 2" xfId="9629"/>
    <cellStyle name="Normal 16 2 2 2 8 3" xfId="9630"/>
    <cellStyle name="Normal 16 2 2 2 9" xfId="9631"/>
    <cellStyle name="Normal 16 2 2 3" xfId="9632"/>
    <cellStyle name="Normal 16 2 2 3 10" xfId="9633"/>
    <cellStyle name="Normal 16 2 2 3 2" xfId="9634"/>
    <cellStyle name="Normal 16 2 2 3 2 2" xfId="9635"/>
    <cellStyle name="Normal 16 2 2 3 2 2 2" xfId="9636"/>
    <cellStyle name="Normal 16 2 2 3 2 2 2 2" xfId="9637"/>
    <cellStyle name="Normal 16 2 2 3 2 2 2 3" xfId="9638"/>
    <cellStyle name="Normal 16 2 2 3 2 2 2 4" xfId="9639"/>
    <cellStyle name="Normal 16 2 2 3 2 2 3" xfId="9640"/>
    <cellStyle name="Normal 16 2 2 3 2 2 3 2" xfId="9641"/>
    <cellStyle name="Normal 16 2 2 3 2 2 3 3" xfId="9642"/>
    <cellStyle name="Normal 16 2 2 3 2 2 4" xfId="9643"/>
    <cellStyle name="Normal 16 2 2 3 2 2 5" xfId="9644"/>
    <cellStyle name="Normal 16 2 2 3 2 2 6" xfId="9645"/>
    <cellStyle name="Normal 16 2 2 3 2 3" xfId="9646"/>
    <cellStyle name="Normal 16 2 2 3 2 3 2" xfId="9647"/>
    <cellStyle name="Normal 16 2 2 3 2 3 3" xfId="9648"/>
    <cellStyle name="Normal 16 2 2 3 2 3 4" xfId="9649"/>
    <cellStyle name="Normal 16 2 2 3 2 4" xfId="9650"/>
    <cellStyle name="Normal 16 2 2 3 2 4 2" xfId="9651"/>
    <cellStyle name="Normal 16 2 2 3 2 4 3" xfId="9652"/>
    <cellStyle name="Normal 16 2 2 3 2 4 4" xfId="9653"/>
    <cellStyle name="Normal 16 2 2 3 2 5" xfId="9654"/>
    <cellStyle name="Normal 16 2 2 3 2 5 2" xfId="9655"/>
    <cellStyle name="Normal 16 2 2 3 2 5 3" xfId="9656"/>
    <cellStyle name="Normal 16 2 2 3 2 5 4" xfId="9657"/>
    <cellStyle name="Normal 16 2 2 3 2 6" xfId="9658"/>
    <cellStyle name="Normal 16 2 2 3 2 6 2" xfId="9659"/>
    <cellStyle name="Normal 16 2 2 3 2 6 3" xfId="9660"/>
    <cellStyle name="Normal 16 2 2 3 2 7" xfId="9661"/>
    <cellStyle name="Normal 16 2 2 3 2 8" xfId="9662"/>
    <cellStyle name="Normal 16 2 2 3 2 9" xfId="9663"/>
    <cellStyle name="Normal 16 2 2 3 3" xfId="9664"/>
    <cellStyle name="Normal 16 2 2 3 3 2" xfId="9665"/>
    <cellStyle name="Normal 16 2 2 3 3 2 2" xfId="9666"/>
    <cellStyle name="Normal 16 2 2 3 3 2 3" xfId="9667"/>
    <cellStyle name="Normal 16 2 2 3 3 2 4" xfId="9668"/>
    <cellStyle name="Normal 16 2 2 3 3 3" xfId="9669"/>
    <cellStyle name="Normal 16 2 2 3 3 3 2" xfId="9670"/>
    <cellStyle name="Normal 16 2 2 3 3 3 3" xfId="9671"/>
    <cellStyle name="Normal 16 2 2 3 3 4" xfId="9672"/>
    <cellStyle name="Normal 16 2 2 3 3 5" xfId="9673"/>
    <cellStyle name="Normal 16 2 2 3 3 6" xfId="9674"/>
    <cellStyle name="Normal 16 2 2 3 4" xfId="9675"/>
    <cellStyle name="Normal 16 2 2 3 4 2" xfId="9676"/>
    <cellStyle name="Normal 16 2 2 3 4 3" xfId="9677"/>
    <cellStyle name="Normal 16 2 2 3 4 4" xfId="9678"/>
    <cellStyle name="Normal 16 2 2 3 5" xfId="9679"/>
    <cellStyle name="Normal 16 2 2 3 5 2" xfId="9680"/>
    <cellStyle name="Normal 16 2 2 3 5 3" xfId="9681"/>
    <cellStyle name="Normal 16 2 2 3 5 4" xfId="9682"/>
    <cellStyle name="Normal 16 2 2 3 6" xfId="9683"/>
    <cellStyle name="Normal 16 2 2 3 6 2" xfId="9684"/>
    <cellStyle name="Normal 16 2 2 3 6 3" xfId="9685"/>
    <cellStyle name="Normal 16 2 2 3 6 4" xfId="9686"/>
    <cellStyle name="Normal 16 2 2 3 7" xfId="9687"/>
    <cellStyle name="Normal 16 2 2 3 7 2" xfId="9688"/>
    <cellStyle name="Normal 16 2 2 3 7 3" xfId="9689"/>
    <cellStyle name="Normal 16 2 2 3 8" xfId="9690"/>
    <cellStyle name="Normal 16 2 2 3 9" xfId="9691"/>
    <cellStyle name="Normal 16 2 2 4" xfId="9692"/>
    <cellStyle name="Normal 16 2 2 4 2" xfId="9693"/>
    <cellStyle name="Normal 16 2 2 4 2 2" xfId="9694"/>
    <cellStyle name="Normal 16 2 2 4 2 2 2" xfId="9695"/>
    <cellStyle name="Normal 16 2 2 4 2 2 3" xfId="9696"/>
    <cellStyle name="Normal 16 2 2 4 2 2 4" xfId="9697"/>
    <cellStyle name="Normal 16 2 2 4 2 3" xfId="9698"/>
    <cellStyle name="Normal 16 2 2 4 2 3 2" xfId="9699"/>
    <cellStyle name="Normal 16 2 2 4 2 3 3" xfId="9700"/>
    <cellStyle name="Normal 16 2 2 4 2 4" xfId="9701"/>
    <cellStyle name="Normal 16 2 2 4 2 5" xfId="9702"/>
    <cellStyle name="Normal 16 2 2 4 2 6" xfId="9703"/>
    <cellStyle name="Normal 16 2 2 4 3" xfId="9704"/>
    <cellStyle name="Normal 16 2 2 4 3 2" xfId="9705"/>
    <cellStyle name="Normal 16 2 2 4 3 3" xfId="9706"/>
    <cellStyle name="Normal 16 2 2 4 3 4" xfId="9707"/>
    <cellStyle name="Normal 16 2 2 4 4" xfId="9708"/>
    <cellStyle name="Normal 16 2 2 4 4 2" xfId="9709"/>
    <cellStyle name="Normal 16 2 2 4 4 3" xfId="9710"/>
    <cellStyle name="Normal 16 2 2 4 4 4" xfId="9711"/>
    <cellStyle name="Normal 16 2 2 4 5" xfId="9712"/>
    <cellStyle name="Normal 16 2 2 4 5 2" xfId="9713"/>
    <cellStyle name="Normal 16 2 2 4 5 3" xfId="9714"/>
    <cellStyle name="Normal 16 2 2 4 5 4" xfId="9715"/>
    <cellStyle name="Normal 16 2 2 4 6" xfId="9716"/>
    <cellStyle name="Normal 16 2 2 4 6 2" xfId="9717"/>
    <cellStyle name="Normal 16 2 2 4 6 3" xfId="9718"/>
    <cellStyle name="Normal 16 2 2 4 7" xfId="9719"/>
    <cellStyle name="Normal 16 2 2 4 8" xfId="9720"/>
    <cellStyle name="Normal 16 2 2 4 9" xfId="9721"/>
    <cellStyle name="Normal 16 2 2 5" xfId="9722"/>
    <cellStyle name="Normal 16 2 2 5 2" xfId="9723"/>
    <cellStyle name="Normal 16 2 2 5 2 2" xfId="9724"/>
    <cellStyle name="Normal 16 2 2 5 2 2 2" xfId="9725"/>
    <cellStyle name="Normal 16 2 2 5 2 2 3" xfId="9726"/>
    <cellStyle name="Normal 16 2 2 5 2 2 4" xfId="9727"/>
    <cellStyle name="Normal 16 2 2 5 2 3" xfId="9728"/>
    <cellStyle name="Normal 16 2 2 5 2 3 2" xfId="9729"/>
    <cellStyle name="Normal 16 2 2 5 2 3 3" xfId="9730"/>
    <cellStyle name="Normal 16 2 2 5 2 4" xfId="9731"/>
    <cellStyle name="Normal 16 2 2 5 2 5" xfId="9732"/>
    <cellStyle name="Normal 16 2 2 5 2 6" xfId="9733"/>
    <cellStyle name="Normal 16 2 2 5 3" xfId="9734"/>
    <cellStyle name="Normal 16 2 2 5 3 2" xfId="9735"/>
    <cellStyle name="Normal 16 2 2 5 3 3" xfId="9736"/>
    <cellStyle name="Normal 16 2 2 5 3 4" xfId="9737"/>
    <cellStyle name="Normal 16 2 2 5 4" xfId="9738"/>
    <cellStyle name="Normal 16 2 2 5 4 2" xfId="9739"/>
    <cellStyle name="Normal 16 2 2 5 4 3" xfId="9740"/>
    <cellStyle name="Normal 16 2 2 5 4 4" xfId="9741"/>
    <cellStyle name="Normal 16 2 2 5 5" xfId="9742"/>
    <cellStyle name="Normal 16 2 2 5 5 2" xfId="9743"/>
    <cellStyle name="Normal 16 2 2 5 5 3" xfId="9744"/>
    <cellStyle name="Normal 16 2 2 5 5 4" xfId="9745"/>
    <cellStyle name="Normal 16 2 2 5 6" xfId="9746"/>
    <cellStyle name="Normal 16 2 2 5 6 2" xfId="9747"/>
    <cellStyle name="Normal 16 2 2 5 6 3" xfId="9748"/>
    <cellStyle name="Normal 16 2 2 5 7" xfId="9749"/>
    <cellStyle name="Normal 16 2 2 5 8" xfId="9750"/>
    <cellStyle name="Normal 16 2 2 5 9" xfId="9751"/>
    <cellStyle name="Normal 16 2 2 6" xfId="9752"/>
    <cellStyle name="Normal 16 2 2 6 2" xfId="9753"/>
    <cellStyle name="Normal 16 2 2 6 2 2" xfId="9754"/>
    <cellStyle name="Normal 16 2 2 6 2 2 2" xfId="9755"/>
    <cellStyle name="Normal 16 2 2 6 2 2 3" xfId="9756"/>
    <cellStyle name="Normal 16 2 2 6 2 2 4" xfId="9757"/>
    <cellStyle name="Normal 16 2 2 6 2 3" xfId="9758"/>
    <cellStyle name="Normal 16 2 2 6 2 3 2" xfId="9759"/>
    <cellStyle name="Normal 16 2 2 6 2 3 3" xfId="9760"/>
    <cellStyle name="Normal 16 2 2 6 2 4" xfId="9761"/>
    <cellStyle name="Normal 16 2 2 6 2 5" xfId="9762"/>
    <cellStyle name="Normal 16 2 2 6 2 6" xfId="9763"/>
    <cellStyle name="Normal 16 2 2 6 3" xfId="9764"/>
    <cellStyle name="Normal 16 2 2 6 3 2" xfId="9765"/>
    <cellStyle name="Normal 16 2 2 6 3 3" xfId="9766"/>
    <cellStyle name="Normal 16 2 2 6 3 4" xfId="9767"/>
    <cellStyle name="Normal 16 2 2 6 4" xfId="9768"/>
    <cellStyle name="Normal 16 2 2 6 4 2" xfId="9769"/>
    <cellStyle name="Normal 16 2 2 6 4 3" xfId="9770"/>
    <cellStyle name="Normal 16 2 2 6 4 4" xfId="9771"/>
    <cellStyle name="Normal 16 2 2 6 5" xfId="9772"/>
    <cellStyle name="Normal 16 2 2 6 5 2" xfId="9773"/>
    <cellStyle name="Normal 16 2 2 6 5 3" xfId="9774"/>
    <cellStyle name="Normal 16 2 2 6 6" xfId="9775"/>
    <cellStyle name="Normal 16 2 2 6 7" xfId="9776"/>
    <cellStyle name="Normal 16 2 2 6 8" xfId="9777"/>
    <cellStyle name="Normal 16 2 2 7" xfId="9778"/>
    <cellStyle name="Normal 16 2 2 7 2" xfId="9779"/>
    <cellStyle name="Normal 16 2 2 7 2 2" xfId="9780"/>
    <cellStyle name="Normal 16 2 2 7 2 3" xfId="9781"/>
    <cellStyle name="Normal 16 2 2 7 2 4" xfId="9782"/>
    <cellStyle name="Normal 16 2 2 7 3" xfId="9783"/>
    <cellStyle name="Normal 16 2 2 7 3 2" xfId="9784"/>
    <cellStyle name="Normal 16 2 2 7 3 3" xfId="9785"/>
    <cellStyle name="Normal 16 2 2 7 4" xfId="9786"/>
    <cellStyle name="Normal 16 2 2 7 5" xfId="9787"/>
    <cellStyle name="Normal 16 2 2 7 6" xfId="9788"/>
    <cellStyle name="Normal 16 2 2 8" xfId="9789"/>
    <cellStyle name="Normal 16 2 2 8 2" xfId="9790"/>
    <cellStyle name="Normal 16 2 2 8 3" xfId="9791"/>
    <cellStyle name="Normal 16 2 2 8 4" xfId="9792"/>
    <cellStyle name="Normal 16 2 2 9" xfId="9793"/>
    <cellStyle name="Normal 16 2 2 9 2" xfId="9794"/>
    <cellStyle name="Normal 16 2 2 9 3" xfId="9795"/>
    <cellStyle name="Normal 16 2 2 9 4" xfId="9796"/>
    <cellStyle name="Normal 16 2 3" xfId="9797"/>
    <cellStyle name="Normal 16 2 3 10" xfId="9798"/>
    <cellStyle name="Normal 16 2 3 10 2" xfId="9799"/>
    <cellStyle name="Normal 16 2 3 10 3" xfId="9800"/>
    <cellStyle name="Normal 16 2 3 10 4" xfId="9801"/>
    <cellStyle name="Normal 16 2 3 11" xfId="9802"/>
    <cellStyle name="Normal 16 2 3 11 2" xfId="9803"/>
    <cellStyle name="Normal 16 2 3 11 3" xfId="9804"/>
    <cellStyle name="Normal 16 2 3 12" xfId="9805"/>
    <cellStyle name="Normal 16 2 3 13" xfId="9806"/>
    <cellStyle name="Normal 16 2 3 14" xfId="9807"/>
    <cellStyle name="Normal 16 2 3 2" xfId="9808"/>
    <cellStyle name="Normal 16 2 3 2 10" xfId="9809"/>
    <cellStyle name="Normal 16 2 3 2 11" xfId="9810"/>
    <cellStyle name="Normal 16 2 3 2 2" xfId="9811"/>
    <cellStyle name="Normal 16 2 3 2 2 10" xfId="9812"/>
    <cellStyle name="Normal 16 2 3 2 2 2" xfId="9813"/>
    <cellStyle name="Normal 16 2 3 2 2 2 2" xfId="9814"/>
    <cellStyle name="Normal 16 2 3 2 2 2 2 2" xfId="9815"/>
    <cellStyle name="Normal 16 2 3 2 2 2 2 2 2" xfId="9816"/>
    <cellStyle name="Normal 16 2 3 2 2 2 2 2 3" xfId="9817"/>
    <cellStyle name="Normal 16 2 3 2 2 2 2 2 4" xfId="9818"/>
    <cellStyle name="Normal 16 2 3 2 2 2 2 3" xfId="9819"/>
    <cellStyle name="Normal 16 2 3 2 2 2 2 3 2" xfId="9820"/>
    <cellStyle name="Normal 16 2 3 2 2 2 2 3 3" xfId="9821"/>
    <cellStyle name="Normal 16 2 3 2 2 2 2 4" xfId="9822"/>
    <cellStyle name="Normal 16 2 3 2 2 2 2 5" xfId="9823"/>
    <cellStyle name="Normal 16 2 3 2 2 2 2 6" xfId="9824"/>
    <cellStyle name="Normal 16 2 3 2 2 2 3" xfId="9825"/>
    <cellStyle name="Normal 16 2 3 2 2 2 3 2" xfId="9826"/>
    <cellStyle name="Normal 16 2 3 2 2 2 3 3" xfId="9827"/>
    <cellStyle name="Normal 16 2 3 2 2 2 3 4" xfId="9828"/>
    <cellStyle name="Normal 16 2 3 2 2 2 4" xfId="9829"/>
    <cellStyle name="Normal 16 2 3 2 2 2 4 2" xfId="9830"/>
    <cellStyle name="Normal 16 2 3 2 2 2 4 3" xfId="9831"/>
    <cellStyle name="Normal 16 2 3 2 2 2 4 4" xfId="9832"/>
    <cellStyle name="Normal 16 2 3 2 2 2 5" xfId="9833"/>
    <cellStyle name="Normal 16 2 3 2 2 2 5 2" xfId="9834"/>
    <cellStyle name="Normal 16 2 3 2 2 2 5 3" xfId="9835"/>
    <cellStyle name="Normal 16 2 3 2 2 2 5 4" xfId="9836"/>
    <cellStyle name="Normal 16 2 3 2 2 2 6" xfId="9837"/>
    <cellStyle name="Normal 16 2 3 2 2 2 6 2" xfId="9838"/>
    <cellStyle name="Normal 16 2 3 2 2 2 6 3" xfId="9839"/>
    <cellStyle name="Normal 16 2 3 2 2 2 7" xfId="9840"/>
    <cellStyle name="Normal 16 2 3 2 2 2 8" xfId="9841"/>
    <cellStyle name="Normal 16 2 3 2 2 2 9" xfId="9842"/>
    <cellStyle name="Normal 16 2 3 2 2 3" xfId="9843"/>
    <cellStyle name="Normal 16 2 3 2 2 3 2" xfId="9844"/>
    <cellStyle name="Normal 16 2 3 2 2 3 2 2" xfId="9845"/>
    <cellStyle name="Normal 16 2 3 2 2 3 2 3" xfId="9846"/>
    <cellStyle name="Normal 16 2 3 2 2 3 2 4" xfId="9847"/>
    <cellStyle name="Normal 16 2 3 2 2 3 3" xfId="9848"/>
    <cellStyle name="Normal 16 2 3 2 2 3 3 2" xfId="9849"/>
    <cellStyle name="Normal 16 2 3 2 2 3 3 3" xfId="9850"/>
    <cellStyle name="Normal 16 2 3 2 2 3 4" xfId="9851"/>
    <cellStyle name="Normal 16 2 3 2 2 3 5" xfId="9852"/>
    <cellStyle name="Normal 16 2 3 2 2 3 6" xfId="9853"/>
    <cellStyle name="Normal 16 2 3 2 2 4" xfId="9854"/>
    <cellStyle name="Normal 16 2 3 2 2 4 2" xfId="9855"/>
    <cellStyle name="Normal 16 2 3 2 2 4 3" xfId="9856"/>
    <cellStyle name="Normal 16 2 3 2 2 4 4" xfId="9857"/>
    <cellStyle name="Normal 16 2 3 2 2 5" xfId="9858"/>
    <cellStyle name="Normal 16 2 3 2 2 5 2" xfId="9859"/>
    <cellStyle name="Normal 16 2 3 2 2 5 3" xfId="9860"/>
    <cellStyle name="Normal 16 2 3 2 2 5 4" xfId="9861"/>
    <cellStyle name="Normal 16 2 3 2 2 6" xfId="9862"/>
    <cellStyle name="Normal 16 2 3 2 2 6 2" xfId="9863"/>
    <cellStyle name="Normal 16 2 3 2 2 6 3" xfId="9864"/>
    <cellStyle name="Normal 16 2 3 2 2 6 4" xfId="9865"/>
    <cellStyle name="Normal 16 2 3 2 2 7" xfId="9866"/>
    <cellStyle name="Normal 16 2 3 2 2 7 2" xfId="9867"/>
    <cellStyle name="Normal 16 2 3 2 2 7 3" xfId="9868"/>
    <cellStyle name="Normal 16 2 3 2 2 8" xfId="9869"/>
    <cellStyle name="Normal 16 2 3 2 2 9" xfId="9870"/>
    <cellStyle name="Normal 16 2 3 2 3" xfId="9871"/>
    <cellStyle name="Normal 16 2 3 2 3 2" xfId="9872"/>
    <cellStyle name="Normal 16 2 3 2 3 2 2" xfId="9873"/>
    <cellStyle name="Normal 16 2 3 2 3 2 2 2" xfId="9874"/>
    <cellStyle name="Normal 16 2 3 2 3 2 2 3" xfId="9875"/>
    <cellStyle name="Normal 16 2 3 2 3 2 2 4" xfId="9876"/>
    <cellStyle name="Normal 16 2 3 2 3 2 3" xfId="9877"/>
    <cellStyle name="Normal 16 2 3 2 3 2 3 2" xfId="9878"/>
    <cellStyle name="Normal 16 2 3 2 3 2 3 3" xfId="9879"/>
    <cellStyle name="Normal 16 2 3 2 3 2 4" xfId="9880"/>
    <cellStyle name="Normal 16 2 3 2 3 2 5" xfId="9881"/>
    <cellStyle name="Normal 16 2 3 2 3 2 6" xfId="9882"/>
    <cellStyle name="Normal 16 2 3 2 3 3" xfId="9883"/>
    <cellStyle name="Normal 16 2 3 2 3 3 2" xfId="9884"/>
    <cellStyle name="Normal 16 2 3 2 3 3 3" xfId="9885"/>
    <cellStyle name="Normal 16 2 3 2 3 3 4" xfId="9886"/>
    <cellStyle name="Normal 16 2 3 2 3 4" xfId="9887"/>
    <cellStyle name="Normal 16 2 3 2 3 4 2" xfId="9888"/>
    <cellStyle name="Normal 16 2 3 2 3 4 3" xfId="9889"/>
    <cellStyle name="Normal 16 2 3 2 3 4 4" xfId="9890"/>
    <cellStyle name="Normal 16 2 3 2 3 5" xfId="9891"/>
    <cellStyle name="Normal 16 2 3 2 3 5 2" xfId="9892"/>
    <cellStyle name="Normal 16 2 3 2 3 5 3" xfId="9893"/>
    <cellStyle name="Normal 16 2 3 2 3 5 4" xfId="9894"/>
    <cellStyle name="Normal 16 2 3 2 3 6" xfId="9895"/>
    <cellStyle name="Normal 16 2 3 2 3 6 2" xfId="9896"/>
    <cellStyle name="Normal 16 2 3 2 3 6 3" xfId="9897"/>
    <cellStyle name="Normal 16 2 3 2 3 7" xfId="9898"/>
    <cellStyle name="Normal 16 2 3 2 3 8" xfId="9899"/>
    <cellStyle name="Normal 16 2 3 2 3 9" xfId="9900"/>
    <cellStyle name="Normal 16 2 3 2 4" xfId="9901"/>
    <cellStyle name="Normal 16 2 3 2 4 2" xfId="9902"/>
    <cellStyle name="Normal 16 2 3 2 4 2 2" xfId="9903"/>
    <cellStyle name="Normal 16 2 3 2 4 2 3" xfId="9904"/>
    <cellStyle name="Normal 16 2 3 2 4 2 4" xfId="9905"/>
    <cellStyle name="Normal 16 2 3 2 4 3" xfId="9906"/>
    <cellStyle name="Normal 16 2 3 2 4 3 2" xfId="9907"/>
    <cellStyle name="Normal 16 2 3 2 4 3 3" xfId="9908"/>
    <cellStyle name="Normal 16 2 3 2 4 4" xfId="9909"/>
    <cellStyle name="Normal 16 2 3 2 4 5" xfId="9910"/>
    <cellStyle name="Normal 16 2 3 2 4 6" xfId="9911"/>
    <cellStyle name="Normal 16 2 3 2 5" xfId="9912"/>
    <cellStyle name="Normal 16 2 3 2 5 2" xfId="9913"/>
    <cellStyle name="Normal 16 2 3 2 5 3" xfId="9914"/>
    <cellStyle name="Normal 16 2 3 2 5 4" xfId="9915"/>
    <cellStyle name="Normal 16 2 3 2 6" xfId="9916"/>
    <cellStyle name="Normal 16 2 3 2 6 2" xfId="9917"/>
    <cellStyle name="Normal 16 2 3 2 6 3" xfId="9918"/>
    <cellStyle name="Normal 16 2 3 2 6 4" xfId="9919"/>
    <cellStyle name="Normal 16 2 3 2 7" xfId="9920"/>
    <cellStyle name="Normal 16 2 3 2 7 2" xfId="9921"/>
    <cellStyle name="Normal 16 2 3 2 7 3" xfId="9922"/>
    <cellStyle name="Normal 16 2 3 2 7 4" xfId="9923"/>
    <cellStyle name="Normal 16 2 3 2 8" xfId="9924"/>
    <cellStyle name="Normal 16 2 3 2 8 2" xfId="9925"/>
    <cellStyle name="Normal 16 2 3 2 8 3" xfId="9926"/>
    <cellStyle name="Normal 16 2 3 2 9" xfId="9927"/>
    <cellStyle name="Normal 16 2 3 3" xfId="9928"/>
    <cellStyle name="Normal 16 2 3 3 10" xfId="9929"/>
    <cellStyle name="Normal 16 2 3 3 2" xfId="9930"/>
    <cellStyle name="Normal 16 2 3 3 2 2" xfId="9931"/>
    <cellStyle name="Normal 16 2 3 3 2 2 2" xfId="9932"/>
    <cellStyle name="Normal 16 2 3 3 2 2 2 2" xfId="9933"/>
    <cellStyle name="Normal 16 2 3 3 2 2 2 3" xfId="9934"/>
    <cellStyle name="Normal 16 2 3 3 2 2 2 4" xfId="9935"/>
    <cellStyle name="Normal 16 2 3 3 2 2 3" xfId="9936"/>
    <cellStyle name="Normal 16 2 3 3 2 2 3 2" xfId="9937"/>
    <cellStyle name="Normal 16 2 3 3 2 2 3 3" xfId="9938"/>
    <cellStyle name="Normal 16 2 3 3 2 2 4" xfId="9939"/>
    <cellStyle name="Normal 16 2 3 3 2 2 5" xfId="9940"/>
    <cellStyle name="Normal 16 2 3 3 2 2 6" xfId="9941"/>
    <cellStyle name="Normal 16 2 3 3 2 3" xfId="9942"/>
    <cellStyle name="Normal 16 2 3 3 2 3 2" xfId="9943"/>
    <cellStyle name="Normal 16 2 3 3 2 3 3" xfId="9944"/>
    <cellStyle name="Normal 16 2 3 3 2 3 4" xfId="9945"/>
    <cellStyle name="Normal 16 2 3 3 2 4" xfId="9946"/>
    <cellStyle name="Normal 16 2 3 3 2 4 2" xfId="9947"/>
    <cellStyle name="Normal 16 2 3 3 2 4 3" xfId="9948"/>
    <cellStyle name="Normal 16 2 3 3 2 4 4" xfId="9949"/>
    <cellStyle name="Normal 16 2 3 3 2 5" xfId="9950"/>
    <cellStyle name="Normal 16 2 3 3 2 5 2" xfId="9951"/>
    <cellStyle name="Normal 16 2 3 3 2 5 3" xfId="9952"/>
    <cellStyle name="Normal 16 2 3 3 2 5 4" xfId="9953"/>
    <cellStyle name="Normal 16 2 3 3 2 6" xfId="9954"/>
    <cellStyle name="Normal 16 2 3 3 2 6 2" xfId="9955"/>
    <cellStyle name="Normal 16 2 3 3 2 6 3" xfId="9956"/>
    <cellStyle name="Normal 16 2 3 3 2 7" xfId="9957"/>
    <cellStyle name="Normal 16 2 3 3 2 8" xfId="9958"/>
    <cellStyle name="Normal 16 2 3 3 2 9" xfId="9959"/>
    <cellStyle name="Normal 16 2 3 3 3" xfId="9960"/>
    <cellStyle name="Normal 16 2 3 3 3 2" xfId="9961"/>
    <cellStyle name="Normal 16 2 3 3 3 2 2" xfId="9962"/>
    <cellStyle name="Normal 16 2 3 3 3 2 3" xfId="9963"/>
    <cellStyle name="Normal 16 2 3 3 3 2 4" xfId="9964"/>
    <cellStyle name="Normal 16 2 3 3 3 3" xfId="9965"/>
    <cellStyle name="Normal 16 2 3 3 3 3 2" xfId="9966"/>
    <cellStyle name="Normal 16 2 3 3 3 3 3" xfId="9967"/>
    <cellStyle name="Normal 16 2 3 3 3 4" xfId="9968"/>
    <cellStyle name="Normal 16 2 3 3 3 5" xfId="9969"/>
    <cellStyle name="Normal 16 2 3 3 3 6" xfId="9970"/>
    <cellStyle name="Normal 16 2 3 3 4" xfId="9971"/>
    <cellStyle name="Normal 16 2 3 3 4 2" xfId="9972"/>
    <cellStyle name="Normal 16 2 3 3 4 3" xfId="9973"/>
    <cellStyle name="Normal 16 2 3 3 4 4" xfId="9974"/>
    <cellStyle name="Normal 16 2 3 3 5" xfId="9975"/>
    <cellStyle name="Normal 16 2 3 3 5 2" xfId="9976"/>
    <cellStyle name="Normal 16 2 3 3 5 3" xfId="9977"/>
    <cellStyle name="Normal 16 2 3 3 5 4" xfId="9978"/>
    <cellStyle name="Normal 16 2 3 3 6" xfId="9979"/>
    <cellStyle name="Normal 16 2 3 3 6 2" xfId="9980"/>
    <cellStyle name="Normal 16 2 3 3 6 3" xfId="9981"/>
    <cellStyle name="Normal 16 2 3 3 6 4" xfId="9982"/>
    <cellStyle name="Normal 16 2 3 3 7" xfId="9983"/>
    <cellStyle name="Normal 16 2 3 3 7 2" xfId="9984"/>
    <cellStyle name="Normal 16 2 3 3 7 3" xfId="9985"/>
    <cellStyle name="Normal 16 2 3 3 8" xfId="9986"/>
    <cellStyle name="Normal 16 2 3 3 9" xfId="9987"/>
    <cellStyle name="Normal 16 2 3 4" xfId="9988"/>
    <cellStyle name="Normal 16 2 3 4 2" xfId="9989"/>
    <cellStyle name="Normal 16 2 3 4 2 2" xfId="9990"/>
    <cellStyle name="Normal 16 2 3 4 2 2 2" xfId="9991"/>
    <cellStyle name="Normal 16 2 3 4 2 2 3" xfId="9992"/>
    <cellStyle name="Normal 16 2 3 4 2 2 4" xfId="9993"/>
    <cellStyle name="Normal 16 2 3 4 2 3" xfId="9994"/>
    <cellStyle name="Normal 16 2 3 4 2 3 2" xfId="9995"/>
    <cellStyle name="Normal 16 2 3 4 2 3 3" xfId="9996"/>
    <cellStyle name="Normal 16 2 3 4 2 4" xfId="9997"/>
    <cellStyle name="Normal 16 2 3 4 2 5" xfId="9998"/>
    <cellStyle name="Normal 16 2 3 4 2 6" xfId="9999"/>
    <cellStyle name="Normal 16 2 3 4 3" xfId="10000"/>
    <cellStyle name="Normal 16 2 3 4 3 2" xfId="10001"/>
    <cellStyle name="Normal 16 2 3 4 3 3" xfId="10002"/>
    <cellStyle name="Normal 16 2 3 4 3 4" xfId="10003"/>
    <cellStyle name="Normal 16 2 3 4 4" xfId="10004"/>
    <cellStyle name="Normal 16 2 3 4 4 2" xfId="10005"/>
    <cellStyle name="Normal 16 2 3 4 4 3" xfId="10006"/>
    <cellStyle name="Normal 16 2 3 4 4 4" xfId="10007"/>
    <cellStyle name="Normal 16 2 3 4 5" xfId="10008"/>
    <cellStyle name="Normal 16 2 3 4 5 2" xfId="10009"/>
    <cellStyle name="Normal 16 2 3 4 5 3" xfId="10010"/>
    <cellStyle name="Normal 16 2 3 4 5 4" xfId="10011"/>
    <cellStyle name="Normal 16 2 3 4 6" xfId="10012"/>
    <cellStyle name="Normal 16 2 3 4 6 2" xfId="10013"/>
    <cellStyle name="Normal 16 2 3 4 6 3" xfId="10014"/>
    <cellStyle name="Normal 16 2 3 4 7" xfId="10015"/>
    <cellStyle name="Normal 16 2 3 4 8" xfId="10016"/>
    <cellStyle name="Normal 16 2 3 4 9" xfId="10017"/>
    <cellStyle name="Normal 16 2 3 5" xfId="10018"/>
    <cellStyle name="Normal 16 2 3 5 2" xfId="10019"/>
    <cellStyle name="Normal 16 2 3 5 2 2" xfId="10020"/>
    <cellStyle name="Normal 16 2 3 5 2 2 2" xfId="10021"/>
    <cellStyle name="Normal 16 2 3 5 2 2 3" xfId="10022"/>
    <cellStyle name="Normal 16 2 3 5 2 2 4" xfId="10023"/>
    <cellStyle name="Normal 16 2 3 5 2 3" xfId="10024"/>
    <cellStyle name="Normal 16 2 3 5 2 3 2" xfId="10025"/>
    <cellStyle name="Normal 16 2 3 5 2 3 3" xfId="10026"/>
    <cellStyle name="Normal 16 2 3 5 2 4" xfId="10027"/>
    <cellStyle name="Normal 16 2 3 5 2 5" xfId="10028"/>
    <cellStyle name="Normal 16 2 3 5 2 6" xfId="10029"/>
    <cellStyle name="Normal 16 2 3 5 3" xfId="10030"/>
    <cellStyle name="Normal 16 2 3 5 3 2" xfId="10031"/>
    <cellStyle name="Normal 16 2 3 5 3 3" xfId="10032"/>
    <cellStyle name="Normal 16 2 3 5 3 4" xfId="10033"/>
    <cellStyle name="Normal 16 2 3 5 4" xfId="10034"/>
    <cellStyle name="Normal 16 2 3 5 4 2" xfId="10035"/>
    <cellStyle name="Normal 16 2 3 5 4 3" xfId="10036"/>
    <cellStyle name="Normal 16 2 3 5 4 4" xfId="10037"/>
    <cellStyle name="Normal 16 2 3 5 5" xfId="10038"/>
    <cellStyle name="Normal 16 2 3 5 5 2" xfId="10039"/>
    <cellStyle name="Normal 16 2 3 5 5 3" xfId="10040"/>
    <cellStyle name="Normal 16 2 3 5 5 4" xfId="10041"/>
    <cellStyle name="Normal 16 2 3 5 6" xfId="10042"/>
    <cellStyle name="Normal 16 2 3 5 6 2" xfId="10043"/>
    <cellStyle name="Normal 16 2 3 5 6 3" xfId="10044"/>
    <cellStyle name="Normal 16 2 3 5 7" xfId="10045"/>
    <cellStyle name="Normal 16 2 3 5 8" xfId="10046"/>
    <cellStyle name="Normal 16 2 3 5 9" xfId="10047"/>
    <cellStyle name="Normal 16 2 3 6" xfId="10048"/>
    <cellStyle name="Normal 16 2 3 6 2" xfId="10049"/>
    <cellStyle name="Normal 16 2 3 6 2 2" xfId="10050"/>
    <cellStyle name="Normal 16 2 3 6 2 2 2" xfId="10051"/>
    <cellStyle name="Normal 16 2 3 6 2 2 3" xfId="10052"/>
    <cellStyle name="Normal 16 2 3 6 2 2 4" xfId="10053"/>
    <cellStyle name="Normal 16 2 3 6 2 3" xfId="10054"/>
    <cellStyle name="Normal 16 2 3 6 2 3 2" xfId="10055"/>
    <cellStyle name="Normal 16 2 3 6 2 3 3" xfId="10056"/>
    <cellStyle name="Normal 16 2 3 6 2 4" xfId="10057"/>
    <cellStyle name="Normal 16 2 3 6 2 5" xfId="10058"/>
    <cellStyle name="Normal 16 2 3 6 2 6" xfId="10059"/>
    <cellStyle name="Normal 16 2 3 6 3" xfId="10060"/>
    <cellStyle name="Normal 16 2 3 6 3 2" xfId="10061"/>
    <cellStyle name="Normal 16 2 3 6 3 3" xfId="10062"/>
    <cellStyle name="Normal 16 2 3 6 3 4" xfId="10063"/>
    <cellStyle name="Normal 16 2 3 6 4" xfId="10064"/>
    <cellStyle name="Normal 16 2 3 6 4 2" xfId="10065"/>
    <cellStyle name="Normal 16 2 3 6 4 3" xfId="10066"/>
    <cellStyle name="Normal 16 2 3 6 4 4" xfId="10067"/>
    <cellStyle name="Normal 16 2 3 6 5" xfId="10068"/>
    <cellStyle name="Normal 16 2 3 6 5 2" xfId="10069"/>
    <cellStyle name="Normal 16 2 3 6 5 3" xfId="10070"/>
    <cellStyle name="Normal 16 2 3 6 6" xfId="10071"/>
    <cellStyle name="Normal 16 2 3 6 7" xfId="10072"/>
    <cellStyle name="Normal 16 2 3 6 8" xfId="10073"/>
    <cellStyle name="Normal 16 2 3 7" xfId="10074"/>
    <cellStyle name="Normal 16 2 3 7 2" xfId="10075"/>
    <cellStyle name="Normal 16 2 3 7 2 2" xfId="10076"/>
    <cellStyle name="Normal 16 2 3 7 2 3" xfId="10077"/>
    <cellStyle name="Normal 16 2 3 7 2 4" xfId="10078"/>
    <cellStyle name="Normal 16 2 3 7 3" xfId="10079"/>
    <cellStyle name="Normal 16 2 3 7 3 2" xfId="10080"/>
    <cellStyle name="Normal 16 2 3 7 3 3" xfId="10081"/>
    <cellStyle name="Normal 16 2 3 7 4" xfId="10082"/>
    <cellStyle name="Normal 16 2 3 7 5" xfId="10083"/>
    <cellStyle name="Normal 16 2 3 7 6" xfId="10084"/>
    <cellStyle name="Normal 16 2 3 8" xfId="10085"/>
    <cellStyle name="Normal 16 2 3 8 2" xfId="10086"/>
    <cellStyle name="Normal 16 2 3 8 3" xfId="10087"/>
    <cellStyle name="Normal 16 2 3 8 4" xfId="10088"/>
    <cellStyle name="Normal 16 2 3 9" xfId="10089"/>
    <cellStyle name="Normal 16 2 3 9 2" xfId="10090"/>
    <cellStyle name="Normal 16 2 3 9 3" xfId="10091"/>
    <cellStyle name="Normal 16 2 3 9 4" xfId="10092"/>
    <cellStyle name="Normal 16 2 4" xfId="10093"/>
    <cellStyle name="Normal 16 2 4 10" xfId="10094"/>
    <cellStyle name="Normal 16 2 4 11" xfId="10095"/>
    <cellStyle name="Normal 16 2 4 2" xfId="10096"/>
    <cellStyle name="Normal 16 2 4 2 10" xfId="10097"/>
    <cellStyle name="Normal 16 2 4 2 2" xfId="10098"/>
    <cellStyle name="Normal 16 2 4 2 2 2" xfId="10099"/>
    <cellStyle name="Normal 16 2 4 2 2 2 2" xfId="10100"/>
    <cellStyle name="Normal 16 2 4 2 2 2 2 2" xfId="10101"/>
    <cellStyle name="Normal 16 2 4 2 2 2 2 3" xfId="10102"/>
    <cellStyle name="Normal 16 2 4 2 2 2 2 4" xfId="10103"/>
    <cellStyle name="Normal 16 2 4 2 2 2 3" xfId="10104"/>
    <cellStyle name="Normal 16 2 4 2 2 2 3 2" xfId="10105"/>
    <cellStyle name="Normal 16 2 4 2 2 2 3 3" xfId="10106"/>
    <cellStyle name="Normal 16 2 4 2 2 2 4" xfId="10107"/>
    <cellStyle name="Normal 16 2 4 2 2 2 5" xfId="10108"/>
    <cellStyle name="Normal 16 2 4 2 2 2 6" xfId="10109"/>
    <cellStyle name="Normal 16 2 4 2 2 3" xfId="10110"/>
    <cellStyle name="Normal 16 2 4 2 2 3 2" xfId="10111"/>
    <cellStyle name="Normal 16 2 4 2 2 3 3" xfId="10112"/>
    <cellStyle name="Normal 16 2 4 2 2 3 4" xfId="10113"/>
    <cellStyle name="Normal 16 2 4 2 2 4" xfId="10114"/>
    <cellStyle name="Normal 16 2 4 2 2 4 2" xfId="10115"/>
    <cellStyle name="Normal 16 2 4 2 2 4 3" xfId="10116"/>
    <cellStyle name="Normal 16 2 4 2 2 4 4" xfId="10117"/>
    <cellStyle name="Normal 16 2 4 2 2 5" xfId="10118"/>
    <cellStyle name="Normal 16 2 4 2 2 5 2" xfId="10119"/>
    <cellStyle name="Normal 16 2 4 2 2 5 3" xfId="10120"/>
    <cellStyle name="Normal 16 2 4 2 2 5 4" xfId="10121"/>
    <cellStyle name="Normal 16 2 4 2 2 6" xfId="10122"/>
    <cellStyle name="Normal 16 2 4 2 2 6 2" xfId="10123"/>
    <cellStyle name="Normal 16 2 4 2 2 6 3" xfId="10124"/>
    <cellStyle name="Normal 16 2 4 2 2 7" xfId="10125"/>
    <cellStyle name="Normal 16 2 4 2 2 8" xfId="10126"/>
    <cellStyle name="Normal 16 2 4 2 2 9" xfId="10127"/>
    <cellStyle name="Normal 16 2 4 2 3" xfId="10128"/>
    <cellStyle name="Normal 16 2 4 2 3 2" xfId="10129"/>
    <cellStyle name="Normal 16 2 4 2 3 2 2" xfId="10130"/>
    <cellStyle name="Normal 16 2 4 2 3 2 3" xfId="10131"/>
    <cellStyle name="Normal 16 2 4 2 3 2 4" xfId="10132"/>
    <cellStyle name="Normal 16 2 4 2 3 3" xfId="10133"/>
    <cellStyle name="Normal 16 2 4 2 3 3 2" xfId="10134"/>
    <cellStyle name="Normal 16 2 4 2 3 3 3" xfId="10135"/>
    <cellStyle name="Normal 16 2 4 2 3 4" xfId="10136"/>
    <cellStyle name="Normal 16 2 4 2 3 5" xfId="10137"/>
    <cellStyle name="Normal 16 2 4 2 3 6" xfId="10138"/>
    <cellStyle name="Normal 16 2 4 2 4" xfId="10139"/>
    <cellStyle name="Normal 16 2 4 2 4 2" xfId="10140"/>
    <cellStyle name="Normal 16 2 4 2 4 3" xfId="10141"/>
    <cellStyle name="Normal 16 2 4 2 4 4" xfId="10142"/>
    <cellStyle name="Normal 16 2 4 2 5" xfId="10143"/>
    <cellStyle name="Normal 16 2 4 2 5 2" xfId="10144"/>
    <cellStyle name="Normal 16 2 4 2 5 3" xfId="10145"/>
    <cellStyle name="Normal 16 2 4 2 5 4" xfId="10146"/>
    <cellStyle name="Normal 16 2 4 2 6" xfId="10147"/>
    <cellStyle name="Normal 16 2 4 2 6 2" xfId="10148"/>
    <cellStyle name="Normal 16 2 4 2 6 3" xfId="10149"/>
    <cellStyle name="Normal 16 2 4 2 6 4" xfId="10150"/>
    <cellStyle name="Normal 16 2 4 2 7" xfId="10151"/>
    <cellStyle name="Normal 16 2 4 2 7 2" xfId="10152"/>
    <cellStyle name="Normal 16 2 4 2 7 3" xfId="10153"/>
    <cellStyle name="Normal 16 2 4 2 8" xfId="10154"/>
    <cellStyle name="Normal 16 2 4 2 9" xfId="10155"/>
    <cellStyle name="Normal 16 2 4 3" xfId="10156"/>
    <cellStyle name="Normal 16 2 4 3 2" xfId="10157"/>
    <cellStyle name="Normal 16 2 4 3 2 2" xfId="10158"/>
    <cellStyle name="Normal 16 2 4 3 2 2 2" xfId="10159"/>
    <cellStyle name="Normal 16 2 4 3 2 2 3" xfId="10160"/>
    <cellStyle name="Normal 16 2 4 3 2 2 4" xfId="10161"/>
    <cellStyle name="Normal 16 2 4 3 2 3" xfId="10162"/>
    <cellStyle name="Normal 16 2 4 3 2 3 2" xfId="10163"/>
    <cellStyle name="Normal 16 2 4 3 2 3 3" xfId="10164"/>
    <cellStyle name="Normal 16 2 4 3 2 4" xfId="10165"/>
    <cellStyle name="Normal 16 2 4 3 2 5" xfId="10166"/>
    <cellStyle name="Normal 16 2 4 3 2 6" xfId="10167"/>
    <cellStyle name="Normal 16 2 4 3 3" xfId="10168"/>
    <cellStyle name="Normal 16 2 4 3 3 2" xfId="10169"/>
    <cellStyle name="Normal 16 2 4 3 3 3" xfId="10170"/>
    <cellStyle name="Normal 16 2 4 3 3 4" xfId="10171"/>
    <cellStyle name="Normal 16 2 4 3 4" xfId="10172"/>
    <cellStyle name="Normal 16 2 4 3 4 2" xfId="10173"/>
    <cellStyle name="Normal 16 2 4 3 4 3" xfId="10174"/>
    <cellStyle name="Normal 16 2 4 3 4 4" xfId="10175"/>
    <cellStyle name="Normal 16 2 4 3 5" xfId="10176"/>
    <cellStyle name="Normal 16 2 4 3 5 2" xfId="10177"/>
    <cellStyle name="Normal 16 2 4 3 5 3" xfId="10178"/>
    <cellStyle name="Normal 16 2 4 3 5 4" xfId="10179"/>
    <cellStyle name="Normal 16 2 4 3 6" xfId="10180"/>
    <cellStyle name="Normal 16 2 4 3 6 2" xfId="10181"/>
    <cellStyle name="Normal 16 2 4 3 6 3" xfId="10182"/>
    <cellStyle name="Normal 16 2 4 3 7" xfId="10183"/>
    <cellStyle name="Normal 16 2 4 3 8" xfId="10184"/>
    <cellStyle name="Normal 16 2 4 3 9" xfId="10185"/>
    <cellStyle name="Normal 16 2 4 4" xfId="10186"/>
    <cellStyle name="Normal 16 2 4 4 2" xfId="10187"/>
    <cellStyle name="Normal 16 2 4 4 2 2" xfId="10188"/>
    <cellStyle name="Normal 16 2 4 4 2 3" xfId="10189"/>
    <cellStyle name="Normal 16 2 4 4 2 4" xfId="10190"/>
    <cellStyle name="Normal 16 2 4 4 3" xfId="10191"/>
    <cellStyle name="Normal 16 2 4 4 3 2" xfId="10192"/>
    <cellStyle name="Normal 16 2 4 4 3 3" xfId="10193"/>
    <cellStyle name="Normal 16 2 4 4 4" xfId="10194"/>
    <cellStyle name="Normal 16 2 4 4 5" xfId="10195"/>
    <cellStyle name="Normal 16 2 4 4 6" xfId="10196"/>
    <cellStyle name="Normal 16 2 4 5" xfId="10197"/>
    <cellStyle name="Normal 16 2 4 5 2" xfId="10198"/>
    <cellStyle name="Normal 16 2 4 5 3" xfId="10199"/>
    <cellStyle name="Normal 16 2 4 5 4" xfId="10200"/>
    <cellStyle name="Normal 16 2 4 6" xfId="10201"/>
    <cellStyle name="Normal 16 2 4 6 2" xfId="10202"/>
    <cellStyle name="Normal 16 2 4 6 3" xfId="10203"/>
    <cellStyle name="Normal 16 2 4 6 4" xfId="10204"/>
    <cellStyle name="Normal 16 2 4 7" xfId="10205"/>
    <cellStyle name="Normal 16 2 4 7 2" xfId="10206"/>
    <cellStyle name="Normal 16 2 4 7 3" xfId="10207"/>
    <cellStyle name="Normal 16 2 4 7 4" xfId="10208"/>
    <cellStyle name="Normal 16 2 4 8" xfId="10209"/>
    <cellStyle name="Normal 16 2 4 8 2" xfId="10210"/>
    <cellStyle name="Normal 16 2 4 8 3" xfId="10211"/>
    <cellStyle name="Normal 16 2 4 9" xfId="10212"/>
    <cellStyle name="Normal 16 2 5" xfId="10213"/>
    <cellStyle name="Normal 16 2 5 10" xfId="10214"/>
    <cellStyle name="Normal 16 2 5 11" xfId="10215"/>
    <cellStyle name="Normal 16 2 5 2" xfId="10216"/>
    <cellStyle name="Normal 16 2 5 2 10" xfId="10217"/>
    <cellStyle name="Normal 16 2 5 2 2" xfId="10218"/>
    <cellStyle name="Normal 16 2 5 2 2 2" xfId="10219"/>
    <cellStyle name="Normal 16 2 5 2 2 2 2" xfId="10220"/>
    <cellStyle name="Normal 16 2 5 2 2 2 2 2" xfId="10221"/>
    <cellStyle name="Normal 16 2 5 2 2 2 2 3" xfId="10222"/>
    <cellStyle name="Normal 16 2 5 2 2 2 2 4" xfId="10223"/>
    <cellStyle name="Normal 16 2 5 2 2 2 3" xfId="10224"/>
    <cellStyle name="Normal 16 2 5 2 2 2 3 2" xfId="10225"/>
    <cellStyle name="Normal 16 2 5 2 2 2 3 3" xfId="10226"/>
    <cellStyle name="Normal 16 2 5 2 2 2 4" xfId="10227"/>
    <cellStyle name="Normal 16 2 5 2 2 2 5" xfId="10228"/>
    <cellStyle name="Normal 16 2 5 2 2 2 6" xfId="10229"/>
    <cellStyle name="Normal 16 2 5 2 2 3" xfId="10230"/>
    <cellStyle name="Normal 16 2 5 2 2 3 2" xfId="10231"/>
    <cellStyle name="Normal 16 2 5 2 2 3 3" xfId="10232"/>
    <cellStyle name="Normal 16 2 5 2 2 3 4" xfId="10233"/>
    <cellStyle name="Normal 16 2 5 2 2 4" xfId="10234"/>
    <cellStyle name="Normal 16 2 5 2 2 4 2" xfId="10235"/>
    <cellStyle name="Normal 16 2 5 2 2 4 3" xfId="10236"/>
    <cellStyle name="Normal 16 2 5 2 2 4 4" xfId="10237"/>
    <cellStyle name="Normal 16 2 5 2 2 5" xfId="10238"/>
    <cellStyle name="Normal 16 2 5 2 2 5 2" xfId="10239"/>
    <cellStyle name="Normal 16 2 5 2 2 5 3" xfId="10240"/>
    <cellStyle name="Normal 16 2 5 2 2 5 4" xfId="10241"/>
    <cellStyle name="Normal 16 2 5 2 2 6" xfId="10242"/>
    <cellStyle name="Normal 16 2 5 2 2 6 2" xfId="10243"/>
    <cellStyle name="Normal 16 2 5 2 2 6 3" xfId="10244"/>
    <cellStyle name="Normal 16 2 5 2 2 7" xfId="10245"/>
    <cellStyle name="Normal 16 2 5 2 2 8" xfId="10246"/>
    <cellStyle name="Normal 16 2 5 2 2 9" xfId="10247"/>
    <cellStyle name="Normal 16 2 5 2 3" xfId="10248"/>
    <cellStyle name="Normal 16 2 5 2 3 2" xfId="10249"/>
    <cellStyle name="Normal 16 2 5 2 3 2 2" xfId="10250"/>
    <cellStyle name="Normal 16 2 5 2 3 2 3" xfId="10251"/>
    <cellStyle name="Normal 16 2 5 2 3 2 4" xfId="10252"/>
    <cellStyle name="Normal 16 2 5 2 3 3" xfId="10253"/>
    <cellStyle name="Normal 16 2 5 2 3 3 2" xfId="10254"/>
    <cellStyle name="Normal 16 2 5 2 3 3 3" xfId="10255"/>
    <cellStyle name="Normal 16 2 5 2 3 4" xfId="10256"/>
    <cellStyle name="Normal 16 2 5 2 3 5" xfId="10257"/>
    <cellStyle name="Normal 16 2 5 2 3 6" xfId="10258"/>
    <cellStyle name="Normal 16 2 5 2 4" xfId="10259"/>
    <cellStyle name="Normal 16 2 5 2 4 2" xfId="10260"/>
    <cellStyle name="Normal 16 2 5 2 4 3" xfId="10261"/>
    <cellStyle name="Normal 16 2 5 2 4 4" xfId="10262"/>
    <cellStyle name="Normal 16 2 5 2 5" xfId="10263"/>
    <cellStyle name="Normal 16 2 5 2 5 2" xfId="10264"/>
    <cellStyle name="Normal 16 2 5 2 5 3" xfId="10265"/>
    <cellStyle name="Normal 16 2 5 2 5 4" xfId="10266"/>
    <cellStyle name="Normal 16 2 5 2 6" xfId="10267"/>
    <cellStyle name="Normal 16 2 5 2 6 2" xfId="10268"/>
    <cellStyle name="Normal 16 2 5 2 6 3" xfId="10269"/>
    <cellStyle name="Normal 16 2 5 2 6 4" xfId="10270"/>
    <cellStyle name="Normal 16 2 5 2 7" xfId="10271"/>
    <cellStyle name="Normal 16 2 5 2 7 2" xfId="10272"/>
    <cellStyle name="Normal 16 2 5 2 7 3" xfId="10273"/>
    <cellStyle name="Normal 16 2 5 2 8" xfId="10274"/>
    <cellStyle name="Normal 16 2 5 2 9" xfId="10275"/>
    <cellStyle name="Normal 16 2 5 3" xfId="10276"/>
    <cellStyle name="Normal 16 2 5 3 2" xfId="10277"/>
    <cellStyle name="Normal 16 2 5 3 2 2" xfId="10278"/>
    <cellStyle name="Normal 16 2 5 3 2 2 2" xfId="10279"/>
    <cellStyle name="Normal 16 2 5 3 2 2 3" xfId="10280"/>
    <cellStyle name="Normal 16 2 5 3 2 2 4" xfId="10281"/>
    <cellStyle name="Normal 16 2 5 3 2 3" xfId="10282"/>
    <cellStyle name="Normal 16 2 5 3 2 3 2" xfId="10283"/>
    <cellStyle name="Normal 16 2 5 3 2 3 3" xfId="10284"/>
    <cellStyle name="Normal 16 2 5 3 2 4" xfId="10285"/>
    <cellStyle name="Normal 16 2 5 3 2 5" xfId="10286"/>
    <cellStyle name="Normal 16 2 5 3 2 6" xfId="10287"/>
    <cellStyle name="Normal 16 2 5 3 3" xfId="10288"/>
    <cellStyle name="Normal 16 2 5 3 3 2" xfId="10289"/>
    <cellStyle name="Normal 16 2 5 3 3 3" xfId="10290"/>
    <cellStyle name="Normal 16 2 5 3 3 4" xfId="10291"/>
    <cellStyle name="Normal 16 2 5 3 4" xfId="10292"/>
    <cellStyle name="Normal 16 2 5 3 4 2" xfId="10293"/>
    <cellStyle name="Normal 16 2 5 3 4 3" xfId="10294"/>
    <cellStyle name="Normal 16 2 5 3 4 4" xfId="10295"/>
    <cellStyle name="Normal 16 2 5 3 5" xfId="10296"/>
    <cellStyle name="Normal 16 2 5 3 5 2" xfId="10297"/>
    <cellStyle name="Normal 16 2 5 3 5 3" xfId="10298"/>
    <cellStyle name="Normal 16 2 5 3 5 4" xfId="10299"/>
    <cellStyle name="Normal 16 2 5 3 6" xfId="10300"/>
    <cellStyle name="Normal 16 2 5 3 6 2" xfId="10301"/>
    <cellStyle name="Normal 16 2 5 3 6 3" xfId="10302"/>
    <cellStyle name="Normal 16 2 5 3 7" xfId="10303"/>
    <cellStyle name="Normal 16 2 5 3 8" xfId="10304"/>
    <cellStyle name="Normal 16 2 5 3 9" xfId="10305"/>
    <cellStyle name="Normal 16 2 5 4" xfId="10306"/>
    <cellStyle name="Normal 16 2 5 4 2" xfId="10307"/>
    <cellStyle name="Normal 16 2 5 4 2 2" xfId="10308"/>
    <cellStyle name="Normal 16 2 5 4 2 3" xfId="10309"/>
    <cellStyle name="Normal 16 2 5 4 2 4" xfId="10310"/>
    <cellStyle name="Normal 16 2 5 4 3" xfId="10311"/>
    <cellStyle name="Normal 16 2 5 4 3 2" xfId="10312"/>
    <cellStyle name="Normal 16 2 5 4 3 3" xfId="10313"/>
    <cellStyle name="Normal 16 2 5 4 4" xfId="10314"/>
    <cellStyle name="Normal 16 2 5 4 5" xfId="10315"/>
    <cellStyle name="Normal 16 2 5 4 6" xfId="10316"/>
    <cellStyle name="Normal 16 2 5 5" xfId="10317"/>
    <cellStyle name="Normal 16 2 5 5 2" xfId="10318"/>
    <cellStyle name="Normal 16 2 5 5 3" xfId="10319"/>
    <cellStyle name="Normal 16 2 5 5 4" xfId="10320"/>
    <cellStyle name="Normal 16 2 5 6" xfId="10321"/>
    <cellStyle name="Normal 16 2 5 6 2" xfId="10322"/>
    <cellStyle name="Normal 16 2 5 6 3" xfId="10323"/>
    <cellStyle name="Normal 16 2 5 6 4" xfId="10324"/>
    <cellStyle name="Normal 16 2 5 7" xfId="10325"/>
    <cellStyle name="Normal 16 2 5 7 2" xfId="10326"/>
    <cellStyle name="Normal 16 2 5 7 3" xfId="10327"/>
    <cellStyle name="Normal 16 2 5 7 4" xfId="10328"/>
    <cellStyle name="Normal 16 2 5 8" xfId="10329"/>
    <cellStyle name="Normal 16 2 5 8 2" xfId="10330"/>
    <cellStyle name="Normal 16 2 5 8 3" xfId="10331"/>
    <cellStyle name="Normal 16 2 5 9" xfId="10332"/>
    <cellStyle name="Normal 16 2 6" xfId="10333"/>
    <cellStyle name="Normal 16 2 6 10" xfId="10334"/>
    <cellStyle name="Normal 16 2 6 11" xfId="10335"/>
    <cellStyle name="Normal 16 2 6 2" xfId="10336"/>
    <cellStyle name="Normal 16 2 6 2 10" xfId="10337"/>
    <cellStyle name="Normal 16 2 6 2 2" xfId="10338"/>
    <cellStyle name="Normal 16 2 6 2 2 2" xfId="10339"/>
    <cellStyle name="Normal 16 2 6 2 2 2 2" xfId="10340"/>
    <cellStyle name="Normal 16 2 6 2 2 2 2 2" xfId="10341"/>
    <cellStyle name="Normal 16 2 6 2 2 2 2 3" xfId="10342"/>
    <cellStyle name="Normal 16 2 6 2 2 2 2 4" xfId="10343"/>
    <cellStyle name="Normal 16 2 6 2 2 2 3" xfId="10344"/>
    <cellStyle name="Normal 16 2 6 2 2 2 3 2" xfId="10345"/>
    <cellStyle name="Normal 16 2 6 2 2 2 3 3" xfId="10346"/>
    <cellStyle name="Normal 16 2 6 2 2 2 4" xfId="10347"/>
    <cellStyle name="Normal 16 2 6 2 2 2 5" xfId="10348"/>
    <cellStyle name="Normal 16 2 6 2 2 2 6" xfId="10349"/>
    <cellStyle name="Normal 16 2 6 2 2 3" xfId="10350"/>
    <cellStyle name="Normal 16 2 6 2 2 3 2" xfId="10351"/>
    <cellStyle name="Normal 16 2 6 2 2 3 3" xfId="10352"/>
    <cellStyle name="Normal 16 2 6 2 2 3 4" xfId="10353"/>
    <cellStyle name="Normal 16 2 6 2 2 4" xfId="10354"/>
    <cellStyle name="Normal 16 2 6 2 2 4 2" xfId="10355"/>
    <cellStyle name="Normal 16 2 6 2 2 4 3" xfId="10356"/>
    <cellStyle name="Normal 16 2 6 2 2 4 4" xfId="10357"/>
    <cellStyle name="Normal 16 2 6 2 2 5" xfId="10358"/>
    <cellStyle name="Normal 16 2 6 2 2 5 2" xfId="10359"/>
    <cellStyle name="Normal 16 2 6 2 2 5 3" xfId="10360"/>
    <cellStyle name="Normal 16 2 6 2 2 5 4" xfId="10361"/>
    <cellStyle name="Normal 16 2 6 2 2 6" xfId="10362"/>
    <cellStyle name="Normal 16 2 6 2 2 6 2" xfId="10363"/>
    <cellStyle name="Normal 16 2 6 2 2 6 3" xfId="10364"/>
    <cellStyle name="Normal 16 2 6 2 2 7" xfId="10365"/>
    <cellStyle name="Normal 16 2 6 2 2 8" xfId="10366"/>
    <cellStyle name="Normal 16 2 6 2 2 9" xfId="10367"/>
    <cellStyle name="Normal 16 2 6 2 3" xfId="10368"/>
    <cellStyle name="Normal 16 2 6 2 3 2" xfId="10369"/>
    <cellStyle name="Normal 16 2 6 2 3 2 2" xfId="10370"/>
    <cellStyle name="Normal 16 2 6 2 3 2 3" xfId="10371"/>
    <cellStyle name="Normal 16 2 6 2 3 2 4" xfId="10372"/>
    <cellStyle name="Normal 16 2 6 2 3 3" xfId="10373"/>
    <cellStyle name="Normal 16 2 6 2 3 3 2" xfId="10374"/>
    <cellStyle name="Normal 16 2 6 2 3 3 3" xfId="10375"/>
    <cellStyle name="Normal 16 2 6 2 3 4" xfId="10376"/>
    <cellStyle name="Normal 16 2 6 2 3 5" xfId="10377"/>
    <cellStyle name="Normal 16 2 6 2 3 6" xfId="10378"/>
    <cellStyle name="Normal 16 2 6 2 4" xfId="10379"/>
    <cellStyle name="Normal 16 2 6 2 4 2" xfId="10380"/>
    <cellStyle name="Normal 16 2 6 2 4 3" xfId="10381"/>
    <cellStyle name="Normal 16 2 6 2 4 4" xfId="10382"/>
    <cellStyle name="Normal 16 2 6 2 5" xfId="10383"/>
    <cellStyle name="Normal 16 2 6 2 5 2" xfId="10384"/>
    <cellStyle name="Normal 16 2 6 2 5 3" xfId="10385"/>
    <cellStyle name="Normal 16 2 6 2 5 4" xfId="10386"/>
    <cellStyle name="Normal 16 2 6 2 6" xfId="10387"/>
    <cellStyle name="Normal 16 2 6 2 6 2" xfId="10388"/>
    <cellStyle name="Normal 16 2 6 2 6 3" xfId="10389"/>
    <cellStyle name="Normal 16 2 6 2 6 4" xfId="10390"/>
    <cellStyle name="Normal 16 2 6 2 7" xfId="10391"/>
    <cellStyle name="Normal 16 2 6 2 7 2" xfId="10392"/>
    <cellStyle name="Normal 16 2 6 2 7 3" xfId="10393"/>
    <cellStyle name="Normal 16 2 6 2 8" xfId="10394"/>
    <cellStyle name="Normal 16 2 6 2 9" xfId="10395"/>
    <cellStyle name="Normal 16 2 6 3" xfId="10396"/>
    <cellStyle name="Normal 16 2 6 3 2" xfId="10397"/>
    <cellStyle name="Normal 16 2 6 3 2 2" xfId="10398"/>
    <cellStyle name="Normal 16 2 6 3 2 2 2" xfId="10399"/>
    <cellStyle name="Normal 16 2 6 3 2 2 3" xfId="10400"/>
    <cellStyle name="Normal 16 2 6 3 2 2 4" xfId="10401"/>
    <cellStyle name="Normal 16 2 6 3 2 3" xfId="10402"/>
    <cellStyle name="Normal 16 2 6 3 2 3 2" xfId="10403"/>
    <cellStyle name="Normal 16 2 6 3 2 3 3" xfId="10404"/>
    <cellStyle name="Normal 16 2 6 3 2 4" xfId="10405"/>
    <cellStyle name="Normal 16 2 6 3 2 5" xfId="10406"/>
    <cellStyle name="Normal 16 2 6 3 2 6" xfId="10407"/>
    <cellStyle name="Normal 16 2 6 3 3" xfId="10408"/>
    <cellStyle name="Normal 16 2 6 3 3 2" xfId="10409"/>
    <cellStyle name="Normal 16 2 6 3 3 3" xfId="10410"/>
    <cellStyle name="Normal 16 2 6 3 3 4" xfId="10411"/>
    <cellStyle name="Normal 16 2 6 3 4" xfId="10412"/>
    <cellStyle name="Normal 16 2 6 3 4 2" xfId="10413"/>
    <cellStyle name="Normal 16 2 6 3 4 3" xfId="10414"/>
    <cellStyle name="Normal 16 2 6 3 4 4" xfId="10415"/>
    <cellStyle name="Normal 16 2 6 3 5" xfId="10416"/>
    <cellStyle name="Normal 16 2 6 3 5 2" xfId="10417"/>
    <cellStyle name="Normal 16 2 6 3 5 3" xfId="10418"/>
    <cellStyle name="Normal 16 2 6 3 5 4" xfId="10419"/>
    <cellStyle name="Normal 16 2 6 3 6" xfId="10420"/>
    <cellStyle name="Normal 16 2 6 3 6 2" xfId="10421"/>
    <cellStyle name="Normal 16 2 6 3 6 3" xfId="10422"/>
    <cellStyle name="Normal 16 2 6 3 7" xfId="10423"/>
    <cellStyle name="Normal 16 2 6 3 8" xfId="10424"/>
    <cellStyle name="Normal 16 2 6 3 9" xfId="10425"/>
    <cellStyle name="Normal 16 2 6 4" xfId="10426"/>
    <cellStyle name="Normal 16 2 6 4 2" xfId="10427"/>
    <cellStyle name="Normal 16 2 6 4 2 2" xfId="10428"/>
    <cellStyle name="Normal 16 2 6 4 2 3" xfId="10429"/>
    <cellStyle name="Normal 16 2 6 4 2 4" xfId="10430"/>
    <cellStyle name="Normal 16 2 6 4 3" xfId="10431"/>
    <cellStyle name="Normal 16 2 6 4 3 2" xfId="10432"/>
    <cellStyle name="Normal 16 2 6 4 3 3" xfId="10433"/>
    <cellStyle name="Normal 16 2 6 4 4" xfId="10434"/>
    <cellStyle name="Normal 16 2 6 4 5" xfId="10435"/>
    <cellStyle name="Normal 16 2 6 4 6" xfId="10436"/>
    <cellStyle name="Normal 16 2 6 5" xfId="10437"/>
    <cellStyle name="Normal 16 2 6 5 2" xfId="10438"/>
    <cellStyle name="Normal 16 2 6 5 3" xfId="10439"/>
    <cellStyle name="Normal 16 2 6 5 4" xfId="10440"/>
    <cellStyle name="Normal 16 2 6 6" xfId="10441"/>
    <cellStyle name="Normal 16 2 6 6 2" xfId="10442"/>
    <cellStyle name="Normal 16 2 6 6 3" xfId="10443"/>
    <cellStyle name="Normal 16 2 6 6 4" xfId="10444"/>
    <cellStyle name="Normal 16 2 6 7" xfId="10445"/>
    <cellStyle name="Normal 16 2 6 7 2" xfId="10446"/>
    <cellStyle name="Normal 16 2 6 7 3" xfId="10447"/>
    <cellStyle name="Normal 16 2 6 7 4" xfId="10448"/>
    <cellStyle name="Normal 16 2 6 8" xfId="10449"/>
    <cellStyle name="Normal 16 2 6 8 2" xfId="10450"/>
    <cellStyle name="Normal 16 2 6 8 3" xfId="10451"/>
    <cellStyle name="Normal 16 2 6 9" xfId="10452"/>
    <cellStyle name="Normal 16 2 7" xfId="10453"/>
    <cellStyle name="Normal 16 2 7 10" xfId="10454"/>
    <cellStyle name="Normal 16 2 7 2" xfId="10455"/>
    <cellStyle name="Normal 16 2 7 2 2" xfId="10456"/>
    <cellStyle name="Normal 16 2 7 2 2 2" xfId="10457"/>
    <cellStyle name="Normal 16 2 7 2 2 2 2" xfId="10458"/>
    <cellStyle name="Normal 16 2 7 2 2 2 3" xfId="10459"/>
    <cellStyle name="Normal 16 2 7 2 2 2 4" xfId="10460"/>
    <cellStyle name="Normal 16 2 7 2 2 3" xfId="10461"/>
    <cellStyle name="Normal 16 2 7 2 2 3 2" xfId="10462"/>
    <cellStyle name="Normal 16 2 7 2 2 3 3" xfId="10463"/>
    <cellStyle name="Normal 16 2 7 2 2 4" xfId="10464"/>
    <cellStyle name="Normal 16 2 7 2 2 5" xfId="10465"/>
    <cellStyle name="Normal 16 2 7 2 2 6" xfId="10466"/>
    <cellStyle name="Normal 16 2 7 2 3" xfId="10467"/>
    <cellStyle name="Normal 16 2 7 2 3 2" xfId="10468"/>
    <cellStyle name="Normal 16 2 7 2 3 3" xfId="10469"/>
    <cellStyle name="Normal 16 2 7 2 3 4" xfId="10470"/>
    <cellStyle name="Normal 16 2 7 2 4" xfId="10471"/>
    <cellStyle name="Normal 16 2 7 2 4 2" xfId="10472"/>
    <cellStyle name="Normal 16 2 7 2 4 3" xfId="10473"/>
    <cellStyle name="Normal 16 2 7 2 4 4" xfId="10474"/>
    <cellStyle name="Normal 16 2 7 2 5" xfId="10475"/>
    <cellStyle name="Normal 16 2 7 2 5 2" xfId="10476"/>
    <cellStyle name="Normal 16 2 7 2 5 3" xfId="10477"/>
    <cellStyle name="Normal 16 2 7 2 5 4" xfId="10478"/>
    <cellStyle name="Normal 16 2 7 2 6" xfId="10479"/>
    <cellStyle name="Normal 16 2 7 2 6 2" xfId="10480"/>
    <cellStyle name="Normal 16 2 7 2 6 3" xfId="10481"/>
    <cellStyle name="Normal 16 2 7 2 7" xfId="10482"/>
    <cellStyle name="Normal 16 2 7 2 8" xfId="10483"/>
    <cellStyle name="Normal 16 2 7 2 9" xfId="10484"/>
    <cellStyle name="Normal 16 2 7 3" xfId="10485"/>
    <cellStyle name="Normal 16 2 7 3 2" xfId="10486"/>
    <cellStyle name="Normal 16 2 7 3 2 2" xfId="10487"/>
    <cellStyle name="Normal 16 2 7 3 2 3" xfId="10488"/>
    <cellStyle name="Normal 16 2 7 3 2 4" xfId="10489"/>
    <cellStyle name="Normal 16 2 7 3 3" xfId="10490"/>
    <cellStyle name="Normal 16 2 7 3 3 2" xfId="10491"/>
    <cellStyle name="Normal 16 2 7 3 3 3" xfId="10492"/>
    <cellStyle name="Normal 16 2 7 3 4" xfId="10493"/>
    <cellStyle name="Normal 16 2 7 3 5" xfId="10494"/>
    <cellStyle name="Normal 16 2 7 3 6" xfId="10495"/>
    <cellStyle name="Normal 16 2 7 4" xfId="10496"/>
    <cellStyle name="Normal 16 2 7 4 2" xfId="10497"/>
    <cellStyle name="Normal 16 2 7 4 3" xfId="10498"/>
    <cellStyle name="Normal 16 2 7 4 4" xfId="10499"/>
    <cellStyle name="Normal 16 2 7 5" xfId="10500"/>
    <cellStyle name="Normal 16 2 7 5 2" xfId="10501"/>
    <cellStyle name="Normal 16 2 7 5 3" xfId="10502"/>
    <cellStyle name="Normal 16 2 7 5 4" xfId="10503"/>
    <cellStyle name="Normal 16 2 7 6" xfId="10504"/>
    <cellStyle name="Normal 16 2 7 6 2" xfId="10505"/>
    <cellStyle name="Normal 16 2 7 6 3" xfId="10506"/>
    <cellStyle name="Normal 16 2 7 6 4" xfId="10507"/>
    <cellStyle name="Normal 16 2 7 7" xfId="10508"/>
    <cellStyle name="Normal 16 2 7 7 2" xfId="10509"/>
    <cellStyle name="Normal 16 2 7 7 3" xfId="10510"/>
    <cellStyle name="Normal 16 2 7 8" xfId="10511"/>
    <cellStyle name="Normal 16 2 7 9" xfId="10512"/>
    <cellStyle name="Normal 16 2 8" xfId="10513"/>
    <cellStyle name="Normal 16 2 8 2" xfId="10514"/>
    <cellStyle name="Normal 16 2 8 2 2" xfId="10515"/>
    <cellStyle name="Normal 16 2 8 2 2 2" xfId="10516"/>
    <cellStyle name="Normal 16 2 8 2 2 3" xfId="10517"/>
    <cellStyle name="Normal 16 2 8 2 2 4" xfId="10518"/>
    <cellStyle name="Normal 16 2 8 2 3" xfId="10519"/>
    <cellStyle name="Normal 16 2 8 2 3 2" xfId="10520"/>
    <cellStyle name="Normal 16 2 8 2 3 3" xfId="10521"/>
    <cellStyle name="Normal 16 2 8 2 4" xfId="10522"/>
    <cellStyle name="Normal 16 2 8 2 5" xfId="10523"/>
    <cellStyle name="Normal 16 2 8 2 6" xfId="10524"/>
    <cellStyle name="Normal 16 2 8 3" xfId="10525"/>
    <cellStyle name="Normal 16 2 8 3 2" xfId="10526"/>
    <cellStyle name="Normal 16 2 8 3 3" xfId="10527"/>
    <cellStyle name="Normal 16 2 8 3 4" xfId="10528"/>
    <cellStyle name="Normal 16 2 8 4" xfId="10529"/>
    <cellStyle name="Normal 16 2 8 4 2" xfId="10530"/>
    <cellStyle name="Normal 16 2 8 4 3" xfId="10531"/>
    <cellStyle name="Normal 16 2 8 4 4" xfId="10532"/>
    <cellStyle name="Normal 16 2 8 5" xfId="10533"/>
    <cellStyle name="Normal 16 2 8 5 2" xfId="10534"/>
    <cellStyle name="Normal 16 2 8 5 3" xfId="10535"/>
    <cellStyle name="Normal 16 2 8 5 4" xfId="10536"/>
    <cellStyle name="Normal 16 2 8 6" xfId="10537"/>
    <cellStyle name="Normal 16 2 8 6 2" xfId="10538"/>
    <cellStyle name="Normal 16 2 8 6 3" xfId="10539"/>
    <cellStyle name="Normal 16 2 8 7" xfId="10540"/>
    <cellStyle name="Normal 16 2 8 8" xfId="10541"/>
    <cellStyle name="Normal 16 2 8 9" xfId="10542"/>
    <cellStyle name="Normal 16 2 9" xfId="10543"/>
    <cellStyle name="Normal 16 2 9 2" xfId="10544"/>
    <cellStyle name="Normal 16 2 9 2 2" xfId="10545"/>
    <cellStyle name="Normal 16 2 9 2 2 2" xfId="10546"/>
    <cellStyle name="Normal 16 2 9 2 2 3" xfId="10547"/>
    <cellStyle name="Normal 16 2 9 2 2 4" xfId="10548"/>
    <cellStyle name="Normal 16 2 9 2 3" xfId="10549"/>
    <cellStyle name="Normal 16 2 9 2 3 2" xfId="10550"/>
    <cellStyle name="Normal 16 2 9 2 3 3" xfId="10551"/>
    <cellStyle name="Normal 16 2 9 2 4" xfId="10552"/>
    <cellStyle name="Normal 16 2 9 2 5" xfId="10553"/>
    <cellStyle name="Normal 16 2 9 2 6" xfId="10554"/>
    <cellStyle name="Normal 16 2 9 3" xfId="10555"/>
    <cellStyle name="Normal 16 2 9 3 2" xfId="10556"/>
    <cellStyle name="Normal 16 2 9 3 3" xfId="10557"/>
    <cellStyle name="Normal 16 2 9 3 4" xfId="10558"/>
    <cellStyle name="Normal 16 2 9 4" xfId="10559"/>
    <cellStyle name="Normal 16 2 9 4 2" xfId="10560"/>
    <cellStyle name="Normal 16 2 9 4 3" xfId="10561"/>
    <cellStyle name="Normal 16 2 9 4 4" xfId="10562"/>
    <cellStyle name="Normal 16 2 9 5" xfId="10563"/>
    <cellStyle name="Normal 16 2 9 5 2" xfId="10564"/>
    <cellStyle name="Normal 16 2 9 5 3" xfId="10565"/>
    <cellStyle name="Normal 16 2 9 5 4" xfId="10566"/>
    <cellStyle name="Normal 16 2 9 6" xfId="10567"/>
    <cellStyle name="Normal 16 2 9 6 2" xfId="10568"/>
    <cellStyle name="Normal 16 2 9 6 3" xfId="10569"/>
    <cellStyle name="Normal 16 2 9 7" xfId="10570"/>
    <cellStyle name="Normal 16 2 9 8" xfId="10571"/>
    <cellStyle name="Normal 16 2 9 9" xfId="10572"/>
    <cellStyle name="Normal 16 20" xfId="10573"/>
    <cellStyle name="Normal 16 21" xfId="10574"/>
    <cellStyle name="Normal 16 3" xfId="126"/>
    <cellStyle name="Normal 16 3 10" xfId="10575"/>
    <cellStyle name="Normal 16 3 10 2" xfId="10576"/>
    <cellStyle name="Normal 16 3 10 2 2" xfId="10577"/>
    <cellStyle name="Normal 16 3 10 2 2 2" xfId="10578"/>
    <cellStyle name="Normal 16 3 10 2 2 3" xfId="10579"/>
    <cellStyle name="Normal 16 3 10 2 2 4" xfId="10580"/>
    <cellStyle name="Normal 16 3 10 2 3" xfId="10581"/>
    <cellStyle name="Normal 16 3 10 2 3 2" xfId="10582"/>
    <cellStyle name="Normal 16 3 10 2 3 3" xfId="10583"/>
    <cellStyle name="Normal 16 3 10 2 4" xfId="10584"/>
    <cellStyle name="Normal 16 3 10 2 5" xfId="10585"/>
    <cellStyle name="Normal 16 3 10 2 6" xfId="10586"/>
    <cellStyle name="Normal 16 3 10 3" xfId="10587"/>
    <cellStyle name="Normal 16 3 10 3 2" xfId="10588"/>
    <cellStyle name="Normal 16 3 10 3 3" xfId="10589"/>
    <cellStyle name="Normal 16 3 10 3 4" xfId="10590"/>
    <cellStyle name="Normal 16 3 10 4" xfId="10591"/>
    <cellStyle name="Normal 16 3 10 4 2" xfId="10592"/>
    <cellStyle name="Normal 16 3 10 4 3" xfId="10593"/>
    <cellStyle name="Normal 16 3 10 4 4" xfId="10594"/>
    <cellStyle name="Normal 16 3 10 5" xfId="10595"/>
    <cellStyle name="Normal 16 3 10 5 2" xfId="10596"/>
    <cellStyle name="Normal 16 3 10 5 3" xfId="10597"/>
    <cellStyle name="Normal 16 3 10 5 4" xfId="10598"/>
    <cellStyle name="Normal 16 3 10 6" xfId="10599"/>
    <cellStyle name="Normal 16 3 10 6 2" xfId="10600"/>
    <cellStyle name="Normal 16 3 10 6 3" xfId="10601"/>
    <cellStyle name="Normal 16 3 10 7" xfId="10602"/>
    <cellStyle name="Normal 16 3 10 8" xfId="10603"/>
    <cellStyle name="Normal 16 3 10 9" xfId="10604"/>
    <cellStyle name="Normal 16 3 11" xfId="10605"/>
    <cellStyle name="Normal 16 3 11 2" xfId="10606"/>
    <cellStyle name="Normal 16 3 11 2 2" xfId="10607"/>
    <cellStyle name="Normal 16 3 11 2 2 2" xfId="10608"/>
    <cellStyle name="Normal 16 3 11 2 2 3" xfId="10609"/>
    <cellStyle name="Normal 16 3 11 2 2 4" xfId="10610"/>
    <cellStyle name="Normal 16 3 11 2 3" xfId="10611"/>
    <cellStyle name="Normal 16 3 11 2 3 2" xfId="10612"/>
    <cellStyle name="Normal 16 3 11 2 3 3" xfId="10613"/>
    <cellStyle name="Normal 16 3 11 2 4" xfId="10614"/>
    <cellStyle name="Normal 16 3 11 2 5" xfId="10615"/>
    <cellStyle name="Normal 16 3 11 2 6" xfId="10616"/>
    <cellStyle name="Normal 16 3 11 3" xfId="10617"/>
    <cellStyle name="Normal 16 3 11 3 2" xfId="10618"/>
    <cellStyle name="Normal 16 3 11 3 3" xfId="10619"/>
    <cellStyle name="Normal 16 3 11 3 4" xfId="10620"/>
    <cellStyle name="Normal 16 3 11 4" xfId="10621"/>
    <cellStyle name="Normal 16 3 11 4 2" xfId="10622"/>
    <cellStyle name="Normal 16 3 11 4 3" xfId="10623"/>
    <cellStyle name="Normal 16 3 11 4 4" xfId="10624"/>
    <cellStyle name="Normal 16 3 11 5" xfId="10625"/>
    <cellStyle name="Normal 16 3 11 5 2" xfId="10626"/>
    <cellStyle name="Normal 16 3 11 5 3" xfId="10627"/>
    <cellStyle name="Normal 16 3 11 6" xfId="10628"/>
    <cellStyle name="Normal 16 3 11 7" xfId="10629"/>
    <cellStyle name="Normal 16 3 11 8" xfId="10630"/>
    <cellStyle name="Normal 16 3 12" xfId="10631"/>
    <cellStyle name="Normal 16 3 12 2" xfId="10632"/>
    <cellStyle name="Normal 16 3 12 2 2" xfId="10633"/>
    <cellStyle name="Normal 16 3 12 2 3" xfId="10634"/>
    <cellStyle name="Normal 16 3 12 2 4" xfId="10635"/>
    <cellStyle name="Normal 16 3 12 3" xfId="10636"/>
    <cellStyle name="Normal 16 3 12 3 2" xfId="10637"/>
    <cellStyle name="Normal 16 3 12 3 3" xfId="10638"/>
    <cellStyle name="Normal 16 3 12 3 4" xfId="10639"/>
    <cellStyle name="Normal 16 3 12 4" xfId="10640"/>
    <cellStyle name="Normal 16 3 12 4 2" xfId="10641"/>
    <cellStyle name="Normal 16 3 12 4 3" xfId="10642"/>
    <cellStyle name="Normal 16 3 12 5" xfId="10643"/>
    <cellStyle name="Normal 16 3 12 6" xfId="10644"/>
    <cellStyle name="Normal 16 3 12 7" xfId="10645"/>
    <cellStyle name="Normal 16 3 13" xfId="10646"/>
    <cellStyle name="Normal 16 3 13 2" xfId="10647"/>
    <cellStyle name="Normal 16 3 13 3" xfId="10648"/>
    <cellStyle name="Normal 16 3 13 4" xfId="10649"/>
    <cellStyle name="Normal 16 3 14" xfId="10650"/>
    <cellStyle name="Normal 16 3 14 2" xfId="10651"/>
    <cellStyle name="Normal 16 3 14 3" xfId="10652"/>
    <cellStyle name="Normal 16 3 14 4" xfId="10653"/>
    <cellStyle name="Normal 16 3 15" xfId="10654"/>
    <cellStyle name="Normal 16 3 15 2" xfId="10655"/>
    <cellStyle name="Normal 16 3 15 3" xfId="10656"/>
    <cellStyle name="Normal 16 3 15 4" xfId="10657"/>
    <cellStyle name="Normal 16 3 16" xfId="10658"/>
    <cellStyle name="Normal 16 3 16 2" xfId="10659"/>
    <cellStyle name="Normal 16 3 16 3" xfId="10660"/>
    <cellStyle name="Normal 16 3 17" xfId="10661"/>
    <cellStyle name="Normal 16 3 18" xfId="10662"/>
    <cellStyle name="Normal 16 3 19" xfId="10663"/>
    <cellStyle name="Normal 16 3 2" xfId="196"/>
    <cellStyle name="Normal 16 3 2 10" xfId="10664"/>
    <cellStyle name="Normal 16 3 2 10 2" xfId="10665"/>
    <cellStyle name="Normal 16 3 2 10 3" xfId="10666"/>
    <cellStyle name="Normal 16 3 2 10 4" xfId="10667"/>
    <cellStyle name="Normal 16 3 2 11" xfId="10668"/>
    <cellStyle name="Normal 16 3 2 11 2" xfId="10669"/>
    <cellStyle name="Normal 16 3 2 11 3" xfId="10670"/>
    <cellStyle name="Normal 16 3 2 12" xfId="10671"/>
    <cellStyle name="Normal 16 3 2 13" xfId="10672"/>
    <cellStyle name="Normal 16 3 2 14" xfId="10673"/>
    <cellStyle name="Normal 16 3 2 2" xfId="10674"/>
    <cellStyle name="Normal 16 3 2 2 10" xfId="10675"/>
    <cellStyle name="Normal 16 3 2 2 11" xfId="10676"/>
    <cellStyle name="Normal 16 3 2 2 2" xfId="10677"/>
    <cellStyle name="Normal 16 3 2 2 2 10" xfId="10678"/>
    <cellStyle name="Normal 16 3 2 2 2 2" xfId="10679"/>
    <cellStyle name="Normal 16 3 2 2 2 2 2" xfId="10680"/>
    <cellStyle name="Normal 16 3 2 2 2 2 2 2" xfId="10681"/>
    <cellStyle name="Normal 16 3 2 2 2 2 2 2 2" xfId="10682"/>
    <cellStyle name="Normal 16 3 2 2 2 2 2 2 3" xfId="10683"/>
    <cellStyle name="Normal 16 3 2 2 2 2 2 2 4" xfId="10684"/>
    <cellStyle name="Normal 16 3 2 2 2 2 2 3" xfId="10685"/>
    <cellStyle name="Normal 16 3 2 2 2 2 2 3 2" xfId="10686"/>
    <cellStyle name="Normal 16 3 2 2 2 2 2 3 3" xfId="10687"/>
    <cellStyle name="Normal 16 3 2 2 2 2 2 4" xfId="10688"/>
    <cellStyle name="Normal 16 3 2 2 2 2 2 5" xfId="10689"/>
    <cellStyle name="Normal 16 3 2 2 2 2 2 6" xfId="10690"/>
    <cellStyle name="Normal 16 3 2 2 2 2 3" xfId="10691"/>
    <cellStyle name="Normal 16 3 2 2 2 2 3 2" xfId="10692"/>
    <cellStyle name="Normal 16 3 2 2 2 2 3 3" xfId="10693"/>
    <cellStyle name="Normal 16 3 2 2 2 2 3 4" xfId="10694"/>
    <cellStyle name="Normal 16 3 2 2 2 2 4" xfId="10695"/>
    <cellStyle name="Normal 16 3 2 2 2 2 4 2" xfId="10696"/>
    <cellStyle name="Normal 16 3 2 2 2 2 4 3" xfId="10697"/>
    <cellStyle name="Normal 16 3 2 2 2 2 4 4" xfId="10698"/>
    <cellStyle name="Normal 16 3 2 2 2 2 5" xfId="10699"/>
    <cellStyle name="Normal 16 3 2 2 2 2 5 2" xfId="10700"/>
    <cellStyle name="Normal 16 3 2 2 2 2 5 3" xfId="10701"/>
    <cellStyle name="Normal 16 3 2 2 2 2 5 4" xfId="10702"/>
    <cellStyle name="Normal 16 3 2 2 2 2 6" xfId="10703"/>
    <cellStyle name="Normal 16 3 2 2 2 2 6 2" xfId="10704"/>
    <cellStyle name="Normal 16 3 2 2 2 2 6 3" xfId="10705"/>
    <cellStyle name="Normal 16 3 2 2 2 2 7" xfId="10706"/>
    <cellStyle name="Normal 16 3 2 2 2 2 8" xfId="10707"/>
    <cellStyle name="Normal 16 3 2 2 2 2 9" xfId="10708"/>
    <cellStyle name="Normal 16 3 2 2 2 3" xfId="10709"/>
    <cellStyle name="Normal 16 3 2 2 2 3 2" xfId="10710"/>
    <cellStyle name="Normal 16 3 2 2 2 3 2 2" xfId="10711"/>
    <cellStyle name="Normal 16 3 2 2 2 3 2 3" xfId="10712"/>
    <cellStyle name="Normal 16 3 2 2 2 3 2 4" xfId="10713"/>
    <cellStyle name="Normal 16 3 2 2 2 3 3" xfId="10714"/>
    <cellStyle name="Normal 16 3 2 2 2 3 3 2" xfId="10715"/>
    <cellStyle name="Normal 16 3 2 2 2 3 3 3" xfId="10716"/>
    <cellStyle name="Normal 16 3 2 2 2 3 4" xfId="10717"/>
    <cellStyle name="Normal 16 3 2 2 2 3 5" xfId="10718"/>
    <cellStyle name="Normal 16 3 2 2 2 3 6" xfId="10719"/>
    <cellStyle name="Normal 16 3 2 2 2 4" xfId="10720"/>
    <cellStyle name="Normal 16 3 2 2 2 4 2" xfId="10721"/>
    <cellStyle name="Normal 16 3 2 2 2 4 3" xfId="10722"/>
    <cellStyle name="Normal 16 3 2 2 2 4 4" xfId="10723"/>
    <cellStyle name="Normal 16 3 2 2 2 5" xfId="10724"/>
    <cellStyle name="Normal 16 3 2 2 2 5 2" xfId="10725"/>
    <cellStyle name="Normal 16 3 2 2 2 5 3" xfId="10726"/>
    <cellStyle name="Normal 16 3 2 2 2 5 4" xfId="10727"/>
    <cellStyle name="Normal 16 3 2 2 2 6" xfId="10728"/>
    <cellStyle name="Normal 16 3 2 2 2 6 2" xfId="10729"/>
    <cellStyle name="Normal 16 3 2 2 2 6 3" xfId="10730"/>
    <cellStyle name="Normal 16 3 2 2 2 6 4" xfId="10731"/>
    <cellStyle name="Normal 16 3 2 2 2 7" xfId="10732"/>
    <cellStyle name="Normal 16 3 2 2 2 7 2" xfId="10733"/>
    <cellStyle name="Normal 16 3 2 2 2 7 3" xfId="10734"/>
    <cellStyle name="Normal 16 3 2 2 2 8" xfId="10735"/>
    <cellStyle name="Normal 16 3 2 2 2 9" xfId="10736"/>
    <cellStyle name="Normal 16 3 2 2 3" xfId="10737"/>
    <cellStyle name="Normal 16 3 2 2 3 2" xfId="10738"/>
    <cellStyle name="Normal 16 3 2 2 3 2 2" xfId="10739"/>
    <cellStyle name="Normal 16 3 2 2 3 2 2 2" xfId="10740"/>
    <cellStyle name="Normal 16 3 2 2 3 2 2 3" xfId="10741"/>
    <cellStyle name="Normal 16 3 2 2 3 2 2 4" xfId="10742"/>
    <cellStyle name="Normal 16 3 2 2 3 2 3" xfId="10743"/>
    <cellStyle name="Normal 16 3 2 2 3 2 3 2" xfId="10744"/>
    <cellStyle name="Normal 16 3 2 2 3 2 3 3" xfId="10745"/>
    <cellStyle name="Normal 16 3 2 2 3 2 4" xfId="10746"/>
    <cellStyle name="Normal 16 3 2 2 3 2 5" xfId="10747"/>
    <cellStyle name="Normal 16 3 2 2 3 2 6" xfId="10748"/>
    <cellStyle name="Normal 16 3 2 2 3 3" xfId="10749"/>
    <cellStyle name="Normal 16 3 2 2 3 3 2" xfId="10750"/>
    <cellStyle name="Normal 16 3 2 2 3 3 3" xfId="10751"/>
    <cellStyle name="Normal 16 3 2 2 3 3 4" xfId="10752"/>
    <cellStyle name="Normal 16 3 2 2 3 4" xfId="10753"/>
    <cellStyle name="Normal 16 3 2 2 3 4 2" xfId="10754"/>
    <cellStyle name="Normal 16 3 2 2 3 4 3" xfId="10755"/>
    <cellStyle name="Normal 16 3 2 2 3 4 4" xfId="10756"/>
    <cellStyle name="Normal 16 3 2 2 3 5" xfId="10757"/>
    <cellStyle name="Normal 16 3 2 2 3 5 2" xfId="10758"/>
    <cellStyle name="Normal 16 3 2 2 3 5 3" xfId="10759"/>
    <cellStyle name="Normal 16 3 2 2 3 5 4" xfId="10760"/>
    <cellStyle name="Normal 16 3 2 2 3 6" xfId="10761"/>
    <cellStyle name="Normal 16 3 2 2 3 6 2" xfId="10762"/>
    <cellStyle name="Normal 16 3 2 2 3 6 3" xfId="10763"/>
    <cellStyle name="Normal 16 3 2 2 3 7" xfId="10764"/>
    <cellStyle name="Normal 16 3 2 2 3 8" xfId="10765"/>
    <cellStyle name="Normal 16 3 2 2 3 9" xfId="10766"/>
    <cellStyle name="Normal 16 3 2 2 4" xfId="10767"/>
    <cellStyle name="Normal 16 3 2 2 4 2" xfId="10768"/>
    <cellStyle name="Normal 16 3 2 2 4 2 2" xfId="10769"/>
    <cellStyle name="Normal 16 3 2 2 4 2 3" xfId="10770"/>
    <cellStyle name="Normal 16 3 2 2 4 2 4" xfId="10771"/>
    <cellStyle name="Normal 16 3 2 2 4 3" xfId="10772"/>
    <cellStyle name="Normal 16 3 2 2 4 3 2" xfId="10773"/>
    <cellStyle name="Normal 16 3 2 2 4 3 3" xfId="10774"/>
    <cellStyle name="Normal 16 3 2 2 4 4" xfId="10775"/>
    <cellStyle name="Normal 16 3 2 2 4 5" xfId="10776"/>
    <cellStyle name="Normal 16 3 2 2 4 6" xfId="10777"/>
    <cellStyle name="Normal 16 3 2 2 5" xfId="10778"/>
    <cellStyle name="Normal 16 3 2 2 5 2" xfId="10779"/>
    <cellStyle name="Normal 16 3 2 2 5 3" xfId="10780"/>
    <cellStyle name="Normal 16 3 2 2 5 4" xfId="10781"/>
    <cellStyle name="Normal 16 3 2 2 6" xfId="10782"/>
    <cellStyle name="Normal 16 3 2 2 6 2" xfId="10783"/>
    <cellStyle name="Normal 16 3 2 2 6 3" xfId="10784"/>
    <cellStyle name="Normal 16 3 2 2 6 4" xfId="10785"/>
    <cellStyle name="Normal 16 3 2 2 7" xfId="10786"/>
    <cellStyle name="Normal 16 3 2 2 7 2" xfId="10787"/>
    <cellStyle name="Normal 16 3 2 2 7 3" xfId="10788"/>
    <cellStyle name="Normal 16 3 2 2 7 4" xfId="10789"/>
    <cellStyle name="Normal 16 3 2 2 8" xfId="10790"/>
    <cellStyle name="Normal 16 3 2 2 8 2" xfId="10791"/>
    <cellStyle name="Normal 16 3 2 2 8 3" xfId="10792"/>
    <cellStyle name="Normal 16 3 2 2 9" xfId="10793"/>
    <cellStyle name="Normal 16 3 2 3" xfId="10794"/>
    <cellStyle name="Normal 16 3 2 3 10" xfId="10795"/>
    <cellStyle name="Normal 16 3 2 3 2" xfId="10796"/>
    <cellStyle name="Normal 16 3 2 3 2 2" xfId="10797"/>
    <cellStyle name="Normal 16 3 2 3 2 2 2" xfId="10798"/>
    <cellStyle name="Normal 16 3 2 3 2 2 2 2" xfId="10799"/>
    <cellStyle name="Normal 16 3 2 3 2 2 2 3" xfId="10800"/>
    <cellStyle name="Normal 16 3 2 3 2 2 2 4" xfId="10801"/>
    <cellStyle name="Normal 16 3 2 3 2 2 3" xfId="10802"/>
    <cellStyle name="Normal 16 3 2 3 2 2 3 2" xfId="10803"/>
    <cellStyle name="Normal 16 3 2 3 2 2 3 3" xfId="10804"/>
    <cellStyle name="Normal 16 3 2 3 2 2 4" xfId="10805"/>
    <cellStyle name="Normal 16 3 2 3 2 2 5" xfId="10806"/>
    <cellStyle name="Normal 16 3 2 3 2 2 6" xfId="10807"/>
    <cellStyle name="Normal 16 3 2 3 2 3" xfId="10808"/>
    <cellStyle name="Normal 16 3 2 3 2 3 2" xfId="10809"/>
    <cellStyle name="Normal 16 3 2 3 2 3 3" xfId="10810"/>
    <cellStyle name="Normal 16 3 2 3 2 3 4" xfId="10811"/>
    <cellStyle name="Normal 16 3 2 3 2 4" xfId="10812"/>
    <cellStyle name="Normal 16 3 2 3 2 4 2" xfId="10813"/>
    <cellStyle name="Normal 16 3 2 3 2 4 3" xfId="10814"/>
    <cellStyle name="Normal 16 3 2 3 2 4 4" xfId="10815"/>
    <cellStyle name="Normal 16 3 2 3 2 5" xfId="10816"/>
    <cellStyle name="Normal 16 3 2 3 2 5 2" xfId="10817"/>
    <cellStyle name="Normal 16 3 2 3 2 5 3" xfId="10818"/>
    <cellStyle name="Normal 16 3 2 3 2 5 4" xfId="10819"/>
    <cellStyle name="Normal 16 3 2 3 2 6" xfId="10820"/>
    <cellStyle name="Normal 16 3 2 3 2 6 2" xfId="10821"/>
    <cellStyle name="Normal 16 3 2 3 2 6 3" xfId="10822"/>
    <cellStyle name="Normal 16 3 2 3 2 7" xfId="10823"/>
    <cellStyle name="Normal 16 3 2 3 2 8" xfId="10824"/>
    <cellStyle name="Normal 16 3 2 3 2 9" xfId="10825"/>
    <cellStyle name="Normal 16 3 2 3 3" xfId="10826"/>
    <cellStyle name="Normal 16 3 2 3 3 2" xfId="10827"/>
    <cellStyle name="Normal 16 3 2 3 3 2 2" xfId="10828"/>
    <cellStyle name="Normal 16 3 2 3 3 2 3" xfId="10829"/>
    <cellStyle name="Normal 16 3 2 3 3 2 4" xfId="10830"/>
    <cellStyle name="Normal 16 3 2 3 3 3" xfId="10831"/>
    <cellStyle name="Normal 16 3 2 3 3 3 2" xfId="10832"/>
    <cellStyle name="Normal 16 3 2 3 3 3 3" xfId="10833"/>
    <cellStyle name="Normal 16 3 2 3 3 4" xfId="10834"/>
    <cellStyle name="Normal 16 3 2 3 3 5" xfId="10835"/>
    <cellStyle name="Normal 16 3 2 3 3 6" xfId="10836"/>
    <cellStyle name="Normal 16 3 2 3 4" xfId="10837"/>
    <cellStyle name="Normal 16 3 2 3 4 2" xfId="10838"/>
    <cellStyle name="Normal 16 3 2 3 4 3" xfId="10839"/>
    <cellStyle name="Normal 16 3 2 3 4 4" xfId="10840"/>
    <cellStyle name="Normal 16 3 2 3 5" xfId="10841"/>
    <cellStyle name="Normal 16 3 2 3 5 2" xfId="10842"/>
    <cellStyle name="Normal 16 3 2 3 5 3" xfId="10843"/>
    <cellStyle name="Normal 16 3 2 3 5 4" xfId="10844"/>
    <cellStyle name="Normal 16 3 2 3 6" xfId="10845"/>
    <cellStyle name="Normal 16 3 2 3 6 2" xfId="10846"/>
    <cellStyle name="Normal 16 3 2 3 6 3" xfId="10847"/>
    <cellStyle name="Normal 16 3 2 3 6 4" xfId="10848"/>
    <cellStyle name="Normal 16 3 2 3 7" xfId="10849"/>
    <cellStyle name="Normal 16 3 2 3 7 2" xfId="10850"/>
    <cellStyle name="Normal 16 3 2 3 7 3" xfId="10851"/>
    <cellStyle name="Normal 16 3 2 3 8" xfId="10852"/>
    <cellStyle name="Normal 16 3 2 3 9" xfId="10853"/>
    <cellStyle name="Normal 16 3 2 4" xfId="10854"/>
    <cellStyle name="Normal 16 3 2 4 2" xfId="10855"/>
    <cellStyle name="Normal 16 3 2 4 2 2" xfId="10856"/>
    <cellStyle name="Normal 16 3 2 4 2 2 2" xfId="10857"/>
    <cellStyle name="Normal 16 3 2 4 2 2 3" xfId="10858"/>
    <cellStyle name="Normal 16 3 2 4 2 2 4" xfId="10859"/>
    <cellStyle name="Normal 16 3 2 4 2 3" xfId="10860"/>
    <cellStyle name="Normal 16 3 2 4 2 3 2" xfId="10861"/>
    <cellStyle name="Normal 16 3 2 4 2 3 3" xfId="10862"/>
    <cellStyle name="Normal 16 3 2 4 2 4" xfId="10863"/>
    <cellStyle name="Normal 16 3 2 4 2 5" xfId="10864"/>
    <cellStyle name="Normal 16 3 2 4 2 6" xfId="10865"/>
    <cellStyle name="Normal 16 3 2 4 3" xfId="10866"/>
    <cellStyle name="Normal 16 3 2 4 3 2" xfId="10867"/>
    <cellStyle name="Normal 16 3 2 4 3 3" xfId="10868"/>
    <cellStyle name="Normal 16 3 2 4 3 4" xfId="10869"/>
    <cellStyle name="Normal 16 3 2 4 4" xfId="10870"/>
    <cellStyle name="Normal 16 3 2 4 4 2" xfId="10871"/>
    <cellStyle name="Normal 16 3 2 4 4 3" xfId="10872"/>
    <cellStyle name="Normal 16 3 2 4 4 4" xfId="10873"/>
    <cellStyle name="Normal 16 3 2 4 5" xfId="10874"/>
    <cellStyle name="Normal 16 3 2 4 5 2" xfId="10875"/>
    <cellStyle name="Normal 16 3 2 4 5 3" xfId="10876"/>
    <cellStyle name="Normal 16 3 2 4 5 4" xfId="10877"/>
    <cellStyle name="Normal 16 3 2 4 6" xfId="10878"/>
    <cellStyle name="Normal 16 3 2 4 6 2" xfId="10879"/>
    <cellStyle name="Normal 16 3 2 4 6 3" xfId="10880"/>
    <cellStyle name="Normal 16 3 2 4 7" xfId="10881"/>
    <cellStyle name="Normal 16 3 2 4 8" xfId="10882"/>
    <cellStyle name="Normal 16 3 2 4 9" xfId="10883"/>
    <cellStyle name="Normal 16 3 2 5" xfId="10884"/>
    <cellStyle name="Normal 16 3 2 5 2" xfId="10885"/>
    <cellStyle name="Normal 16 3 2 5 2 2" xfId="10886"/>
    <cellStyle name="Normal 16 3 2 5 2 2 2" xfId="10887"/>
    <cellStyle name="Normal 16 3 2 5 2 2 3" xfId="10888"/>
    <cellStyle name="Normal 16 3 2 5 2 2 4" xfId="10889"/>
    <cellStyle name="Normal 16 3 2 5 2 3" xfId="10890"/>
    <cellStyle name="Normal 16 3 2 5 2 3 2" xfId="10891"/>
    <cellStyle name="Normal 16 3 2 5 2 3 3" xfId="10892"/>
    <cellStyle name="Normal 16 3 2 5 2 4" xfId="10893"/>
    <cellStyle name="Normal 16 3 2 5 2 5" xfId="10894"/>
    <cellStyle name="Normal 16 3 2 5 2 6" xfId="10895"/>
    <cellStyle name="Normal 16 3 2 5 3" xfId="10896"/>
    <cellStyle name="Normal 16 3 2 5 3 2" xfId="10897"/>
    <cellStyle name="Normal 16 3 2 5 3 3" xfId="10898"/>
    <cellStyle name="Normal 16 3 2 5 3 4" xfId="10899"/>
    <cellStyle name="Normal 16 3 2 5 4" xfId="10900"/>
    <cellStyle name="Normal 16 3 2 5 4 2" xfId="10901"/>
    <cellStyle name="Normal 16 3 2 5 4 3" xfId="10902"/>
    <cellStyle name="Normal 16 3 2 5 4 4" xfId="10903"/>
    <cellStyle name="Normal 16 3 2 5 5" xfId="10904"/>
    <cellStyle name="Normal 16 3 2 5 5 2" xfId="10905"/>
    <cellStyle name="Normal 16 3 2 5 5 3" xfId="10906"/>
    <cellStyle name="Normal 16 3 2 5 5 4" xfId="10907"/>
    <cellStyle name="Normal 16 3 2 5 6" xfId="10908"/>
    <cellStyle name="Normal 16 3 2 5 6 2" xfId="10909"/>
    <cellStyle name="Normal 16 3 2 5 6 3" xfId="10910"/>
    <cellStyle name="Normal 16 3 2 5 7" xfId="10911"/>
    <cellStyle name="Normal 16 3 2 5 8" xfId="10912"/>
    <cellStyle name="Normal 16 3 2 5 9" xfId="10913"/>
    <cellStyle name="Normal 16 3 2 6" xfId="10914"/>
    <cellStyle name="Normal 16 3 2 6 2" xfId="10915"/>
    <cellStyle name="Normal 16 3 2 6 2 2" xfId="10916"/>
    <cellStyle name="Normal 16 3 2 6 2 2 2" xfId="10917"/>
    <cellStyle name="Normal 16 3 2 6 2 2 3" xfId="10918"/>
    <cellStyle name="Normal 16 3 2 6 2 2 4" xfId="10919"/>
    <cellStyle name="Normal 16 3 2 6 2 3" xfId="10920"/>
    <cellStyle name="Normal 16 3 2 6 2 3 2" xfId="10921"/>
    <cellStyle name="Normal 16 3 2 6 2 3 3" xfId="10922"/>
    <cellStyle name="Normal 16 3 2 6 2 4" xfId="10923"/>
    <cellStyle name="Normal 16 3 2 6 2 5" xfId="10924"/>
    <cellStyle name="Normal 16 3 2 6 2 6" xfId="10925"/>
    <cellStyle name="Normal 16 3 2 6 3" xfId="10926"/>
    <cellStyle name="Normal 16 3 2 6 3 2" xfId="10927"/>
    <cellStyle name="Normal 16 3 2 6 3 3" xfId="10928"/>
    <cellStyle name="Normal 16 3 2 6 3 4" xfId="10929"/>
    <cellStyle name="Normal 16 3 2 6 4" xfId="10930"/>
    <cellStyle name="Normal 16 3 2 6 4 2" xfId="10931"/>
    <cellStyle name="Normal 16 3 2 6 4 3" xfId="10932"/>
    <cellStyle name="Normal 16 3 2 6 4 4" xfId="10933"/>
    <cellStyle name="Normal 16 3 2 6 5" xfId="10934"/>
    <cellStyle name="Normal 16 3 2 6 5 2" xfId="10935"/>
    <cellStyle name="Normal 16 3 2 6 5 3" xfId="10936"/>
    <cellStyle name="Normal 16 3 2 6 6" xfId="10937"/>
    <cellStyle name="Normal 16 3 2 6 7" xfId="10938"/>
    <cellStyle name="Normal 16 3 2 6 8" xfId="10939"/>
    <cellStyle name="Normal 16 3 2 7" xfId="10940"/>
    <cellStyle name="Normal 16 3 2 7 2" xfId="10941"/>
    <cellStyle name="Normal 16 3 2 7 2 2" xfId="10942"/>
    <cellStyle name="Normal 16 3 2 7 2 3" xfId="10943"/>
    <cellStyle name="Normal 16 3 2 7 2 4" xfId="10944"/>
    <cellStyle name="Normal 16 3 2 7 3" xfId="10945"/>
    <cellStyle name="Normal 16 3 2 7 3 2" xfId="10946"/>
    <cellStyle name="Normal 16 3 2 7 3 3" xfId="10947"/>
    <cellStyle name="Normal 16 3 2 7 4" xfId="10948"/>
    <cellStyle name="Normal 16 3 2 7 5" xfId="10949"/>
    <cellStyle name="Normal 16 3 2 7 6" xfId="10950"/>
    <cellStyle name="Normal 16 3 2 8" xfId="10951"/>
    <cellStyle name="Normal 16 3 2 8 2" xfId="10952"/>
    <cellStyle name="Normal 16 3 2 8 3" xfId="10953"/>
    <cellStyle name="Normal 16 3 2 8 4" xfId="10954"/>
    <cellStyle name="Normal 16 3 2 9" xfId="10955"/>
    <cellStyle name="Normal 16 3 2 9 2" xfId="10956"/>
    <cellStyle name="Normal 16 3 2 9 3" xfId="10957"/>
    <cellStyle name="Normal 16 3 2 9 4" xfId="10958"/>
    <cellStyle name="Normal 16 3 3" xfId="10959"/>
    <cellStyle name="Normal 16 3 3 10" xfId="10960"/>
    <cellStyle name="Normal 16 3 3 10 2" xfId="10961"/>
    <cellStyle name="Normal 16 3 3 10 3" xfId="10962"/>
    <cellStyle name="Normal 16 3 3 10 4" xfId="10963"/>
    <cellStyle name="Normal 16 3 3 11" xfId="10964"/>
    <cellStyle name="Normal 16 3 3 11 2" xfId="10965"/>
    <cellStyle name="Normal 16 3 3 11 3" xfId="10966"/>
    <cellStyle name="Normal 16 3 3 12" xfId="10967"/>
    <cellStyle name="Normal 16 3 3 13" xfId="10968"/>
    <cellStyle name="Normal 16 3 3 14" xfId="10969"/>
    <cellStyle name="Normal 16 3 3 2" xfId="10970"/>
    <cellStyle name="Normal 16 3 3 2 10" xfId="10971"/>
    <cellStyle name="Normal 16 3 3 2 11" xfId="10972"/>
    <cellStyle name="Normal 16 3 3 2 2" xfId="10973"/>
    <cellStyle name="Normal 16 3 3 2 2 10" xfId="10974"/>
    <cellStyle name="Normal 16 3 3 2 2 2" xfId="10975"/>
    <cellStyle name="Normal 16 3 3 2 2 2 2" xfId="10976"/>
    <cellStyle name="Normal 16 3 3 2 2 2 2 2" xfId="10977"/>
    <cellStyle name="Normal 16 3 3 2 2 2 2 2 2" xfId="10978"/>
    <cellStyle name="Normal 16 3 3 2 2 2 2 2 3" xfId="10979"/>
    <cellStyle name="Normal 16 3 3 2 2 2 2 2 4" xfId="10980"/>
    <cellStyle name="Normal 16 3 3 2 2 2 2 3" xfId="10981"/>
    <cellStyle name="Normal 16 3 3 2 2 2 2 3 2" xfId="10982"/>
    <cellStyle name="Normal 16 3 3 2 2 2 2 3 3" xfId="10983"/>
    <cellStyle name="Normal 16 3 3 2 2 2 2 4" xfId="10984"/>
    <cellStyle name="Normal 16 3 3 2 2 2 2 5" xfId="10985"/>
    <cellStyle name="Normal 16 3 3 2 2 2 2 6" xfId="10986"/>
    <cellStyle name="Normal 16 3 3 2 2 2 3" xfId="10987"/>
    <cellStyle name="Normal 16 3 3 2 2 2 3 2" xfId="10988"/>
    <cellStyle name="Normal 16 3 3 2 2 2 3 3" xfId="10989"/>
    <cellStyle name="Normal 16 3 3 2 2 2 3 4" xfId="10990"/>
    <cellStyle name="Normal 16 3 3 2 2 2 4" xfId="10991"/>
    <cellStyle name="Normal 16 3 3 2 2 2 4 2" xfId="10992"/>
    <cellStyle name="Normal 16 3 3 2 2 2 4 3" xfId="10993"/>
    <cellStyle name="Normal 16 3 3 2 2 2 4 4" xfId="10994"/>
    <cellStyle name="Normal 16 3 3 2 2 2 5" xfId="10995"/>
    <cellStyle name="Normal 16 3 3 2 2 2 5 2" xfId="10996"/>
    <cellStyle name="Normal 16 3 3 2 2 2 5 3" xfId="10997"/>
    <cellStyle name="Normal 16 3 3 2 2 2 5 4" xfId="10998"/>
    <cellStyle name="Normal 16 3 3 2 2 2 6" xfId="10999"/>
    <cellStyle name="Normal 16 3 3 2 2 2 6 2" xfId="11000"/>
    <cellStyle name="Normal 16 3 3 2 2 2 6 3" xfId="11001"/>
    <cellStyle name="Normal 16 3 3 2 2 2 7" xfId="11002"/>
    <cellStyle name="Normal 16 3 3 2 2 2 8" xfId="11003"/>
    <cellStyle name="Normal 16 3 3 2 2 2 9" xfId="11004"/>
    <cellStyle name="Normal 16 3 3 2 2 3" xfId="11005"/>
    <cellStyle name="Normal 16 3 3 2 2 3 2" xfId="11006"/>
    <cellStyle name="Normal 16 3 3 2 2 3 2 2" xfId="11007"/>
    <cellStyle name="Normal 16 3 3 2 2 3 2 3" xfId="11008"/>
    <cellStyle name="Normal 16 3 3 2 2 3 2 4" xfId="11009"/>
    <cellStyle name="Normal 16 3 3 2 2 3 3" xfId="11010"/>
    <cellStyle name="Normal 16 3 3 2 2 3 3 2" xfId="11011"/>
    <cellStyle name="Normal 16 3 3 2 2 3 3 3" xfId="11012"/>
    <cellStyle name="Normal 16 3 3 2 2 3 4" xfId="11013"/>
    <cellStyle name="Normal 16 3 3 2 2 3 5" xfId="11014"/>
    <cellStyle name="Normal 16 3 3 2 2 3 6" xfId="11015"/>
    <cellStyle name="Normal 16 3 3 2 2 4" xfId="11016"/>
    <cellStyle name="Normal 16 3 3 2 2 4 2" xfId="11017"/>
    <cellStyle name="Normal 16 3 3 2 2 4 3" xfId="11018"/>
    <cellStyle name="Normal 16 3 3 2 2 4 4" xfId="11019"/>
    <cellStyle name="Normal 16 3 3 2 2 5" xfId="11020"/>
    <cellStyle name="Normal 16 3 3 2 2 5 2" xfId="11021"/>
    <cellStyle name="Normal 16 3 3 2 2 5 3" xfId="11022"/>
    <cellStyle name="Normal 16 3 3 2 2 5 4" xfId="11023"/>
    <cellStyle name="Normal 16 3 3 2 2 6" xfId="11024"/>
    <cellStyle name="Normal 16 3 3 2 2 6 2" xfId="11025"/>
    <cellStyle name="Normal 16 3 3 2 2 6 3" xfId="11026"/>
    <cellStyle name="Normal 16 3 3 2 2 6 4" xfId="11027"/>
    <cellStyle name="Normal 16 3 3 2 2 7" xfId="11028"/>
    <cellStyle name="Normal 16 3 3 2 2 7 2" xfId="11029"/>
    <cellStyle name="Normal 16 3 3 2 2 7 3" xfId="11030"/>
    <cellStyle name="Normal 16 3 3 2 2 8" xfId="11031"/>
    <cellStyle name="Normal 16 3 3 2 2 9" xfId="11032"/>
    <cellStyle name="Normal 16 3 3 2 3" xfId="11033"/>
    <cellStyle name="Normal 16 3 3 2 3 2" xfId="11034"/>
    <cellStyle name="Normal 16 3 3 2 3 2 2" xfId="11035"/>
    <cellStyle name="Normal 16 3 3 2 3 2 2 2" xfId="11036"/>
    <cellStyle name="Normal 16 3 3 2 3 2 2 3" xfId="11037"/>
    <cellStyle name="Normal 16 3 3 2 3 2 2 4" xfId="11038"/>
    <cellStyle name="Normal 16 3 3 2 3 2 3" xfId="11039"/>
    <cellStyle name="Normal 16 3 3 2 3 2 3 2" xfId="11040"/>
    <cellStyle name="Normal 16 3 3 2 3 2 3 3" xfId="11041"/>
    <cellStyle name="Normal 16 3 3 2 3 2 4" xfId="11042"/>
    <cellStyle name="Normal 16 3 3 2 3 2 5" xfId="11043"/>
    <cellStyle name="Normal 16 3 3 2 3 2 6" xfId="11044"/>
    <cellStyle name="Normal 16 3 3 2 3 3" xfId="11045"/>
    <cellStyle name="Normal 16 3 3 2 3 3 2" xfId="11046"/>
    <cellStyle name="Normal 16 3 3 2 3 3 3" xfId="11047"/>
    <cellStyle name="Normal 16 3 3 2 3 3 4" xfId="11048"/>
    <cellStyle name="Normal 16 3 3 2 3 4" xfId="11049"/>
    <cellStyle name="Normal 16 3 3 2 3 4 2" xfId="11050"/>
    <cellStyle name="Normal 16 3 3 2 3 4 3" xfId="11051"/>
    <cellStyle name="Normal 16 3 3 2 3 4 4" xfId="11052"/>
    <cellStyle name="Normal 16 3 3 2 3 5" xfId="11053"/>
    <cellStyle name="Normal 16 3 3 2 3 5 2" xfId="11054"/>
    <cellStyle name="Normal 16 3 3 2 3 5 3" xfId="11055"/>
    <cellStyle name="Normal 16 3 3 2 3 5 4" xfId="11056"/>
    <cellStyle name="Normal 16 3 3 2 3 6" xfId="11057"/>
    <cellStyle name="Normal 16 3 3 2 3 6 2" xfId="11058"/>
    <cellStyle name="Normal 16 3 3 2 3 6 3" xfId="11059"/>
    <cellStyle name="Normal 16 3 3 2 3 7" xfId="11060"/>
    <cellStyle name="Normal 16 3 3 2 3 8" xfId="11061"/>
    <cellStyle name="Normal 16 3 3 2 3 9" xfId="11062"/>
    <cellStyle name="Normal 16 3 3 2 4" xfId="11063"/>
    <cellStyle name="Normal 16 3 3 2 4 2" xfId="11064"/>
    <cellStyle name="Normal 16 3 3 2 4 2 2" xfId="11065"/>
    <cellStyle name="Normal 16 3 3 2 4 2 3" xfId="11066"/>
    <cellStyle name="Normal 16 3 3 2 4 2 4" xfId="11067"/>
    <cellStyle name="Normal 16 3 3 2 4 3" xfId="11068"/>
    <cellStyle name="Normal 16 3 3 2 4 3 2" xfId="11069"/>
    <cellStyle name="Normal 16 3 3 2 4 3 3" xfId="11070"/>
    <cellStyle name="Normal 16 3 3 2 4 4" xfId="11071"/>
    <cellStyle name="Normal 16 3 3 2 4 5" xfId="11072"/>
    <cellStyle name="Normal 16 3 3 2 4 6" xfId="11073"/>
    <cellStyle name="Normal 16 3 3 2 5" xfId="11074"/>
    <cellStyle name="Normal 16 3 3 2 5 2" xfId="11075"/>
    <cellStyle name="Normal 16 3 3 2 5 3" xfId="11076"/>
    <cellStyle name="Normal 16 3 3 2 5 4" xfId="11077"/>
    <cellStyle name="Normal 16 3 3 2 6" xfId="11078"/>
    <cellStyle name="Normal 16 3 3 2 6 2" xfId="11079"/>
    <cellStyle name="Normal 16 3 3 2 6 3" xfId="11080"/>
    <cellStyle name="Normal 16 3 3 2 6 4" xfId="11081"/>
    <cellStyle name="Normal 16 3 3 2 7" xfId="11082"/>
    <cellStyle name="Normal 16 3 3 2 7 2" xfId="11083"/>
    <cellStyle name="Normal 16 3 3 2 7 3" xfId="11084"/>
    <cellStyle name="Normal 16 3 3 2 7 4" xfId="11085"/>
    <cellStyle name="Normal 16 3 3 2 8" xfId="11086"/>
    <cellStyle name="Normal 16 3 3 2 8 2" xfId="11087"/>
    <cellStyle name="Normal 16 3 3 2 8 3" xfId="11088"/>
    <cellStyle name="Normal 16 3 3 2 9" xfId="11089"/>
    <cellStyle name="Normal 16 3 3 3" xfId="11090"/>
    <cellStyle name="Normal 16 3 3 3 10" xfId="11091"/>
    <cellStyle name="Normal 16 3 3 3 2" xfId="11092"/>
    <cellStyle name="Normal 16 3 3 3 2 2" xfId="11093"/>
    <cellStyle name="Normal 16 3 3 3 2 2 2" xfId="11094"/>
    <cellStyle name="Normal 16 3 3 3 2 2 2 2" xfId="11095"/>
    <cellStyle name="Normal 16 3 3 3 2 2 2 3" xfId="11096"/>
    <cellStyle name="Normal 16 3 3 3 2 2 2 4" xfId="11097"/>
    <cellStyle name="Normal 16 3 3 3 2 2 3" xfId="11098"/>
    <cellStyle name="Normal 16 3 3 3 2 2 3 2" xfId="11099"/>
    <cellStyle name="Normal 16 3 3 3 2 2 3 3" xfId="11100"/>
    <cellStyle name="Normal 16 3 3 3 2 2 4" xfId="11101"/>
    <cellStyle name="Normal 16 3 3 3 2 2 5" xfId="11102"/>
    <cellStyle name="Normal 16 3 3 3 2 2 6" xfId="11103"/>
    <cellStyle name="Normal 16 3 3 3 2 3" xfId="11104"/>
    <cellStyle name="Normal 16 3 3 3 2 3 2" xfId="11105"/>
    <cellStyle name="Normal 16 3 3 3 2 3 3" xfId="11106"/>
    <cellStyle name="Normal 16 3 3 3 2 3 4" xfId="11107"/>
    <cellStyle name="Normal 16 3 3 3 2 4" xfId="11108"/>
    <cellStyle name="Normal 16 3 3 3 2 4 2" xfId="11109"/>
    <cellStyle name="Normal 16 3 3 3 2 4 3" xfId="11110"/>
    <cellStyle name="Normal 16 3 3 3 2 4 4" xfId="11111"/>
    <cellStyle name="Normal 16 3 3 3 2 5" xfId="11112"/>
    <cellStyle name="Normal 16 3 3 3 2 5 2" xfId="11113"/>
    <cellStyle name="Normal 16 3 3 3 2 5 3" xfId="11114"/>
    <cellStyle name="Normal 16 3 3 3 2 5 4" xfId="11115"/>
    <cellStyle name="Normal 16 3 3 3 2 6" xfId="11116"/>
    <cellStyle name="Normal 16 3 3 3 2 6 2" xfId="11117"/>
    <cellStyle name="Normal 16 3 3 3 2 6 3" xfId="11118"/>
    <cellStyle name="Normal 16 3 3 3 2 7" xfId="11119"/>
    <cellStyle name="Normal 16 3 3 3 2 8" xfId="11120"/>
    <cellStyle name="Normal 16 3 3 3 2 9" xfId="11121"/>
    <cellStyle name="Normal 16 3 3 3 3" xfId="11122"/>
    <cellStyle name="Normal 16 3 3 3 3 2" xfId="11123"/>
    <cellStyle name="Normal 16 3 3 3 3 2 2" xfId="11124"/>
    <cellStyle name="Normal 16 3 3 3 3 2 3" xfId="11125"/>
    <cellStyle name="Normal 16 3 3 3 3 2 4" xfId="11126"/>
    <cellStyle name="Normal 16 3 3 3 3 3" xfId="11127"/>
    <cellStyle name="Normal 16 3 3 3 3 3 2" xfId="11128"/>
    <cellStyle name="Normal 16 3 3 3 3 3 3" xfId="11129"/>
    <cellStyle name="Normal 16 3 3 3 3 4" xfId="11130"/>
    <cellStyle name="Normal 16 3 3 3 3 5" xfId="11131"/>
    <cellStyle name="Normal 16 3 3 3 3 6" xfId="11132"/>
    <cellStyle name="Normal 16 3 3 3 4" xfId="11133"/>
    <cellStyle name="Normal 16 3 3 3 4 2" xfId="11134"/>
    <cellStyle name="Normal 16 3 3 3 4 3" xfId="11135"/>
    <cellStyle name="Normal 16 3 3 3 4 4" xfId="11136"/>
    <cellStyle name="Normal 16 3 3 3 5" xfId="11137"/>
    <cellStyle name="Normal 16 3 3 3 5 2" xfId="11138"/>
    <cellStyle name="Normal 16 3 3 3 5 3" xfId="11139"/>
    <cellStyle name="Normal 16 3 3 3 5 4" xfId="11140"/>
    <cellStyle name="Normal 16 3 3 3 6" xfId="11141"/>
    <cellStyle name="Normal 16 3 3 3 6 2" xfId="11142"/>
    <cellStyle name="Normal 16 3 3 3 6 3" xfId="11143"/>
    <cellStyle name="Normal 16 3 3 3 6 4" xfId="11144"/>
    <cellStyle name="Normal 16 3 3 3 7" xfId="11145"/>
    <cellStyle name="Normal 16 3 3 3 7 2" xfId="11146"/>
    <cellStyle name="Normal 16 3 3 3 7 3" xfId="11147"/>
    <cellStyle name="Normal 16 3 3 3 8" xfId="11148"/>
    <cellStyle name="Normal 16 3 3 3 9" xfId="11149"/>
    <cellStyle name="Normal 16 3 3 4" xfId="11150"/>
    <cellStyle name="Normal 16 3 3 4 2" xfId="11151"/>
    <cellStyle name="Normal 16 3 3 4 2 2" xfId="11152"/>
    <cellStyle name="Normal 16 3 3 4 2 2 2" xfId="11153"/>
    <cellStyle name="Normal 16 3 3 4 2 2 3" xfId="11154"/>
    <cellStyle name="Normal 16 3 3 4 2 2 4" xfId="11155"/>
    <cellStyle name="Normal 16 3 3 4 2 3" xfId="11156"/>
    <cellStyle name="Normal 16 3 3 4 2 3 2" xfId="11157"/>
    <cellStyle name="Normal 16 3 3 4 2 3 3" xfId="11158"/>
    <cellStyle name="Normal 16 3 3 4 2 4" xfId="11159"/>
    <cellStyle name="Normal 16 3 3 4 2 5" xfId="11160"/>
    <cellStyle name="Normal 16 3 3 4 2 6" xfId="11161"/>
    <cellStyle name="Normal 16 3 3 4 3" xfId="11162"/>
    <cellStyle name="Normal 16 3 3 4 3 2" xfId="11163"/>
    <cellStyle name="Normal 16 3 3 4 3 3" xfId="11164"/>
    <cellStyle name="Normal 16 3 3 4 3 4" xfId="11165"/>
    <cellStyle name="Normal 16 3 3 4 4" xfId="11166"/>
    <cellStyle name="Normal 16 3 3 4 4 2" xfId="11167"/>
    <cellStyle name="Normal 16 3 3 4 4 3" xfId="11168"/>
    <cellStyle name="Normal 16 3 3 4 4 4" xfId="11169"/>
    <cellStyle name="Normal 16 3 3 4 5" xfId="11170"/>
    <cellStyle name="Normal 16 3 3 4 5 2" xfId="11171"/>
    <cellStyle name="Normal 16 3 3 4 5 3" xfId="11172"/>
    <cellStyle name="Normal 16 3 3 4 5 4" xfId="11173"/>
    <cellStyle name="Normal 16 3 3 4 6" xfId="11174"/>
    <cellStyle name="Normal 16 3 3 4 6 2" xfId="11175"/>
    <cellStyle name="Normal 16 3 3 4 6 3" xfId="11176"/>
    <cellStyle name="Normal 16 3 3 4 7" xfId="11177"/>
    <cellStyle name="Normal 16 3 3 4 8" xfId="11178"/>
    <cellStyle name="Normal 16 3 3 4 9" xfId="11179"/>
    <cellStyle name="Normal 16 3 3 5" xfId="11180"/>
    <cellStyle name="Normal 16 3 3 5 2" xfId="11181"/>
    <cellStyle name="Normal 16 3 3 5 2 2" xfId="11182"/>
    <cellStyle name="Normal 16 3 3 5 2 2 2" xfId="11183"/>
    <cellStyle name="Normal 16 3 3 5 2 2 3" xfId="11184"/>
    <cellStyle name="Normal 16 3 3 5 2 2 4" xfId="11185"/>
    <cellStyle name="Normal 16 3 3 5 2 3" xfId="11186"/>
    <cellStyle name="Normal 16 3 3 5 2 3 2" xfId="11187"/>
    <cellStyle name="Normal 16 3 3 5 2 3 3" xfId="11188"/>
    <cellStyle name="Normal 16 3 3 5 2 4" xfId="11189"/>
    <cellStyle name="Normal 16 3 3 5 2 5" xfId="11190"/>
    <cellStyle name="Normal 16 3 3 5 2 6" xfId="11191"/>
    <cellStyle name="Normal 16 3 3 5 3" xfId="11192"/>
    <cellStyle name="Normal 16 3 3 5 3 2" xfId="11193"/>
    <cellStyle name="Normal 16 3 3 5 3 3" xfId="11194"/>
    <cellStyle name="Normal 16 3 3 5 3 4" xfId="11195"/>
    <cellStyle name="Normal 16 3 3 5 4" xfId="11196"/>
    <cellStyle name="Normal 16 3 3 5 4 2" xfId="11197"/>
    <cellStyle name="Normal 16 3 3 5 4 3" xfId="11198"/>
    <cellStyle name="Normal 16 3 3 5 4 4" xfId="11199"/>
    <cellStyle name="Normal 16 3 3 5 5" xfId="11200"/>
    <cellStyle name="Normal 16 3 3 5 5 2" xfId="11201"/>
    <cellStyle name="Normal 16 3 3 5 5 3" xfId="11202"/>
    <cellStyle name="Normal 16 3 3 5 5 4" xfId="11203"/>
    <cellStyle name="Normal 16 3 3 5 6" xfId="11204"/>
    <cellStyle name="Normal 16 3 3 5 6 2" xfId="11205"/>
    <cellStyle name="Normal 16 3 3 5 6 3" xfId="11206"/>
    <cellStyle name="Normal 16 3 3 5 7" xfId="11207"/>
    <cellStyle name="Normal 16 3 3 5 8" xfId="11208"/>
    <cellStyle name="Normal 16 3 3 5 9" xfId="11209"/>
    <cellStyle name="Normal 16 3 3 6" xfId="11210"/>
    <cellStyle name="Normal 16 3 3 6 2" xfId="11211"/>
    <cellStyle name="Normal 16 3 3 6 2 2" xfId="11212"/>
    <cellStyle name="Normal 16 3 3 6 2 2 2" xfId="11213"/>
    <cellStyle name="Normal 16 3 3 6 2 2 3" xfId="11214"/>
    <cellStyle name="Normal 16 3 3 6 2 2 4" xfId="11215"/>
    <cellStyle name="Normal 16 3 3 6 2 3" xfId="11216"/>
    <cellStyle name="Normal 16 3 3 6 2 3 2" xfId="11217"/>
    <cellStyle name="Normal 16 3 3 6 2 3 3" xfId="11218"/>
    <cellStyle name="Normal 16 3 3 6 2 4" xfId="11219"/>
    <cellStyle name="Normal 16 3 3 6 2 5" xfId="11220"/>
    <cellStyle name="Normal 16 3 3 6 2 6" xfId="11221"/>
    <cellStyle name="Normal 16 3 3 6 3" xfId="11222"/>
    <cellStyle name="Normal 16 3 3 6 3 2" xfId="11223"/>
    <cellStyle name="Normal 16 3 3 6 3 3" xfId="11224"/>
    <cellStyle name="Normal 16 3 3 6 3 4" xfId="11225"/>
    <cellStyle name="Normal 16 3 3 6 4" xfId="11226"/>
    <cellStyle name="Normal 16 3 3 6 4 2" xfId="11227"/>
    <cellStyle name="Normal 16 3 3 6 4 3" xfId="11228"/>
    <cellStyle name="Normal 16 3 3 6 4 4" xfId="11229"/>
    <cellStyle name="Normal 16 3 3 6 5" xfId="11230"/>
    <cellStyle name="Normal 16 3 3 6 5 2" xfId="11231"/>
    <cellStyle name="Normal 16 3 3 6 5 3" xfId="11232"/>
    <cellStyle name="Normal 16 3 3 6 6" xfId="11233"/>
    <cellStyle name="Normal 16 3 3 6 7" xfId="11234"/>
    <cellStyle name="Normal 16 3 3 6 8" xfId="11235"/>
    <cellStyle name="Normal 16 3 3 7" xfId="11236"/>
    <cellStyle name="Normal 16 3 3 7 2" xfId="11237"/>
    <cellStyle name="Normal 16 3 3 7 2 2" xfId="11238"/>
    <cellStyle name="Normal 16 3 3 7 2 3" xfId="11239"/>
    <cellStyle name="Normal 16 3 3 7 2 4" xfId="11240"/>
    <cellStyle name="Normal 16 3 3 7 3" xfId="11241"/>
    <cellStyle name="Normal 16 3 3 7 3 2" xfId="11242"/>
    <cellStyle name="Normal 16 3 3 7 3 3" xfId="11243"/>
    <cellStyle name="Normal 16 3 3 7 4" xfId="11244"/>
    <cellStyle name="Normal 16 3 3 7 5" xfId="11245"/>
    <cellStyle name="Normal 16 3 3 7 6" xfId="11246"/>
    <cellStyle name="Normal 16 3 3 8" xfId="11247"/>
    <cellStyle name="Normal 16 3 3 8 2" xfId="11248"/>
    <cellStyle name="Normal 16 3 3 8 3" xfId="11249"/>
    <cellStyle name="Normal 16 3 3 8 4" xfId="11250"/>
    <cellStyle name="Normal 16 3 3 9" xfId="11251"/>
    <cellStyle name="Normal 16 3 3 9 2" xfId="11252"/>
    <cellStyle name="Normal 16 3 3 9 3" xfId="11253"/>
    <cellStyle name="Normal 16 3 3 9 4" xfId="11254"/>
    <cellStyle name="Normal 16 3 4" xfId="11255"/>
    <cellStyle name="Normal 16 3 4 10" xfId="11256"/>
    <cellStyle name="Normal 16 3 4 11" xfId="11257"/>
    <cellStyle name="Normal 16 3 4 2" xfId="11258"/>
    <cellStyle name="Normal 16 3 4 2 10" xfId="11259"/>
    <cellStyle name="Normal 16 3 4 2 2" xfId="11260"/>
    <cellStyle name="Normal 16 3 4 2 2 2" xfId="11261"/>
    <cellStyle name="Normal 16 3 4 2 2 2 2" xfId="11262"/>
    <cellStyle name="Normal 16 3 4 2 2 2 2 2" xfId="11263"/>
    <cellStyle name="Normal 16 3 4 2 2 2 2 3" xfId="11264"/>
    <cellStyle name="Normal 16 3 4 2 2 2 2 4" xfId="11265"/>
    <cellStyle name="Normal 16 3 4 2 2 2 3" xfId="11266"/>
    <cellStyle name="Normal 16 3 4 2 2 2 3 2" xfId="11267"/>
    <cellStyle name="Normal 16 3 4 2 2 2 3 3" xfId="11268"/>
    <cellStyle name="Normal 16 3 4 2 2 2 4" xfId="11269"/>
    <cellStyle name="Normal 16 3 4 2 2 2 5" xfId="11270"/>
    <cellStyle name="Normal 16 3 4 2 2 2 6" xfId="11271"/>
    <cellStyle name="Normal 16 3 4 2 2 3" xfId="11272"/>
    <cellStyle name="Normal 16 3 4 2 2 3 2" xfId="11273"/>
    <cellStyle name="Normal 16 3 4 2 2 3 3" xfId="11274"/>
    <cellStyle name="Normal 16 3 4 2 2 3 4" xfId="11275"/>
    <cellStyle name="Normal 16 3 4 2 2 4" xfId="11276"/>
    <cellStyle name="Normal 16 3 4 2 2 4 2" xfId="11277"/>
    <cellStyle name="Normal 16 3 4 2 2 4 3" xfId="11278"/>
    <cellStyle name="Normal 16 3 4 2 2 4 4" xfId="11279"/>
    <cellStyle name="Normal 16 3 4 2 2 5" xfId="11280"/>
    <cellStyle name="Normal 16 3 4 2 2 5 2" xfId="11281"/>
    <cellStyle name="Normal 16 3 4 2 2 5 3" xfId="11282"/>
    <cellStyle name="Normal 16 3 4 2 2 5 4" xfId="11283"/>
    <cellStyle name="Normal 16 3 4 2 2 6" xfId="11284"/>
    <cellStyle name="Normal 16 3 4 2 2 6 2" xfId="11285"/>
    <cellStyle name="Normal 16 3 4 2 2 6 3" xfId="11286"/>
    <cellStyle name="Normal 16 3 4 2 2 7" xfId="11287"/>
    <cellStyle name="Normal 16 3 4 2 2 8" xfId="11288"/>
    <cellStyle name="Normal 16 3 4 2 2 9" xfId="11289"/>
    <cellStyle name="Normal 16 3 4 2 3" xfId="11290"/>
    <cellStyle name="Normal 16 3 4 2 3 2" xfId="11291"/>
    <cellStyle name="Normal 16 3 4 2 3 2 2" xfId="11292"/>
    <cellStyle name="Normal 16 3 4 2 3 2 3" xfId="11293"/>
    <cellStyle name="Normal 16 3 4 2 3 2 4" xfId="11294"/>
    <cellStyle name="Normal 16 3 4 2 3 3" xfId="11295"/>
    <cellStyle name="Normal 16 3 4 2 3 3 2" xfId="11296"/>
    <cellStyle name="Normal 16 3 4 2 3 3 3" xfId="11297"/>
    <cellStyle name="Normal 16 3 4 2 3 4" xfId="11298"/>
    <cellStyle name="Normal 16 3 4 2 3 5" xfId="11299"/>
    <cellStyle name="Normal 16 3 4 2 3 6" xfId="11300"/>
    <cellStyle name="Normal 16 3 4 2 4" xfId="11301"/>
    <cellStyle name="Normal 16 3 4 2 4 2" xfId="11302"/>
    <cellStyle name="Normal 16 3 4 2 4 3" xfId="11303"/>
    <cellStyle name="Normal 16 3 4 2 4 4" xfId="11304"/>
    <cellStyle name="Normal 16 3 4 2 5" xfId="11305"/>
    <cellStyle name="Normal 16 3 4 2 5 2" xfId="11306"/>
    <cellStyle name="Normal 16 3 4 2 5 3" xfId="11307"/>
    <cellStyle name="Normal 16 3 4 2 5 4" xfId="11308"/>
    <cellStyle name="Normal 16 3 4 2 6" xfId="11309"/>
    <cellStyle name="Normal 16 3 4 2 6 2" xfId="11310"/>
    <cellStyle name="Normal 16 3 4 2 6 3" xfId="11311"/>
    <cellStyle name="Normal 16 3 4 2 6 4" xfId="11312"/>
    <cellStyle name="Normal 16 3 4 2 7" xfId="11313"/>
    <cellStyle name="Normal 16 3 4 2 7 2" xfId="11314"/>
    <cellStyle name="Normal 16 3 4 2 7 3" xfId="11315"/>
    <cellStyle name="Normal 16 3 4 2 8" xfId="11316"/>
    <cellStyle name="Normal 16 3 4 2 9" xfId="11317"/>
    <cellStyle name="Normal 16 3 4 3" xfId="11318"/>
    <cellStyle name="Normal 16 3 4 3 2" xfId="11319"/>
    <cellStyle name="Normal 16 3 4 3 2 2" xfId="11320"/>
    <cellStyle name="Normal 16 3 4 3 2 2 2" xfId="11321"/>
    <cellStyle name="Normal 16 3 4 3 2 2 3" xfId="11322"/>
    <cellStyle name="Normal 16 3 4 3 2 2 4" xfId="11323"/>
    <cellStyle name="Normal 16 3 4 3 2 3" xfId="11324"/>
    <cellStyle name="Normal 16 3 4 3 2 3 2" xfId="11325"/>
    <cellStyle name="Normal 16 3 4 3 2 3 3" xfId="11326"/>
    <cellStyle name="Normal 16 3 4 3 2 4" xfId="11327"/>
    <cellStyle name="Normal 16 3 4 3 2 5" xfId="11328"/>
    <cellStyle name="Normal 16 3 4 3 2 6" xfId="11329"/>
    <cellStyle name="Normal 16 3 4 3 3" xfId="11330"/>
    <cellStyle name="Normal 16 3 4 3 3 2" xfId="11331"/>
    <cellStyle name="Normal 16 3 4 3 3 3" xfId="11332"/>
    <cellStyle name="Normal 16 3 4 3 3 4" xfId="11333"/>
    <cellStyle name="Normal 16 3 4 3 4" xfId="11334"/>
    <cellStyle name="Normal 16 3 4 3 4 2" xfId="11335"/>
    <cellStyle name="Normal 16 3 4 3 4 3" xfId="11336"/>
    <cellStyle name="Normal 16 3 4 3 4 4" xfId="11337"/>
    <cellStyle name="Normal 16 3 4 3 5" xfId="11338"/>
    <cellStyle name="Normal 16 3 4 3 5 2" xfId="11339"/>
    <cellStyle name="Normal 16 3 4 3 5 3" xfId="11340"/>
    <cellStyle name="Normal 16 3 4 3 5 4" xfId="11341"/>
    <cellStyle name="Normal 16 3 4 3 6" xfId="11342"/>
    <cellStyle name="Normal 16 3 4 3 6 2" xfId="11343"/>
    <cellStyle name="Normal 16 3 4 3 6 3" xfId="11344"/>
    <cellStyle name="Normal 16 3 4 3 7" xfId="11345"/>
    <cellStyle name="Normal 16 3 4 3 8" xfId="11346"/>
    <cellStyle name="Normal 16 3 4 3 9" xfId="11347"/>
    <cellStyle name="Normal 16 3 4 4" xfId="11348"/>
    <cellStyle name="Normal 16 3 4 4 2" xfId="11349"/>
    <cellStyle name="Normal 16 3 4 4 2 2" xfId="11350"/>
    <cellStyle name="Normal 16 3 4 4 2 3" xfId="11351"/>
    <cellStyle name="Normal 16 3 4 4 2 4" xfId="11352"/>
    <cellStyle name="Normal 16 3 4 4 3" xfId="11353"/>
    <cellStyle name="Normal 16 3 4 4 3 2" xfId="11354"/>
    <cellStyle name="Normal 16 3 4 4 3 3" xfId="11355"/>
    <cellStyle name="Normal 16 3 4 4 4" xfId="11356"/>
    <cellStyle name="Normal 16 3 4 4 5" xfId="11357"/>
    <cellStyle name="Normal 16 3 4 4 6" xfId="11358"/>
    <cellStyle name="Normal 16 3 4 5" xfId="11359"/>
    <cellStyle name="Normal 16 3 4 5 2" xfId="11360"/>
    <cellStyle name="Normal 16 3 4 5 3" xfId="11361"/>
    <cellStyle name="Normal 16 3 4 5 4" xfId="11362"/>
    <cellStyle name="Normal 16 3 4 6" xfId="11363"/>
    <cellStyle name="Normal 16 3 4 6 2" xfId="11364"/>
    <cellStyle name="Normal 16 3 4 6 3" xfId="11365"/>
    <cellStyle name="Normal 16 3 4 6 4" xfId="11366"/>
    <cellStyle name="Normal 16 3 4 7" xfId="11367"/>
    <cellStyle name="Normal 16 3 4 7 2" xfId="11368"/>
    <cellStyle name="Normal 16 3 4 7 3" xfId="11369"/>
    <cellStyle name="Normal 16 3 4 7 4" xfId="11370"/>
    <cellStyle name="Normal 16 3 4 8" xfId="11371"/>
    <cellStyle name="Normal 16 3 4 8 2" xfId="11372"/>
    <cellStyle name="Normal 16 3 4 8 3" xfId="11373"/>
    <cellStyle name="Normal 16 3 4 9" xfId="11374"/>
    <cellStyle name="Normal 16 3 5" xfId="11375"/>
    <cellStyle name="Normal 16 3 5 10" xfId="11376"/>
    <cellStyle name="Normal 16 3 5 11" xfId="11377"/>
    <cellStyle name="Normal 16 3 5 2" xfId="11378"/>
    <cellStyle name="Normal 16 3 5 2 10" xfId="11379"/>
    <cellStyle name="Normal 16 3 5 2 2" xfId="11380"/>
    <cellStyle name="Normal 16 3 5 2 2 2" xfId="11381"/>
    <cellStyle name="Normal 16 3 5 2 2 2 2" xfId="11382"/>
    <cellStyle name="Normal 16 3 5 2 2 2 2 2" xfId="11383"/>
    <cellStyle name="Normal 16 3 5 2 2 2 2 3" xfId="11384"/>
    <cellStyle name="Normal 16 3 5 2 2 2 2 4" xfId="11385"/>
    <cellStyle name="Normal 16 3 5 2 2 2 3" xfId="11386"/>
    <cellStyle name="Normal 16 3 5 2 2 2 3 2" xfId="11387"/>
    <cellStyle name="Normal 16 3 5 2 2 2 3 3" xfId="11388"/>
    <cellStyle name="Normal 16 3 5 2 2 2 4" xfId="11389"/>
    <cellStyle name="Normal 16 3 5 2 2 2 5" xfId="11390"/>
    <cellStyle name="Normal 16 3 5 2 2 2 6" xfId="11391"/>
    <cellStyle name="Normal 16 3 5 2 2 3" xfId="11392"/>
    <cellStyle name="Normal 16 3 5 2 2 3 2" xfId="11393"/>
    <cellStyle name="Normal 16 3 5 2 2 3 3" xfId="11394"/>
    <cellStyle name="Normal 16 3 5 2 2 3 4" xfId="11395"/>
    <cellStyle name="Normal 16 3 5 2 2 4" xfId="11396"/>
    <cellStyle name="Normal 16 3 5 2 2 4 2" xfId="11397"/>
    <cellStyle name="Normal 16 3 5 2 2 4 3" xfId="11398"/>
    <cellStyle name="Normal 16 3 5 2 2 4 4" xfId="11399"/>
    <cellStyle name="Normal 16 3 5 2 2 5" xfId="11400"/>
    <cellStyle name="Normal 16 3 5 2 2 5 2" xfId="11401"/>
    <cellStyle name="Normal 16 3 5 2 2 5 3" xfId="11402"/>
    <cellStyle name="Normal 16 3 5 2 2 5 4" xfId="11403"/>
    <cellStyle name="Normal 16 3 5 2 2 6" xfId="11404"/>
    <cellStyle name="Normal 16 3 5 2 2 6 2" xfId="11405"/>
    <cellStyle name="Normal 16 3 5 2 2 6 3" xfId="11406"/>
    <cellStyle name="Normal 16 3 5 2 2 7" xfId="11407"/>
    <cellStyle name="Normal 16 3 5 2 2 8" xfId="11408"/>
    <cellStyle name="Normal 16 3 5 2 2 9" xfId="11409"/>
    <cellStyle name="Normal 16 3 5 2 3" xfId="11410"/>
    <cellStyle name="Normal 16 3 5 2 3 2" xfId="11411"/>
    <cellStyle name="Normal 16 3 5 2 3 2 2" xfId="11412"/>
    <cellStyle name="Normal 16 3 5 2 3 2 3" xfId="11413"/>
    <cellStyle name="Normal 16 3 5 2 3 2 4" xfId="11414"/>
    <cellStyle name="Normal 16 3 5 2 3 3" xfId="11415"/>
    <cellStyle name="Normal 16 3 5 2 3 3 2" xfId="11416"/>
    <cellStyle name="Normal 16 3 5 2 3 3 3" xfId="11417"/>
    <cellStyle name="Normal 16 3 5 2 3 4" xfId="11418"/>
    <cellStyle name="Normal 16 3 5 2 3 5" xfId="11419"/>
    <cellStyle name="Normal 16 3 5 2 3 6" xfId="11420"/>
    <cellStyle name="Normal 16 3 5 2 4" xfId="11421"/>
    <cellStyle name="Normal 16 3 5 2 4 2" xfId="11422"/>
    <cellStyle name="Normal 16 3 5 2 4 3" xfId="11423"/>
    <cellStyle name="Normal 16 3 5 2 4 4" xfId="11424"/>
    <cellStyle name="Normal 16 3 5 2 5" xfId="11425"/>
    <cellStyle name="Normal 16 3 5 2 5 2" xfId="11426"/>
    <cellStyle name="Normal 16 3 5 2 5 3" xfId="11427"/>
    <cellStyle name="Normal 16 3 5 2 5 4" xfId="11428"/>
    <cellStyle name="Normal 16 3 5 2 6" xfId="11429"/>
    <cellStyle name="Normal 16 3 5 2 6 2" xfId="11430"/>
    <cellStyle name="Normal 16 3 5 2 6 3" xfId="11431"/>
    <cellStyle name="Normal 16 3 5 2 6 4" xfId="11432"/>
    <cellStyle name="Normal 16 3 5 2 7" xfId="11433"/>
    <cellStyle name="Normal 16 3 5 2 7 2" xfId="11434"/>
    <cellStyle name="Normal 16 3 5 2 7 3" xfId="11435"/>
    <cellStyle name="Normal 16 3 5 2 8" xfId="11436"/>
    <cellStyle name="Normal 16 3 5 2 9" xfId="11437"/>
    <cellStyle name="Normal 16 3 5 3" xfId="11438"/>
    <cellStyle name="Normal 16 3 5 3 2" xfId="11439"/>
    <cellStyle name="Normal 16 3 5 3 2 2" xfId="11440"/>
    <cellStyle name="Normal 16 3 5 3 2 2 2" xfId="11441"/>
    <cellStyle name="Normal 16 3 5 3 2 2 3" xfId="11442"/>
    <cellStyle name="Normal 16 3 5 3 2 2 4" xfId="11443"/>
    <cellStyle name="Normal 16 3 5 3 2 3" xfId="11444"/>
    <cellStyle name="Normal 16 3 5 3 2 3 2" xfId="11445"/>
    <cellStyle name="Normal 16 3 5 3 2 3 3" xfId="11446"/>
    <cellStyle name="Normal 16 3 5 3 2 4" xfId="11447"/>
    <cellStyle name="Normal 16 3 5 3 2 5" xfId="11448"/>
    <cellStyle name="Normal 16 3 5 3 2 6" xfId="11449"/>
    <cellStyle name="Normal 16 3 5 3 3" xfId="11450"/>
    <cellStyle name="Normal 16 3 5 3 3 2" xfId="11451"/>
    <cellStyle name="Normal 16 3 5 3 3 3" xfId="11452"/>
    <cellStyle name="Normal 16 3 5 3 3 4" xfId="11453"/>
    <cellStyle name="Normal 16 3 5 3 4" xfId="11454"/>
    <cellStyle name="Normal 16 3 5 3 4 2" xfId="11455"/>
    <cellStyle name="Normal 16 3 5 3 4 3" xfId="11456"/>
    <cellStyle name="Normal 16 3 5 3 4 4" xfId="11457"/>
    <cellStyle name="Normal 16 3 5 3 5" xfId="11458"/>
    <cellStyle name="Normal 16 3 5 3 5 2" xfId="11459"/>
    <cellStyle name="Normal 16 3 5 3 5 3" xfId="11460"/>
    <cellStyle name="Normal 16 3 5 3 5 4" xfId="11461"/>
    <cellStyle name="Normal 16 3 5 3 6" xfId="11462"/>
    <cellStyle name="Normal 16 3 5 3 6 2" xfId="11463"/>
    <cellStyle name="Normal 16 3 5 3 6 3" xfId="11464"/>
    <cellStyle name="Normal 16 3 5 3 7" xfId="11465"/>
    <cellStyle name="Normal 16 3 5 3 8" xfId="11466"/>
    <cellStyle name="Normal 16 3 5 3 9" xfId="11467"/>
    <cellStyle name="Normal 16 3 5 4" xfId="11468"/>
    <cellStyle name="Normal 16 3 5 4 2" xfId="11469"/>
    <cellStyle name="Normal 16 3 5 4 2 2" xfId="11470"/>
    <cellStyle name="Normal 16 3 5 4 2 3" xfId="11471"/>
    <cellStyle name="Normal 16 3 5 4 2 4" xfId="11472"/>
    <cellStyle name="Normal 16 3 5 4 3" xfId="11473"/>
    <cellStyle name="Normal 16 3 5 4 3 2" xfId="11474"/>
    <cellStyle name="Normal 16 3 5 4 3 3" xfId="11475"/>
    <cellStyle name="Normal 16 3 5 4 4" xfId="11476"/>
    <cellStyle name="Normal 16 3 5 4 5" xfId="11477"/>
    <cellStyle name="Normal 16 3 5 4 6" xfId="11478"/>
    <cellStyle name="Normal 16 3 5 5" xfId="11479"/>
    <cellStyle name="Normal 16 3 5 5 2" xfId="11480"/>
    <cellStyle name="Normal 16 3 5 5 3" xfId="11481"/>
    <cellStyle name="Normal 16 3 5 5 4" xfId="11482"/>
    <cellStyle name="Normal 16 3 5 6" xfId="11483"/>
    <cellStyle name="Normal 16 3 5 6 2" xfId="11484"/>
    <cellStyle name="Normal 16 3 5 6 3" xfId="11485"/>
    <cellStyle name="Normal 16 3 5 6 4" xfId="11486"/>
    <cellStyle name="Normal 16 3 5 7" xfId="11487"/>
    <cellStyle name="Normal 16 3 5 7 2" xfId="11488"/>
    <cellStyle name="Normal 16 3 5 7 3" xfId="11489"/>
    <cellStyle name="Normal 16 3 5 7 4" xfId="11490"/>
    <cellStyle name="Normal 16 3 5 8" xfId="11491"/>
    <cellStyle name="Normal 16 3 5 8 2" xfId="11492"/>
    <cellStyle name="Normal 16 3 5 8 3" xfId="11493"/>
    <cellStyle name="Normal 16 3 5 9" xfId="11494"/>
    <cellStyle name="Normal 16 3 6" xfId="11495"/>
    <cellStyle name="Normal 16 3 6 10" xfId="11496"/>
    <cellStyle name="Normal 16 3 6 11" xfId="11497"/>
    <cellStyle name="Normal 16 3 6 2" xfId="11498"/>
    <cellStyle name="Normal 16 3 6 2 10" xfId="11499"/>
    <cellStyle name="Normal 16 3 6 2 2" xfId="11500"/>
    <cellStyle name="Normal 16 3 6 2 2 2" xfId="11501"/>
    <cellStyle name="Normal 16 3 6 2 2 2 2" xfId="11502"/>
    <cellStyle name="Normal 16 3 6 2 2 2 2 2" xfId="11503"/>
    <cellStyle name="Normal 16 3 6 2 2 2 2 3" xfId="11504"/>
    <cellStyle name="Normal 16 3 6 2 2 2 2 4" xfId="11505"/>
    <cellStyle name="Normal 16 3 6 2 2 2 3" xfId="11506"/>
    <cellStyle name="Normal 16 3 6 2 2 2 3 2" xfId="11507"/>
    <cellStyle name="Normal 16 3 6 2 2 2 3 3" xfId="11508"/>
    <cellStyle name="Normal 16 3 6 2 2 2 4" xfId="11509"/>
    <cellStyle name="Normal 16 3 6 2 2 2 5" xfId="11510"/>
    <cellStyle name="Normal 16 3 6 2 2 2 6" xfId="11511"/>
    <cellStyle name="Normal 16 3 6 2 2 3" xfId="11512"/>
    <cellStyle name="Normal 16 3 6 2 2 3 2" xfId="11513"/>
    <cellStyle name="Normal 16 3 6 2 2 3 3" xfId="11514"/>
    <cellStyle name="Normal 16 3 6 2 2 3 4" xfId="11515"/>
    <cellStyle name="Normal 16 3 6 2 2 4" xfId="11516"/>
    <cellStyle name="Normal 16 3 6 2 2 4 2" xfId="11517"/>
    <cellStyle name="Normal 16 3 6 2 2 4 3" xfId="11518"/>
    <cellStyle name="Normal 16 3 6 2 2 4 4" xfId="11519"/>
    <cellStyle name="Normal 16 3 6 2 2 5" xfId="11520"/>
    <cellStyle name="Normal 16 3 6 2 2 5 2" xfId="11521"/>
    <cellStyle name="Normal 16 3 6 2 2 5 3" xfId="11522"/>
    <cellStyle name="Normal 16 3 6 2 2 5 4" xfId="11523"/>
    <cellStyle name="Normal 16 3 6 2 2 6" xfId="11524"/>
    <cellStyle name="Normal 16 3 6 2 2 6 2" xfId="11525"/>
    <cellStyle name="Normal 16 3 6 2 2 6 3" xfId="11526"/>
    <cellStyle name="Normal 16 3 6 2 2 7" xfId="11527"/>
    <cellStyle name="Normal 16 3 6 2 2 8" xfId="11528"/>
    <cellStyle name="Normal 16 3 6 2 2 9" xfId="11529"/>
    <cellStyle name="Normal 16 3 6 2 3" xfId="11530"/>
    <cellStyle name="Normal 16 3 6 2 3 2" xfId="11531"/>
    <cellStyle name="Normal 16 3 6 2 3 2 2" xfId="11532"/>
    <cellStyle name="Normal 16 3 6 2 3 2 3" xfId="11533"/>
    <cellStyle name="Normal 16 3 6 2 3 2 4" xfId="11534"/>
    <cellStyle name="Normal 16 3 6 2 3 3" xfId="11535"/>
    <cellStyle name="Normal 16 3 6 2 3 3 2" xfId="11536"/>
    <cellStyle name="Normal 16 3 6 2 3 3 3" xfId="11537"/>
    <cellStyle name="Normal 16 3 6 2 3 4" xfId="11538"/>
    <cellStyle name="Normal 16 3 6 2 3 5" xfId="11539"/>
    <cellStyle name="Normal 16 3 6 2 3 6" xfId="11540"/>
    <cellStyle name="Normal 16 3 6 2 4" xfId="11541"/>
    <cellStyle name="Normal 16 3 6 2 4 2" xfId="11542"/>
    <cellStyle name="Normal 16 3 6 2 4 3" xfId="11543"/>
    <cellStyle name="Normal 16 3 6 2 4 4" xfId="11544"/>
    <cellStyle name="Normal 16 3 6 2 5" xfId="11545"/>
    <cellStyle name="Normal 16 3 6 2 5 2" xfId="11546"/>
    <cellStyle name="Normal 16 3 6 2 5 3" xfId="11547"/>
    <cellStyle name="Normal 16 3 6 2 5 4" xfId="11548"/>
    <cellStyle name="Normal 16 3 6 2 6" xfId="11549"/>
    <cellStyle name="Normal 16 3 6 2 6 2" xfId="11550"/>
    <cellStyle name="Normal 16 3 6 2 6 3" xfId="11551"/>
    <cellStyle name="Normal 16 3 6 2 6 4" xfId="11552"/>
    <cellStyle name="Normal 16 3 6 2 7" xfId="11553"/>
    <cellStyle name="Normal 16 3 6 2 7 2" xfId="11554"/>
    <cellStyle name="Normal 16 3 6 2 7 3" xfId="11555"/>
    <cellStyle name="Normal 16 3 6 2 8" xfId="11556"/>
    <cellStyle name="Normal 16 3 6 2 9" xfId="11557"/>
    <cellStyle name="Normal 16 3 6 3" xfId="11558"/>
    <cellStyle name="Normal 16 3 6 3 2" xfId="11559"/>
    <cellStyle name="Normal 16 3 6 3 2 2" xfId="11560"/>
    <cellStyle name="Normal 16 3 6 3 2 2 2" xfId="11561"/>
    <cellStyle name="Normal 16 3 6 3 2 2 3" xfId="11562"/>
    <cellStyle name="Normal 16 3 6 3 2 2 4" xfId="11563"/>
    <cellStyle name="Normal 16 3 6 3 2 3" xfId="11564"/>
    <cellStyle name="Normal 16 3 6 3 2 3 2" xfId="11565"/>
    <cellStyle name="Normal 16 3 6 3 2 3 3" xfId="11566"/>
    <cellStyle name="Normal 16 3 6 3 2 4" xfId="11567"/>
    <cellStyle name="Normal 16 3 6 3 2 5" xfId="11568"/>
    <cellStyle name="Normal 16 3 6 3 2 6" xfId="11569"/>
    <cellStyle name="Normal 16 3 6 3 3" xfId="11570"/>
    <cellStyle name="Normal 16 3 6 3 3 2" xfId="11571"/>
    <cellStyle name="Normal 16 3 6 3 3 3" xfId="11572"/>
    <cellStyle name="Normal 16 3 6 3 3 4" xfId="11573"/>
    <cellStyle name="Normal 16 3 6 3 4" xfId="11574"/>
    <cellStyle name="Normal 16 3 6 3 4 2" xfId="11575"/>
    <cellStyle name="Normal 16 3 6 3 4 3" xfId="11576"/>
    <cellStyle name="Normal 16 3 6 3 4 4" xfId="11577"/>
    <cellStyle name="Normal 16 3 6 3 5" xfId="11578"/>
    <cellStyle name="Normal 16 3 6 3 5 2" xfId="11579"/>
    <cellStyle name="Normal 16 3 6 3 5 3" xfId="11580"/>
    <cellStyle name="Normal 16 3 6 3 5 4" xfId="11581"/>
    <cellStyle name="Normal 16 3 6 3 6" xfId="11582"/>
    <cellStyle name="Normal 16 3 6 3 6 2" xfId="11583"/>
    <cellStyle name="Normal 16 3 6 3 6 3" xfId="11584"/>
    <cellStyle name="Normal 16 3 6 3 7" xfId="11585"/>
    <cellStyle name="Normal 16 3 6 3 8" xfId="11586"/>
    <cellStyle name="Normal 16 3 6 3 9" xfId="11587"/>
    <cellStyle name="Normal 16 3 6 4" xfId="11588"/>
    <cellStyle name="Normal 16 3 6 4 2" xfId="11589"/>
    <cellStyle name="Normal 16 3 6 4 2 2" xfId="11590"/>
    <cellStyle name="Normal 16 3 6 4 2 3" xfId="11591"/>
    <cellStyle name="Normal 16 3 6 4 2 4" xfId="11592"/>
    <cellStyle name="Normal 16 3 6 4 3" xfId="11593"/>
    <cellStyle name="Normal 16 3 6 4 3 2" xfId="11594"/>
    <cellStyle name="Normal 16 3 6 4 3 3" xfId="11595"/>
    <cellStyle name="Normal 16 3 6 4 4" xfId="11596"/>
    <cellStyle name="Normal 16 3 6 4 5" xfId="11597"/>
    <cellStyle name="Normal 16 3 6 4 6" xfId="11598"/>
    <cellStyle name="Normal 16 3 6 5" xfId="11599"/>
    <cellStyle name="Normal 16 3 6 5 2" xfId="11600"/>
    <cellStyle name="Normal 16 3 6 5 3" xfId="11601"/>
    <cellStyle name="Normal 16 3 6 5 4" xfId="11602"/>
    <cellStyle name="Normal 16 3 6 6" xfId="11603"/>
    <cellStyle name="Normal 16 3 6 6 2" xfId="11604"/>
    <cellStyle name="Normal 16 3 6 6 3" xfId="11605"/>
    <cellStyle name="Normal 16 3 6 6 4" xfId="11606"/>
    <cellStyle name="Normal 16 3 6 7" xfId="11607"/>
    <cellStyle name="Normal 16 3 6 7 2" xfId="11608"/>
    <cellStyle name="Normal 16 3 6 7 3" xfId="11609"/>
    <cellStyle name="Normal 16 3 6 7 4" xfId="11610"/>
    <cellStyle name="Normal 16 3 6 8" xfId="11611"/>
    <cellStyle name="Normal 16 3 6 8 2" xfId="11612"/>
    <cellStyle name="Normal 16 3 6 8 3" xfId="11613"/>
    <cellStyle name="Normal 16 3 6 9" xfId="11614"/>
    <cellStyle name="Normal 16 3 7" xfId="11615"/>
    <cellStyle name="Normal 16 3 7 10" xfId="11616"/>
    <cellStyle name="Normal 16 3 7 2" xfId="11617"/>
    <cellStyle name="Normal 16 3 7 2 2" xfId="11618"/>
    <cellStyle name="Normal 16 3 7 2 2 2" xfId="11619"/>
    <cellStyle name="Normal 16 3 7 2 2 2 2" xfId="11620"/>
    <cellStyle name="Normal 16 3 7 2 2 2 3" xfId="11621"/>
    <cellStyle name="Normal 16 3 7 2 2 2 4" xfId="11622"/>
    <cellStyle name="Normal 16 3 7 2 2 3" xfId="11623"/>
    <cellStyle name="Normal 16 3 7 2 2 3 2" xfId="11624"/>
    <cellStyle name="Normal 16 3 7 2 2 3 3" xfId="11625"/>
    <cellStyle name="Normal 16 3 7 2 2 4" xfId="11626"/>
    <cellStyle name="Normal 16 3 7 2 2 5" xfId="11627"/>
    <cellStyle name="Normal 16 3 7 2 2 6" xfId="11628"/>
    <cellStyle name="Normal 16 3 7 2 3" xfId="11629"/>
    <cellStyle name="Normal 16 3 7 2 3 2" xfId="11630"/>
    <cellStyle name="Normal 16 3 7 2 3 3" xfId="11631"/>
    <cellStyle name="Normal 16 3 7 2 3 4" xfId="11632"/>
    <cellStyle name="Normal 16 3 7 2 4" xfId="11633"/>
    <cellStyle name="Normal 16 3 7 2 4 2" xfId="11634"/>
    <cellStyle name="Normal 16 3 7 2 4 3" xfId="11635"/>
    <cellStyle name="Normal 16 3 7 2 4 4" xfId="11636"/>
    <cellStyle name="Normal 16 3 7 2 5" xfId="11637"/>
    <cellStyle name="Normal 16 3 7 2 5 2" xfId="11638"/>
    <cellStyle name="Normal 16 3 7 2 5 3" xfId="11639"/>
    <cellStyle name="Normal 16 3 7 2 5 4" xfId="11640"/>
    <cellStyle name="Normal 16 3 7 2 6" xfId="11641"/>
    <cellStyle name="Normal 16 3 7 2 6 2" xfId="11642"/>
    <cellStyle name="Normal 16 3 7 2 6 3" xfId="11643"/>
    <cellStyle name="Normal 16 3 7 2 7" xfId="11644"/>
    <cellStyle name="Normal 16 3 7 2 8" xfId="11645"/>
    <cellStyle name="Normal 16 3 7 2 9" xfId="11646"/>
    <cellStyle name="Normal 16 3 7 3" xfId="11647"/>
    <cellStyle name="Normal 16 3 7 3 2" xfId="11648"/>
    <cellStyle name="Normal 16 3 7 3 2 2" xfId="11649"/>
    <cellStyle name="Normal 16 3 7 3 2 3" xfId="11650"/>
    <cellStyle name="Normal 16 3 7 3 2 4" xfId="11651"/>
    <cellStyle name="Normal 16 3 7 3 3" xfId="11652"/>
    <cellStyle name="Normal 16 3 7 3 3 2" xfId="11653"/>
    <cellStyle name="Normal 16 3 7 3 3 3" xfId="11654"/>
    <cellStyle name="Normal 16 3 7 3 4" xfId="11655"/>
    <cellStyle name="Normal 16 3 7 3 5" xfId="11656"/>
    <cellStyle name="Normal 16 3 7 3 6" xfId="11657"/>
    <cellStyle name="Normal 16 3 7 4" xfId="11658"/>
    <cellStyle name="Normal 16 3 7 4 2" xfId="11659"/>
    <cellStyle name="Normal 16 3 7 4 3" xfId="11660"/>
    <cellStyle name="Normal 16 3 7 4 4" xfId="11661"/>
    <cellStyle name="Normal 16 3 7 5" xfId="11662"/>
    <cellStyle name="Normal 16 3 7 5 2" xfId="11663"/>
    <cellStyle name="Normal 16 3 7 5 3" xfId="11664"/>
    <cellStyle name="Normal 16 3 7 5 4" xfId="11665"/>
    <cellStyle name="Normal 16 3 7 6" xfId="11666"/>
    <cellStyle name="Normal 16 3 7 6 2" xfId="11667"/>
    <cellStyle name="Normal 16 3 7 6 3" xfId="11668"/>
    <cellStyle name="Normal 16 3 7 6 4" xfId="11669"/>
    <cellStyle name="Normal 16 3 7 7" xfId="11670"/>
    <cellStyle name="Normal 16 3 7 7 2" xfId="11671"/>
    <cellStyle name="Normal 16 3 7 7 3" xfId="11672"/>
    <cellStyle name="Normal 16 3 7 8" xfId="11673"/>
    <cellStyle name="Normal 16 3 7 9" xfId="11674"/>
    <cellStyle name="Normal 16 3 8" xfId="11675"/>
    <cellStyle name="Normal 16 3 8 2" xfId="11676"/>
    <cellStyle name="Normal 16 3 8 2 2" xfId="11677"/>
    <cellStyle name="Normal 16 3 8 2 2 2" xfId="11678"/>
    <cellStyle name="Normal 16 3 8 2 2 3" xfId="11679"/>
    <cellStyle name="Normal 16 3 8 2 2 4" xfId="11680"/>
    <cellStyle name="Normal 16 3 8 2 3" xfId="11681"/>
    <cellStyle name="Normal 16 3 8 2 3 2" xfId="11682"/>
    <cellStyle name="Normal 16 3 8 2 3 3" xfId="11683"/>
    <cellStyle name="Normal 16 3 8 2 4" xfId="11684"/>
    <cellStyle name="Normal 16 3 8 2 5" xfId="11685"/>
    <cellStyle name="Normal 16 3 8 2 6" xfId="11686"/>
    <cellStyle name="Normal 16 3 8 3" xfId="11687"/>
    <cellStyle name="Normal 16 3 8 3 2" xfId="11688"/>
    <cellStyle name="Normal 16 3 8 3 3" xfId="11689"/>
    <cellStyle name="Normal 16 3 8 3 4" xfId="11690"/>
    <cellStyle name="Normal 16 3 8 4" xfId="11691"/>
    <cellStyle name="Normal 16 3 8 4 2" xfId="11692"/>
    <cellStyle name="Normal 16 3 8 4 3" xfId="11693"/>
    <cellStyle name="Normal 16 3 8 4 4" xfId="11694"/>
    <cellStyle name="Normal 16 3 8 5" xfId="11695"/>
    <cellStyle name="Normal 16 3 8 5 2" xfId="11696"/>
    <cellStyle name="Normal 16 3 8 5 3" xfId="11697"/>
    <cellStyle name="Normal 16 3 8 5 4" xfId="11698"/>
    <cellStyle name="Normal 16 3 8 6" xfId="11699"/>
    <cellStyle name="Normal 16 3 8 6 2" xfId="11700"/>
    <cellStyle name="Normal 16 3 8 6 3" xfId="11701"/>
    <cellStyle name="Normal 16 3 8 7" xfId="11702"/>
    <cellStyle name="Normal 16 3 8 8" xfId="11703"/>
    <cellStyle name="Normal 16 3 8 9" xfId="11704"/>
    <cellStyle name="Normal 16 3 9" xfId="11705"/>
    <cellStyle name="Normal 16 3 9 2" xfId="11706"/>
    <cellStyle name="Normal 16 3 9 2 2" xfId="11707"/>
    <cellStyle name="Normal 16 3 9 2 2 2" xfId="11708"/>
    <cellStyle name="Normal 16 3 9 2 2 3" xfId="11709"/>
    <cellStyle name="Normal 16 3 9 2 2 4" xfId="11710"/>
    <cellStyle name="Normal 16 3 9 2 3" xfId="11711"/>
    <cellStyle name="Normal 16 3 9 2 3 2" xfId="11712"/>
    <cellStyle name="Normal 16 3 9 2 3 3" xfId="11713"/>
    <cellStyle name="Normal 16 3 9 2 4" xfId="11714"/>
    <cellStyle name="Normal 16 3 9 2 5" xfId="11715"/>
    <cellStyle name="Normal 16 3 9 2 6" xfId="11716"/>
    <cellStyle name="Normal 16 3 9 3" xfId="11717"/>
    <cellStyle name="Normal 16 3 9 3 2" xfId="11718"/>
    <cellStyle name="Normal 16 3 9 3 3" xfId="11719"/>
    <cellStyle name="Normal 16 3 9 3 4" xfId="11720"/>
    <cellStyle name="Normal 16 3 9 4" xfId="11721"/>
    <cellStyle name="Normal 16 3 9 4 2" xfId="11722"/>
    <cellStyle name="Normal 16 3 9 4 3" xfId="11723"/>
    <cellStyle name="Normal 16 3 9 4 4" xfId="11724"/>
    <cellStyle name="Normal 16 3 9 5" xfId="11725"/>
    <cellStyle name="Normal 16 3 9 5 2" xfId="11726"/>
    <cellStyle name="Normal 16 3 9 5 3" xfId="11727"/>
    <cellStyle name="Normal 16 3 9 5 4" xfId="11728"/>
    <cellStyle name="Normal 16 3 9 6" xfId="11729"/>
    <cellStyle name="Normal 16 3 9 6 2" xfId="11730"/>
    <cellStyle name="Normal 16 3 9 6 3" xfId="11731"/>
    <cellStyle name="Normal 16 3 9 7" xfId="11732"/>
    <cellStyle name="Normal 16 3 9 8" xfId="11733"/>
    <cellStyle name="Normal 16 3 9 9" xfId="11734"/>
    <cellStyle name="Normal 16 4" xfId="194"/>
    <cellStyle name="Normal 16 4 10" xfId="11735"/>
    <cellStyle name="Normal 16 4 10 2" xfId="11736"/>
    <cellStyle name="Normal 16 4 10 3" xfId="11737"/>
    <cellStyle name="Normal 16 4 10 4" xfId="11738"/>
    <cellStyle name="Normal 16 4 11" xfId="11739"/>
    <cellStyle name="Normal 16 4 11 2" xfId="11740"/>
    <cellStyle name="Normal 16 4 11 3" xfId="11741"/>
    <cellStyle name="Normal 16 4 12" xfId="11742"/>
    <cellStyle name="Normal 16 4 13" xfId="11743"/>
    <cellStyle name="Normal 16 4 14" xfId="11744"/>
    <cellStyle name="Normal 16 4 2" xfId="11745"/>
    <cellStyle name="Normal 16 4 2 10" xfId="11746"/>
    <cellStyle name="Normal 16 4 2 11" xfId="11747"/>
    <cellStyle name="Normal 16 4 2 2" xfId="11748"/>
    <cellStyle name="Normal 16 4 2 2 10" xfId="11749"/>
    <cellStyle name="Normal 16 4 2 2 2" xfId="11750"/>
    <cellStyle name="Normal 16 4 2 2 2 2" xfId="11751"/>
    <cellStyle name="Normal 16 4 2 2 2 2 2" xfId="11752"/>
    <cellStyle name="Normal 16 4 2 2 2 2 2 2" xfId="11753"/>
    <cellStyle name="Normal 16 4 2 2 2 2 2 3" xfId="11754"/>
    <cellStyle name="Normal 16 4 2 2 2 2 2 4" xfId="11755"/>
    <cellStyle name="Normal 16 4 2 2 2 2 3" xfId="11756"/>
    <cellStyle name="Normal 16 4 2 2 2 2 3 2" xfId="11757"/>
    <cellStyle name="Normal 16 4 2 2 2 2 3 3" xfId="11758"/>
    <cellStyle name="Normal 16 4 2 2 2 2 4" xfId="11759"/>
    <cellStyle name="Normal 16 4 2 2 2 2 5" xfId="11760"/>
    <cellStyle name="Normal 16 4 2 2 2 2 6" xfId="11761"/>
    <cellStyle name="Normal 16 4 2 2 2 3" xfId="11762"/>
    <cellStyle name="Normal 16 4 2 2 2 3 2" xfId="11763"/>
    <cellStyle name="Normal 16 4 2 2 2 3 3" xfId="11764"/>
    <cellStyle name="Normal 16 4 2 2 2 3 4" xfId="11765"/>
    <cellStyle name="Normal 16 4 2 2 2 4" xfId="11766"/>
    <cellStyle name="Normal 16 4 2 2 2 4 2" xfId="11767"/>
    <cellStyle name="Normal 16 4 2 2 2 4 3" xfId="11768"/>
    <cellStyle name="Normal 16 4 2 2 2 4 4" xfId="11769"/>
    <cellStyle name="Normal 16 4 2 2 2 5" xfId="11770"/>
    <cellStyle name="Normal 16 4 2 2 2 5 2" xfId="11771"/>
    <cellStyle name="Normal 16 4 2 2 2 5 3" xfId="11772"/>
    <cellStyle name="Normal 16 4 2 2 2 5 4" xfId="11773"/>
    <cellStyle name="Normal 16 4 2 2 2 6" xfId="11774"/>
    <cellStyle name="Normal 16 4 2 2 2 6 2" xfId="11775"/>
    <cellStyle name="Normal 16 4 2 2 2 6 3" xfId="11776"/>
    <cellStyle name="Normal 16 4 2 2 2 7" xfId="11777"/>
    <cellStyle name="Normal 16 4 2 2 2 8" xfId="11778"/>
    <cellStyle name="Normal 16 4 2 2 2 9" xfId="11779"/>
    <cellStyle name="Normal 16 4 2 2 3" xfId="11780"/>
    <cellStyle name="Normal 16 4 2 2 3 2" xfId="11781"/>
    <cellStyle name="Normal 16 4 2 2 3 2 2" xfId="11782"/>
    <cellStyle name="Normal 16 4 2 2 3 2 3" xfId="11783"/>
    <cellStyle name="Normal 16 4 2 2 3 2 4" xfId="11784"/>
    <cellStyle name="Normal 16 4 2 2 3 3" xfId="11785"/>
    <cellStyle name="Normal 16 4 2 2 3 3 2" xfId="11786"/>
    <cellStyle name="Normal 16 4 2 2 3 3 3" xfId="11787"/>
    <cellStyle name="Normal 16 4 2 2 3 4" xfId="11788"/>
    <cellStyle name="Normal 16 4 2 2 3 5" xfId="11789"/>
    <cellStyle name="Normal 16 4 2 2 3 6" xfId="11790"/>
    <cellStyle name="Normal 16 4 2 2 4" xfId="11791"/>
    <cellStyle name="Normal 16 4 2 2 4 2" xfId="11792"/>
    <cellStyle name="Normal 16 4 2 2 4 3" xfId="11793"/>
    <cellStyle name="Normal 16 4 2 2 4 4" xfId="11794"/>
    <cellStyle name="Normal 16 4 2 2 5" xfId="11795"/>
    <cellStyle name="Normal 16 4 2 2 5 2" xfId="11796"/>
    <cellStyle name="Normal 16 4 2 2 5 3" xfId="11797"/>
    <cellStyle name="Normal 16 4 2 2 5 4" xfId="11798"/>
    <cellStyle name="Normal 16 4 2 2 6" xfId="11799"/>
    <cellStyle name="Normal 16 4 2 2 6 2" xfId="11800"/>
    <cellStyle name="Normal 16 4 2 2 6 3" xfId="11801"/>
    <cellStyle name="Normal 16 4 2 2 6 4" xfId="11802"/>
    <cellStyle name="Normal 16 4 2 2 7" xfId="11803"/>
    <cellStyle name="Normal 16 4 2 2 7 2" xfId="11804"/>
    <cellStyle name="Normal 16 4 2 2 7 3" xfId="11805"/>
    <cellStyle name="Normal 16 4 2 2 8" xfId="11806"/>
    <cellStyle name="Normal 16 4 2 2 9" xfId="11807"/>
    <cellStyle name="Normal 16 4 2 3" xfId="11808"/>
    <cellStyle name="Normal 16 4 2 3 2" xfId="11809"/>
    <cellStyle name="Normal 16 4 2 3 2 2" xfId="11810"/>
    <cellStyle name="Normal 16 4 2 3 2 2 2" xfId="11811"/>
    <cellStyle name="Normal 16 4 2 3 2 2 3" xfId="11812"/>
    <cellStyle name="Normal 16 4 2 3 2 2 4" xfId="11813"/>
    <cellStyle name="Normal 16 4 2 3 2 3" xfId="11814"/>
    <cellStyle name="Normal 16 4 2 3 2 3 2" xfId="11815"/>
    <cellStyle name="Normal 16 4 2 3 2 3 3" xfId="11816"/>
    <cellStyle name="Normal 16 4 2 3 2 4" xfId="11817"/>
    <cellStyle name="Normal 16 4 2 3 2 5" xfId="11818"/>
    <cellStyle name="Normal 16 4 2 3 2 6" xfId="11819"/>
    <cellStyle name="Normal 16 4 2 3 3" xfId="11820"/>
    <cellStyle name="Normal 16 4 2 3 3 2" xfId="11821"/>
    <cellStyle name="Normal 16 4 2 3 3 3" xfId="11822"/>
    <cellStyle name="Normal 16 4 2 3 3 4" xfId="11823"/>
    <cellStyle name="Normal 16 4 2 3 4" xfId="11824"/>
    <cellStyle name="Normal 16 4 2 3 4 2" xfId="11825"/>
    <cellStyle name="Normal 16 4 2 3 4 3" xfId="11826"/>
    <cellStyle name="Normal 16 4 2 3 4 4" xfId="11827"/>
    <cellStyle name="Normal 16 4 2 3 5" xfId="11828"/>
    <cellStyle name="Normal 16 4 2 3 5 2" xfId="11829"/>
    <cellStyle name="Normal 16 4 2 3 5 3" xfId="11830"/>
    <cellStyle name="Normal 16 4 2 3 5 4" xfId="11831"/>
    <cellStyle name="Normal 16 4 2 3 6" xfId="11832"/>
    <cellStyle name="Normal 16 4 2 3 6 2" xfId="11833"/>
    <cellStyle name="Normal 16 4 2 3 6 3" xfId="11834"/>
    <cellStyle name="Normal 16 4 2 3 7" xfId="11835"/>
    <cellStyle name="Normal 16 4 2 3 8" xfId="11836"/>
    <cellStyle name="Normal 16 4 2 3 9" xfId="11837"/>
    <cellStyle name="Normal 16 4 2 4" xfId="11838"/>
    <cellStyle name="Normal 16 4 2 4 2" xfId="11839"/>
    <cellStyle name="Normal 16 4 2 4 2 2" xfId="11840"/>
    <cellStyle name="Normal 16 4 2 4 2 3" xfId="11841"/>
    <cellStyle name="Normal 16 4 2 4 2 4" xfId="11842"/>
    <cellStyle name="Normal 16 4 2 4 3" xfId="11843"/>
    <cellStyle name="Normal 16 4 2 4 3 2" xfId="11844"/>
    <cellStyle name="Normal 16 4 2 4 3 3" xfId="11845"/>
    <cellStyle name="Normal 16 4 2 4 4" xfId="11846"/>
    <cellStyle name="Normal 16 4 2 4 5" xfId="11847"/>
    <cellStyle name="Normal 16 4 2 4 6" xfId="11848"/>
    <cellStyle name="Normal 16 4 2 5" xfId="11849"/>
    <cellStyle name="Normal 16 4 2 5 2" xfId="11850"/>
    <cellStyle name="Normal 16 4 2 5 3" xfId="11851"/>
    <cellStyle name="Normal 16 4 2 5 4" xfId="11852"/>
    <cellStyle name="Normal 16 4 2 6" xfId="11853"/>
    <cellStyle name="Normal 16 4 2 6 2" xfId="11854"/>
    <cellStyle name="Normal 16 4 2 6 3" xfId="11855"/>
    <cellStyle name="Normal 16 4 2 6 4" xfId="11856"/>
    <cellStyle name="Normal 16 4 2 7" xfId="11857"/>
    <cellStyle name="Normal 16 4 2 7 2" xfId="11858"/>
    <cellStyle name="Normal 16 4 2 7 3" xfId="11859"/>
    <cellStyle name="Normal 16 4 2 7 4" xfId="11860"/>
    <cellStyle name="Normal 16 4 2 8" xfId="11861"/>
    <cellStyle name="Normal 16 4 2 8 2" xfId="11862"/>
    <cellStyle name="Normal 16 4 2 8 3" xfId="11863"/>
    <cellStyle name="Normal 16 4 2 9" xfId="11864"/>
    <cellStyle name="Normal 16 4 3" xfId="11865"/>
    <cellStyle name="Normal 16 4 3 10" xfId="11866"/>
    <cellStyle name="Normal 16 4 3 2" xfId="11867"/>
    <cellStyle name="Normal 16 4 3 2 2" xfId="11868"/>
    <cellStyle name="Normal 16 4 3 2 2 2" xfId="11869"/>
    <cellStyle name="Normal 16 4 3 2 2 2 2" xfId="11870"/>
    <cellStyle name="Normal 16 4 3 2 2 2 3" xfId="11871"/>
    <cellStyle name="Normal 16 4 3 2 2 2 4" xfId="11872"/>
    <cellStyle name="Normal 16 4 3 2 2 3" xfId="11873"/>
    <cellStyle name="Normal 16 4 3 2 2 3 2" xfId="11874"/>
    <cellStyle name="Normal 16 4 3 2 2 3 3" xfId="11875"/>
    <cellStyle name="Normal 16 4 3 2 2 4" xfId="11876"/>
    <cellStyle name="Normal 16 4 3 2 2 5" xfId="11877"/>
    <cellStyle name="Normal 16 4 3 2 2 6" xfId="11878"/>
    <cellStyle name="Normal 16 4 3 2 3" xfId="11879"/>
    <cellStyle name="Normal 16 4 3 2 3 2" xfId="11880"/>
    <cellStyle name="Normal 16 4 3 2 3 3" xfId="11881"/>
    <cellStyle name="Normal 16 4 3 2 3 4" xfId="11882"/>
    <cellStyle name="Normal 16 4 3 2 4" xfId="11883"/>
    <cellStyle name="Normal 16 4 3 2 4 2" xfId="11884"/>
    <cellStyle name="Normal 16 4 3 2 4 3" xfId="11885"/>
    <cellStyle name="Normal 16 4 3 2 4 4" xfId="11886"/>
    <cellStyle name="Normal 16 4 3 2 5" xfId="11887"/>
    <cellStyle name="Normal 16 4 3 2 5 2" xfId="11888"/>
    <cellStyle name="Normal 16 4 3 2 5 3" xfId="11889"/>
    <cellStyle name="Normal 16 4 3 2 5 4" xfId="11890"/>
    <cellStyle name="Normal 16 4 3 2 6" xfId="11891"/>
    <cellStyle name="Normal 16 4 3 2 6 2" xfId="11892"/>
    <cellStyle name="Normal 16 4 3 2 6 3" xfId="11893"/>
    <cellStyle name="Normal 16 4 3 2 7" xfId="11894"/>
    <cellStyle name="Normal 16 4 3 2 8" xfId="11895"/>
    <cellStyle name="Normal 16 4 3 2 9" xfId="11896"/>
    <cellStyle name="Normal 16 4 3 3" xfId="11897"/>
    <cellStyle name="Normal 16 4 3 3 2" xfId="11898"/>
    <cellStyle name="Normal 16 4 3 3 2 2" xfId="11899"/>
    <cellStyle name="Normal 16 4 3 3 2 3" xfId="11900"/>
    <cellStyle name="Normal 16 4 3 3 2 4" xfId="11901"/>
    <cellStyle name="Normal 16 4 3 3 3" xfId="11902"/>
    <cellStyle name="Normal 16 4 3 3 3 2" xfId="11903"/>
    <cellStyle name="Normal 16 4 3 3 3 3" xfId="11904"/>
    <cellStyle name="Normal 16 4 3 3 4" xfId="11905"/>
    <cellStyle name="Normal 16 4 3 3 5" xfId="11906"/>
    <cellStyle name="Normal 16 4 3 3 6" xfId="11907"/>
    <cellStyle name="Normal 16 4 3 4" xfId="11908"/>
    <cellStyle name="Normal 16 4 3 4 2" xfId="11909"/>
    <cellStyle name="Normal 16 4 3 4 3" xfId="11910"/>
    <cellStyle name="Normal 16 4 3 4 4" xfId="11911"/>
    <cellStyle name="Normal 16 4 3 5" xfId="11912"/>
    <cellStyle name="Normal 16 4 3 5 2" xfId="11913"/>
    <cellStyle name="Normal 16 4 3 5 3" xfId="11914"/>
    <cellStyle name="Normal 16 4 3 5 4" xfId="11915"/>
    <cellStyle name="Normal 16 4 3 6" xfId="11916"/>
    <cellStyle name="Normal 16 4 3 6 2" xfId="11917"/>
    <cellStyle name="Normal 16 4 3 6 3" xfId="11918"/>
    <cellStyle name="Normal 16 4 3 6 4" xfId="11919"/>
    <cellStyle name="Normal 16 4 3 7" xfId="11920"/>
    <cellStyle name="Normal 16 4 3 7 2" xfId="11921"/>
    <cellStyle name="Normal 16 4 3 7 3" xfId="11922"/>
    <cellStyle name="Normal 16 4 3 8" xfId="11923"/>
    <cellStyle name="Normal 16 4 3 9" xfId="11924"/>
    <cellStyle name="Normal 16 4 4" xfId="11925"/>
    <cellStyle name="Normal 16 4 4 2" xfId="11926"/>
    <cellStyle name="Normal 16 4 4 2 2" xfId="11927"/>
    <cellStyle name="Normal 16 4 4 2 2 2" xfId="11928"/>
    <cellStyle name="Normal 16 4 4 2 2 3" xfId="11929"/>
    <cellStyle name="Normal 16 4 4 2 2 4" xfId="11930"/>
    <cellStyle name="Normal 16 4 4 2 3" xfId="11931"/>
    <cellStyle name="Normal 16 4 4 2 3 2" xfId="11932"/>
    <cellStyle name="Normal 16 4 4 2 3 3" xfId="11933"/>
    <cellStyle name="Normal 16 4 4 2 4" xfId="11934"/>
    <cellStyle name="Normal 16 4 4 2 5" xfId="11935"/>
    <cellStyle name="Normal 16 4 4 2 6" xfId="11936"/>
    <cellStyle name="Normal 16 4 4 3" xfId="11937"/>
    <cellStyle name="Normal 16 4 4 3 2" xfId="11938"/>
    <cellStyle name="Normal 16 4 4 3 3" xfId="11939"/>
    <cellStyle name="Normal 16 4 4 3 4" xfId="11940"/>
    <cellStyle name="Normal 16 4 4 4" xfId="11941"/>
    <cellStyle name="Normal 16 4 4 4 2" xfId="11942"/>
    <cellStyle name="Normal 16 4 4 4 3" xfId="11943"/>
    <cellStyle name="Normal 16 4 4 4 4" xfId="11944"/>
    <cellStyle name="Normal 16 4 4 5" xfId="11945"/>
    <cellStyle name="Normal 16 4 4 5 2" xfId="11946"/>
    <cellStyle name="Normal 16 4 4 5 3" xfId="11947"/>
    <cellStyle name="Normal 16 4 4 5 4" xfId="11948"/>
    <cellStyle name="Normal 16 4 4 6" xfId="11949"/>
    <cellStyle name="Normal 16 4 4 6 2" xfId="11950"/>
    <cellStyle name="Normal 16 4 4 6 3" xfId="11951"/>
    <cellStyle name="Normal 16 4 4 7" xfId="11952"/>
    <cellStyle name="Normal 16 4 4 8" xfId="11953"/>
    <cellStyle name="Normal 16 4 4 9" xfId="11954"/>
    <cellStyle name="Normal 16 4 5" xfId="11955"/>
    <cellStyle name="Normal 16 4 5 2" xfId="11956"/>
    <cellStyle name="Normal 16 4 5 2 2" xfId="11957"/>
    <cellStyle name="Normal 16 4 5 2 2 2" xfId="11958"/>
    <cellStyle name="Normal 16 4 5 2 2 3" xfId="11959"/>
    <cellStyle name="Normal 16 4 5 2 2 4" xfId="11960"/>
    <cellStyle name="Normal 16 4 5 2 3" xfId="11961"/>
    <cellStyle name="Normal 16 4 5 2 3 2" xfId="11962"/>
    <cellStyle name="Normal 16 4 5 2 3 3" xfId="11963"/>
    <cellStyle name="Normal 16 4 5 2 4" xfId="11964"/>
    <cellStyle name="Normal 16 4 5 2 5" xfId="11965"/>
    <cellStyle name="Normal 16 4 5 2 6" xfId="11966"/>
    <cellStyle name="Normal 16 4 5 3" xfId="11967"/>
    <cellStyle name="Normal 16 4 5 3 2" xfId="11968"/>
    <cellStyle name="Normal 16 4 5 3 3" xfId="11969"/>
    <cellStyle name="Normal 16 4 5 3 4" xfId="11970"/>
    <cellStyle name="Normal 16 4 5 4" xfId="11971"/>
    <cellStyle name="Normal 16 4 5 4 2" xfId="11972"/>
    <cellStyle name="Normal 16 4 5 4 3" xfId="11973"/>
    <cellStyle name="Normal 16 4 5 4 4" xfId="11974"/>
    <cellStyle name="Normal 16 4 5 5" xfId="11975"/>
    <cellStyle name="Normal 16 4 5 5 2" xfId="11976"/>
    <cellStyle name="Normal 16 4 5 5 3" xfId="11977"/>
    <cellStyle name="Normal 16 4 5 5 4" xfId="11978"/>
    <cellStyle name="Normal 16 4 5 6" xfId="11979"/>
    <cellStyle name="Normal 16 4 5 6 2" xfId="11980"/>
    <cellStyle name="Normal 16 4 5 6 3" xfId="11981"/>
    <cellStyle name="Normal 16 4 5 7" xfId="11982"/>
    <cellStyle name="Normal 16 4 5 8" xfId="11983"/>
    <cellStyle name="Normal 16 4 5 9" xfId="11984"/>
    <cellStyle name="Normal 16 4 6" xfId="11985"/>
    <cellStyle name="Normal 16 4 6 2" xfId="11986"/>
    <cellStyle name="Normal 16 4 6 2 2" xfId="11987"/>
    <cellStyle name="Normal 16 4 6 2 2 2" xfId="11988"/>
    <cellStyle name="Normal 16 4 6 2 2 3" xfId="11989"/>
    <cellStyle name="Normal 16 4 6 2 2 4" xfId="11990"/>
    <cellStyle name="Normal 16 4 6 2 3" xfId="11991"/>
    <cellStyle name="Normal 16 4 6 2 3 2" xfId="11992"/>
    <cellStyle name="Normal 16 4 6 2 3 3" xfId="11993"/>
    <cellStyle name="Normal 16 4 6 2 4" xfId="11994"/>
    <cellStyle name="Normal 16 4 6 2 5" xfId="11995"/>
    <cellStyle name="Normal 16 4 6 2 6" xfId="11996"/>
    <cellStyle name="Normal 16 4 6 3" xfId="11997"/>
    <cellStyle name="Normal 16 4 6 3 2" xfId="11998"/>
    <cellStyle name="Normal 16 4 6 3 3" xfId="11999"/>
    <cellStyle name="Normal 16 4 6 3 4" xfId="12000"/>
    <cellStyle name="Normal 16 4 6 4" xfId="12001"/>
    <cellStyle name="Normal 16 4 6 4 2" xfId="12002"/>
    <cellStyle name="Normal 16 4 6 4 3" xfId="12003"/>
    <cellStyle name="Normal 16 4 6 4 4" xfId="12004"/>
    <cellStyle name="Normal 16 4 6 5" xfId="12005"/>
    <cellStyle name="Normal 16 4 6 5 2" xfId="12006"/>
    <cellStyle name="Normal 16 4 6 5 3" xfId="12007"/>
    <cellStyle name="Normal 16 4 6 6" xfId="12008"/>
    <cellStyle name="Normal 16 4 6 7" xfId="12009"/>
    <cellStyle name="Normal 16 4 6 8" xfId="12010"/>
    <cellStyle name="Normal 16 4 7" xfId="12011"/>
    <cellStyle name="Normal 16 4 7 2" xfId="12012"/>
    <cellStyle name="Normal 16 4 7 2 2" xfId="12013"/>
    <cellStyle name="Normal 16 4 7 2 3" xfId="12014"/>
    <cellStyle name="Normal 16 4 7 2 4" xfId="12015"/>
    <cellStyle name="Normal 16 4 7 3" xfId="12016"/>
    <cellStyle name="Normal 16 4 7 3 2" xfId="12017"/>
    <cellStyle name="Normal 16 4 7 3 3" xfId="12018"/>
    <cellStyle name="Normal 16 4 7 4" xfId="12019"/>
    <cellStyle name="Normal 16 4 7 5" xfId="12020"/>
    <cellStyle name="Normal 16 4 7 6" xfId="12021"/>
    <cellStyle name="Normal 16 4 8" xfId="12022"/>
    <cellStyle name="Normal 16 4 8 2" xfId="12023"/>
    <cellStyle name="Normal 16 4 8 3" xfId="12024"/>
    <cellStyle name="Normal 16 4 8 4" xfId="12025"/>
    <cellStyle name="Normal 16 4 9" xfId="12026"/>
    <cellStyle name="Normal 16 4 9 2" xfId="12027"/>
    <cellStyle name="Normal 16 4 9 3" xfId="12028"/>
    <cellStyle name="Normal 16 4 9 4" xfId="12029"/>
    <cellStyle name="Normal 16 5" xfId="12030"/>
    <cellStyle name="Normal 16 5 10" xfId="12031"/>
    <cellStyle name="Normal 16 5 10 2" xfId="12032"/>
    <cellStyle name="Normal 16 5 10 3" xfId="12033"/>
    <cellStyle name="Normal 16 5 10 4" xfId="12034"/>
    <cellStyle name="Normal 16 5 11" xfId="12035"/>
    <cellStyle name="Normal 16 5 11 2" xfId="12036"/>
    <cellStyle name="Normal 16 5 11 3" xfId="12037"/>
    <cellStyle name="Normal 16 5 12" xfId="12038"/>
    <cellStyle name="Normal 16 5 13" xfId="12039"/>
    <cellStyle name="Normal 16 5 14" xfId="12040"/>
    <cellStyle name="Normal 16 5 2" xfId="12041"/>
    <cellStyle name="Normal 16 5 2 10" xfId="12042"/>
    <cellStyle name="Normal 16 5 2 11" xfId="12043"/>
    <cellStyle name="Normal 16 5 2 2" xfId="12044"/>
    <cellStyle name="Normal 16 5 2 2 10" xfId="12045"/>
    <cellStyle name="Normal 16 5 2 2 2" xfId="12046"/>
    <cellStyle name="Normal 16 5 2 2 2 2" xfId="12047"/>
    <cellStyle name="Normal 16 5 2 2 2 2 2" xfId="12048"/>
    <cellStyle name="Normal 16 5 2 2 2 2 2 2" xfId="12049"/>
    <cellStyle name="Normal 16 5 2 2 2 2 2 3" xfId="12050"/>
    <cellStyle name="Normal 16 5 2 2 2 2 2 4" xfId="12051"/>
    <cellStyle name="Normal 16 5 2 2 2 2 3" xfId="12052"/>
    <cellStyle name="Normal 16 5 2 2 2 2 3 2" xfId="12053"/>
    <cellStyle name="Normal 16 5 2 2 2 2 3 3" xfId="12054"/>
    <cellStyle name="Normal 16 5 2 2 2 2 4" xfId="12055"/>
    <cellStyle name="Normal 16 5 2 2 2 2 5" xfId="12056"/>
    <cellStyle name="Normal 16 5 2 2 2 2 6" xfId="12057"/>
    <cellStyle name="Normal 16 5 2 2 2 3" xfId="12058"/>
    <cellStyle name="Normal 16 5 2 2 2 3 2" xfId="12059"/>
    <cellStyle name="Normal 16 5 2 2 2 3 3" xfId="12060"/>
    <cellStyle name="Normal 16 5 2 2 2 3 4" xfId="12061"/>
    <cellStyle name="Normal 16 5 2 2 2 4" xfId="12062"/>
    <cellStyle name="Normal 16 5 2 2 2 4 2" xfId="12063"/>
    <cellStyle name="Normal 16 5 2 2 2 4 3" xfId="12064"/>
    <cellStyle name="Normal 16 5 2 2 2 4 4" xfId="12065"/>
    <cellStyle name="Normal 16 5 2 2 2 5" xfId="12066"/>
    <cellStyle name="Normal 16 5 2 2 2 5 2" xfId="12067"/>
    <cellStyle name="Normal 16 5 2 2 2 5 3" xfId="12068"/>
    <cellStyle name="Normal 16 5 2 2 2 5 4" xfId="12069"/>
    <cellStyle name="Normal 16 5 2 2 2 6" xfId="12070"/>
    <cellStyle name="Normal 16 5 2 2 2 6 2" xfId="12071"/>
    <cellStyle name="Normal 16 5 2 2 2 6 3" xfId="12072"/>
    <cellStyle name="Normal 16 5 2 2 2 7" xfId="12073"/>
    <cellStyle name="Normal 16 5 2 2 2 8" xfId="12074"/>
    <cellStyle name="Normal 16 5 2 2 2 9" xfId="12075"/>
    <cellStyle name="Normal 16 5 2 2 3" xfId="12076"/>
    <cellStyle name="Normal 16 5 2 2 3 2" xfId="12077"/>
    <cellStyle name="Normal 16 5 2 2 3 2 2" xfId="12078"/>
    <cellStyle name="Normal 16 5 2 2 3 2 3" xfId="12079"/>
    <cellStyle name="Normal 16 5 2 2 3 2 4" xfId="12080"/>
    <cellStyle name="Normal 16 5 2 2 3 3" xfId="12081"/>
    <cellStyle name="Normal 16 5 2 2 3 3 2" xfId="12082"/>
    <cellStyle name="Normal 16 5 2 2 3 3 3" xfId="12083"/>
    <cellStyle name="Normal 16 5 2 2 3 4" xfId="12084"/>
    <cellStyle name="Normal 16 5 2 2 3 5" xfId="12085"/>
    <cellStyle name="Normal 16 5 2 2 3 6" xfId="12086"/>
    <cellStyle name="Normal 16 5 2 2 4" xfId="12087"/>
    <cellStyle name="Normal 16 5 2 2 4 2" xfId="12088"/>
    <cellStyle name="Normal 16 5 2 2 4 3" xfId="12089"/>
    <cellStyle name="Normal 16 5 2 2 4 4" xfId="12090"/>
    <cellStyle name="Normal 16 5 2 2 5" xfId="12091"/>
    <cellStyle name="Normal 16 5 2 2 5 2" xfId="12092"/>
    <cellStyle name="Normal 16 5 2 2 5 3" xfId="12093"/>
    <cellStyle name="Normal 16 5 2 2 5 4" xfId="12094"/>
    <cellStyle name="Normal 16 5 2 2 6" xfId="12095"/>
    <cellStyle name="Normal 16 5 2 2 6 2" xfId="12096"/>
    <cellStyle name="Normal 16 5 2 2 6 3" xfId="12097"/>
    <cellStyle name="Normal 16 5 2 2 6 4" xfId="12098"/>
    <cellStyle name="Normal 16 5 2 2 7" xfId="12099"/>
    <cellStyle name="Normal 16 5 2 2 7 2" xfId="12100"/>
    <cellStyle name="Normal 16 5 2 2 7 3" xfId="12101"/>
    <cellStyle name="Normal 16 5 2 2 8" xfId="12102"/>
    <cellStyle name="Normal 16 5 2 2 9" xfId="12103"/>
    <cellStyle name="Normal 16 5 2 3" xfId="12104"/>
    <cellStyle name="Normal 16 5 2 3 2" xfId="12105"/>
    <cellStyle name="Normal 16 5 2 3 2 2" xfId="12106"/>
    <cellStyle name="Normal 16 5 2 3 2 2 2" xfId="12107"/>
    <cellStyle name="Normal 16 5 2 3 2 2 3" xfId="12108"/>
    <cellStyle name="Normal 16 5 2 3 2 2 4" xfId="12109"/>
    <cellStyle name="Normal 16 5 2 3 2 3" xfId="12110"/>
    <cellStyle name="Normal 16 5 2 3 2 3 2" xfId="12111"/>
    <cellStyle name="Normal 16 5 2 3 2 3 3" xfId="12112"/>
    <cellStyle name="Normal 16 5 2 3 2 4" xfId="12113"/>
    <cellStyle name="Normal 16 5 2 3 2 5" xfId="12114"/>
    <cellStyle name="Normal 16 5 2 3 2 6" xfId="12115"/>
    <cellStyle name="Normal 16 5 2 3 3" xfId="12116"/>
    <cellStyle name="Normal 16 5 2 3 3 2" xfId="12117"/>
    <cellStyle name="Normal 16 5 2 3 3 3" xfId="12118"/>
    <cellStyle name="Normal 16 5 2 3 3 4" xfId="12119"/>
    <cellStyle name="Normal 16 5 2 3 4" xfId="12120"/>
    <cellStyle name="Normal 16 5 2 3 4 2" xfId="12121"/>
    <cellStyle name="Normal 16 5 2 3 4 3" xfId="12122"/>
    <cellStyle name="Normal 16 5 2 3 4 4" xfId="12123"/>
    <cellStyle name="Normal 16 5 2 3 5" xfId="12124"/>
    <cellStyle name="Normal 16 5 2 3 5 2" xfId="12125"/>
    <cellStyle name="Normal 16 5 2 3 5 3" xfId="12126"/>
    <cellStyle name="Normal 16 5 2 3 5 4" xfId="12127"/>
    <cellStyle name="Normal 16 5 2 3 6" xfId="12128"/>
    <cellStyle name="Normal 16 5 2 3 6 2" xfId="12129"/>
    <cellStyle name="Normal 16 5 2 3 6 3" xfId="12130"/>
    <cellStyle name="Normal 16 5 2 3 7" xfId="12131"/>
    <cellStyle name="Normal 16 5 2 3 8" xfId="12132"/>
    <cellStyle name="Normal 16 5 2 3 9" xfId="12133"/>
    <cellStyle name="Normal 16 5 2 4" xfId="12134"/>
    <cellStyle name="Normal 16 5 2 4 2" xfId="12135"/>
    <cellStyle name="Normal 16 5 2 4 2 2" xfId="12136"/>
    <cellStyle name="Normal 16 5 2 4 2 3" xfId="12137"/>
    <cellStyle name="Normal 16 5 2 4 2 4" xfId="12138"/>
    <cellStyle name="Normal 16 5 2 4 3" xfId="12139"/>
    <cellStyle name="Normal 16 5 2 4 3 2" xfId="12140"/>
    <cellStyle name="Normal 16 5 2 4 3 3" xfId="12141"/>
    <cellStyle name="Normal 16 5 2 4 4" xfId="12142"/>
    <cellStyle name="Normal 16 5 2 4 5" xfId="12143"/>
    <cellStyle name="Normal 16 5 2 4 6" xfId="12144"/>
    <cellStyle name="Normal 16 5 2 5" xfId="12145"/>
    <cellStyle name="Normal 16 5 2 5 2" xfId="12146"/>
    <cellStyle name="Normal 16 5 2 5 3" xfId="12147"/>
    <cellStyle name="Normal 16 5 2 5 4" xfId="12148"/>
    <cellStyle name="Normal 16 5 2 6" xfId="12149"/>
    <cellStyle name="Normal 16 5 2 6 2" xfId="12150"/>
    <cellStyle name="Normal 16 5 2 6 3" xfId="12151"/>
    <cellStyle name="Normal 16 5 2 6 4" xfId="12152"/>
    <cellStyle name="Normal 16 5 2 7" xfId="12153"/>
    <cellStyle name="Normal 16 5 2 7 2" xfId="12154"/>
    <cellStyle name="Normal 16 5 2 7 3" xfId="12155"/>
    <cellStyle name="Normal 16 5 2 7 4" xfId="12156"/>
    <cellStyle name="Normal 16 5 2 8" xfId="12157"/>
    <cellStyle name="Normal 16 5 2 8 2" xfId="12158"/>
    <cellStyle name="Normal 16 5 2 8 3" xfId="12159"/>
    <cellStyle name="Normal 16 5 2 9" xfId="12160"/>
    <cellStyle name="Normal 16 5 3" xfId="12161"/>
    <cellStyle name="Normal 16 5 3 10" xfId="12162"/>
    <cellStyle name="Normal 16 5 3 2" xfId="12163"/>
    <cellStyle name="Normal 16 5 3 2 2" xfId="12164"/>
    <cellStyle name="Normal 16 5 3 2 2 2" xfId="12165"/>
    <cellStyle name="Normal 16 5 3 2 2 2 2" xfId="12166"/>
    <cellStyle name="Normal 16 5 3 2 2 2 3" xfId="12167"/>
    <cellStyle name="Normal 16 5 3 2 2 2 4" xfId="12168"/>
    <cellStyle name="Normal 16 5 3 2 2 3" xfId="12169"/>
    <cellStyle name="Normal 16 5 3 2 2 3 2" xfId="12170"/>
    <cellStyle name="Normal 16 5 3 2 2 3 3" xfId="12171"/>
    <cellStyle name="Normal 16 5 3 2 2 4" xfId="12172"/>
    <cellStyle name="Normal 16 5 3 2 2 5" xfId="12173"/>
    <cellStyle name="Normal 16 5 3 2 2 6" xfId="12174"/>
    <cellStyle name="Normal 16 5 3 2 3" xfId="12175"/>
    <cellStyle name="Normal 16 5 3 2 3 2" xfId="12176"/>
    <cellStyle name="Normal 16 5 3 2 3 3" xfId="12177"/>
    <cellStyle name="Normal 16 5 3 2 3 4" xfId="12178"/>
    <cellStyle name="Normal 16 5 3 2 4" xfId="12179"/>
    <cellStyle name="Normal 16 5 3 2 4 2" xfId="12180"/>
    <cellStyle name="Normal 16 5 3 2 4 3" xfId="12181"/>
    <cellStyle name="Normal 16 5 3 2 4 4" xfId="12182"/>
    <cellStyle name="Normal 16 5 3 2 5" xfId="12183"/>
    <cellStyle name="Normal 16 5 3 2 5 2" xfId="12184"/>
    <cellStyle name="Normal 16 5 3 2 5 3" xfId="12185"/>
    <cellStyle name="Normal 16 5 3 2 5 4" xfId="12186"/>
    <cellStyle name="Normal 16 5 3 2 6" xfId="12187"/>
    <cellStyle name="Normal 16 5 3 2 6 2" xfId="12188"/>
    <cellStyle name="Normal 16 5 3 2 6 3" xfId="12189"/>
    <cellStyle name="Normal 16 5 3 2 7" xfId="12190"/>
    <cellStyle name="Normal 16 5 3 2 8" xfId="12191"/>
    <cellStyle name="Normal 16 5 3 2 9" xfId="12192"/>
    <cellStyle name="Normal 16 5 3 3" xfId="12193"/>
    <cellStyle name="Normal 16 5 3 3 2" xfId="12194"/>
    <cellStyle name="Normal 16 5 3 3 2 2" xfId="12195"/>
    <cellStyle name="Normal 16 5 3 3 2 3" xfId="12196"/>
    <cellStyle name="Normal 16 5 3 3 2 4" xfId="12197"/>
    <cellStyle name="Normal 16 5 3 3 3" xfId="12198"/>
    <cellStyle name="Normal 16 5 3 3 3 2" xfId="12199"/>
    <cellStyle name="Normal 16 5 3 3 3 3" xfId="12200"/>
    <cellStyle name="Normal 16 5 3 3 4" xfId="12201"/>
    <cellStyle name="Normal 16 5 3 3 5" xfId="12202"/>
    <cellStyle name="Normal 16 5 3 3 6" xfId="12203"/>
    <cellStyle name="Normal 16 5 3 4" xfId="12204"/>
    <cellStyle name="Normal 16 5 3 4 2" xfId="12205"/>
    <cellStyle name="Normal 16 5 3 4 3" xfId="12206"/>
    <cellStyle name="Normal 16 5 3 4 4" xfId="12207"/>
    <cellStyle name="Normal 16 5 3 5" xfId="12208"/>
    <cellStyle name="Normal 16 5 3 5 2" xfId="12209"/>
    <cellStyle name="Normal 16 5 3 5 3" xfId="12210"/>
    <cellStyle name="Normal 16 5 3 5 4" xfId="12211"/>
    <cellStyle name="Normal 16 5 3 6" xfId="12212"/>
    <cellStyle name="Normal 16 5 3 6 2" xfId="12213"/>
    <cellStyle name="Normal 16 5 3 6 3" xfId="12214"/>
    <cellStyle name="Normal 16 5 3 6 4" xfId="12215"/>
    <cellStyle name="Normal 16 5 3 7" xfId="12216"/>
    <cellStyle name="Normal 16 5 3 7 2" xfId="12217"/>
    <cellStyle name="Normal 16 5 3 7 3" xfId="12218"/>
    <cellStyle name="Normal 16 5 3 8" xfId="12219"/>
    <cellStyle name="Normal 16 5 3 9" xfId="12220"/>
    <cellStyle name="Normal 16 5 4" xfId="12221"/>
    <cellStyle name="Normal 16 5 4 2" xfId="12222"/>
    <cellStyle name="Normal 16 5 4 2 2" xfId="12223"/>
    <cellStyle name="Normal 16 5 4 2 2 2" xfId="12224"/>
    <cellStyle name="Normal 16 5 4 2 2 3" xfId="12225"/>
    <cellStyle name="Normal 16 5 4 2 2 4" xfId="12226"/>
    <cellStyle name="Normal 16 5 4 2 3" xfId="12227"/>
    <cellStyle name="Normal 16 5 4 2 3 2" xfId="12228"/>
    <cellStyle name="Normal 16 5 4 2 3 3" xfId="12229"/>
    <cellStyle name="Normal 16 5 4 2 4" xfId="12230"/>
    <cellStyle name="Normal 16 5 4 2 5" xfId="12231"/>
    <cellStyle name="Normal 16 5 4 2 6" xfId="12232"/>
    <cellStyle name="Normal 16 5 4 3" xfId="12233"/>
    <cellStyle name="Normal 16 5 4 3 2" xfId="12234"/>
    <cellStyle name="Normal 16 5 4 3 3" xfId="12235"/>
    <cellStyle name="Normal 16 5 4 3 4" xfId="12236"/>
    <cellStyle name="Normal 16 5 4 4" xfId="12237"/>
    <cellStyle name="Normal 16 5 4 4 2" xfId="12238"/>
    <cellStyle name="Normal 16 5 4 4 3" xfId="12239"/>
    <cellStyle name="Normal 16 5 4 4 4" xfId="12240"/>
    <cellStyle name="Normal 16 5 4 5" xfId="12241"/>
    <cellStyle name="Normal 16 5 4 5 2" xfId="12242"/>
    <cellStyle name="Normal 16 5 4 5 3" xfId="12243"/>
    <cellStyle name="Normal 16 5 4 5 4" xfId="12244"/>
    <cellStyle name="Normal 16 5 4 6" xfId="12245"/>
    <cellStyle name="Normal 16 5 4 6 2" xfId="12246"/>
    <cellStyle name="Normal 16 5 4 6 3" xfId="12247"/>
    <cellStyle name="Normal 16 5 4 7" xfId="12248"/>
    <cellStyle name="Normal 16 5 4 8" xfId="12249"/>
    <cellStyle name="Normal 16 5 4 9" xfId="12250"/>
    <cellStyle name="Normal 16 5 5" xfId="12251"/>
    <cellStyle name="Normal 16 5 5 2" xfId="12252"/>
    <cellStyle name="Normal 16 5 5 2 2" xfId="12253"/>
    <cellStyle name="Normal 16 5 5 2 2 2" xfId="12254"/>
    <cellStyle name="Normal 16 5 5 2 2 3" xfId="12255"/>
    <cellStyle name="Normal 16 5 5 2 2 4" xfId="12256"/>
    <cellStyle name="Normal 16 5 5 2 3" xfId="12257"/>
    <cellStyle name="Normal 16 5 5 2 3 2" xfId="12258"/>
    <cellStyle name="Normal 16 5 5 2 3 3" xfId="12259"/>
    <cellStyle name="Normal 16 5 5 2 4" xfId="12260"/>
    <cellStyle name="Normal 16 5 5 2 5" xfId="12261"/>
    <cellStyle name="Normal 16 5 5 2 6" xfId="12262"/>
    <cellStyle name="Normal 16 5 5 3" xfId="12263"/>
    <cellStyle name="Normal 16 5 5 3 2" xfId="12264"/>
    <cellStyle name="Normal 16 5 5 3 3" xfId="12265"/>
    <cellStyle name="Normal 16 5 5 3 4" xfId="12266"/>
    <cellStyle name="Normal 16 5 5 4" xfId="12267"/>
    <cellStyle name="Normal 16 5 5 4 2" xfId="12268"/>
    <cellStyle name="Normal 16 5 5 4 3" xfId="12269"/>
    <cellStyle name="Normal 16 5 5 4 4" xfId="12270"/>
    <cellStyle name="Normal 16 5 5 5" xfId="12271"/>
    <cellStyle name="Normal 16 5 5 5 2" xfId="12272"/>
    <cellStyle name="Normal 16 5 5 5 3" xfId="12273"/>
    <cellStyle name="Normal 16 5 5 5 4" xfId="12274"/>
    <cellStyle name="Normal 16 5 5 6" xfId="12275"/>
    <cellStyle name="Normal 16 5 5 6 2" xfId="12276"/>
    <cellStyle name="Normal 16 5 5 6 3" xfId="12277"/>
    <cellStyle name="Normal 16 5 5 7" xfId="12278"/>
    <cellStyle name="Normal 16 5 5 8" xfId="12279"/>
    <cellStyle name="Normal 16 5 5 9" xfId="12280"/>
    <cellStyle name="Normal 16 5 6" xfId="12281"/>
    <cellStyle name="Normal 16 5 6 2" xfId="12282"/>
    <cellStyle name="Normal 16 5 6 2 2" xfId="12283"/>
    <cellStyle name="Normal 16 5 6 2 2 2" xfId="12284"/>
    <cellStyle name="Normal 16 5 6 2 2 3" xfId="12285"/>
    <cellStyle name="Normal 16 5 6 2 2 4" xfId="12286"/>
    <cellStyle name="Normal 16 5 6 2 3" xfId="12287"/>
    <cellStyle name="Normal 16 5 6 2 3 2" xfId="12288"/>
    <cellStyle name="Normal 16 5 6 2 3 3" xfId="12289"/>
    <cellStyle name="Normal 16 5 6 2 4" xfId="12290"/>
    <cellStyle name="Normal 16 5 6 2 5" xfId="12291"/>
    <cellStyle name="Normal 16 5 6 2 6" xfId="12292"/>
    <cellStyle name="Normal 16 5 6 3" xfId="12293"/>
    <cellStyle name="Normal 16 5 6 3 2" xfId="12294"/>
    <cellStyle name="Normal 16 5 6 3 3" xfId="12295"/>
    <cellStyle name="Normal 16 5 6 3 4" xfId="12296"/>
    <cellStyle name="Normal 16 5 6 4" xfId="12297"/>
    <cellStyle name="Normal 16 5 6 4 2" xfId="12298"/>
    <cellStyle name="Normal 16 5 6 4 3" xfId="12299"/>
    <cellStyle name="Normal 16 5 6 4 4" xfId="12300"/>
    <cellStyle name="Normal 16 5 6 5" xfId="12301"/>
    <cellStyle name="Normal 16 5 6 5 2" xfId="12302"/>
    <cellStyle name="Normal 16 5 6 5 3" xfId="12303"/>
    <cellStyle name="Normal 16 5 6 6" xfId="12304"/>
    <cellStyle name="Normal 16 5 6 7" xfId="12305"/>
    <cellStyle name="Normal 16 5 6 8" xfId="12306"/>
    <cellStyle name="Normal 16 5 7" xfId="12307"/>
    <cellStyle name="Normal 16 5 7 2" xfId="12308"/>
    <cellStyle name="Normal 16 5 7 2 2" xfId="12309"/>
    <cellStyle name="Normal 16 5 7 2 3" xfId="12310"/>
    <cellStyle name="Normal 16 5 7 2 4" xfId="12311"/>
    <cellStyle name="Normal 16 5 7 3" xfId="12312"/>
    <cellStyle name="Normal 16 5 7 3 2" xfId="12313"/>
    <cellStyle name="Normal 16 5 7 3 3" xfId="12314"/>
    <cellStyle name="Normal 16 5 7 4" xfId="12315"/>
    <cellStyle name="Normal 16 5 7 5" xfId="12316"/>
    <cellStyle name="Normal 16 5 7 6" xfId="12317"/>
    <cellStyle name="Normal 16 5 8" xfId="12318"/>
    <cellStyle name="Normal 16 5 8 2" xfId="12319"/>
    <cellStyle name="Normal 16 5 8 3" xfId="12320"/>
    <cellStyle name="Normal 16 5 8 4" xfId="12321"/>
    <cellStyle name="Normal 16 5 9" xfId="12322"/>
    <cellStyle name="Normal 16 5 9 2" xfId="12323"/>
    <cellStyle name="Normal 16 5 9 3" xfId="12324"/>
    <cellStyle name="Normal 16 5 9 4" xfId="12325"/>
    <cellStyle name="Normal 16 6" xfId="12326"/>
    <cellStyle name="Normal 16 6 10" xfId="12327"/>
    <cellStyle name="Normal 16 6 11" xfId="12328"/>
    <cellStyle name="Normal 16 6 2" xfId="12329"/>
    <cellStyle name="Normal 16 6 2 10" xfId="12330"/>
    <cellStyle name="Normal 16 6 2 2" xfId="12331"/>
    <cellStyle name="Normal 16 6 2 2 2" xfId="12332"/>
    <cellStyle name="Normal 16 6 2 2 2 2" xfId="12333"/>
    <cellStyle name="Normal 16 6 2 2 2 2 2" xfId="12334"/>
    <cellStyle name="Normal 16 6 2 2 2 2 3" xfId="12335"/>
    <cellStyle name="Normal 16 6 2 2 2 2 4" xfId="12336"/>
    <cellStyle name="Normal 16 6 2 2 2 3" xfId="12337"/>
    <cellStyle name="Normal 16 6 2 2 2 3 2" xfId="12338"/>
    <cellStyle name="Normal 16 6 2 2 2 3 3" xfId="12339"/>
    <cellStyle name="Normal 16 6 2 2 2 4" xfId="12340"/>
    <cellStyle name="Normal 16 6 2 2 2 5" xfId="12341"/>
    <cellStyle name="Normal 16 6 2 2 2 6" xfId="12342"/>
    <cellStyle name="Normal 16 6 2 2 3" xfId="12343"/>
    <cellStyle name="Normal 16 6 2 2 3 2" xfId="12344"/>
    <cellStyle name="Normal 16 6 2 2 3 3" xfId="12345"/>
    <cellStyle name="Normal 16 6 2 2 3 4" xfId="12346"/>
    <cellStyle name="Normal 16 6 2 2 4" xfId="12347"/>
    <cellStyle name="Normal 16 6 2 2 4 2" xfId="12348"/>
    <cellStyle name="Normal 16 6 2 2 4 3" xfId="12349"/>
    <cellStyle name="Normal 16 6 2 2 4 4" xfId="12350"/>
    <cellStyle name="Normal 16 6 2 2 5" xfId="12351"/>
    <cellStyle name="Normal 16 6 2 2 5 2" xfId="12352"/>
    <cellStyle name="Normal 16 6 2 2 5 3" xfId="12353"/>
    <cellStyle name="Normal 16 6 2 2 5 4" xfId="12354"/>
    <cellStyle name="Normal 16 6 2 2 6" xfId="12355"/>
    <cellStyle name="Normal 16 6 2 2 6 2" xfId="12356"/>
    <cellStyle name="Normal 16 6 2 2 6 3" xfId="12357"/>
    <cellStyle name="Normal 16 6 2 2 7" xfId="12358"/>
    <cellStyle name="Normal 16 6 2 2 8" xfId="12359"/>
    <cellStyle name="Normal 16 6 2 2 9" xfId="12360"/>
    <cellStyle name="Normal 16 6 2 3" xfId="12361"/>
    <cellStyle name="Normal 16 6 2 3 2" xfId="12362"/>
    <cellStyle name="Normal 16 6 2 3 2 2" xfId="12363"/>
    <cellStyle name="Normal 16 6 2 3 2 3" xfId="12364"/>
    <cellStyle name="Normal 16 6 2 3 2 4" xfId="12365"/>
    <cellStyle name="Normal 16 6 2 3 3" xfId="12366"/>
    <cellStyle name="Normal 16 6 2 3 3 2" xfId="12367"/>
    <cellStyle name="Normal 16 6 2 3 3 3" xfId="12368"/>
    <cellStyle name="Normal 16 6 2 3 4" xfId="12369"/>
    <cellStyle name="Normal 16 6 2 3 5" xfId="12370"/>
    <cellStyle name="Normal 16 6 2 3 6" xfId="12371"/>
    <cellStyle name="Normal 16 6 2 4" xfId="12372"/>
    <cellStyle name="Normal 16 6 2 4 2" xfId="12373"/>
    <cellStyle name="Normal 16 6 2 4 3" xfId="12374"/>
    <cellStyle name="Normal 16 6 2 4 4" xfId="12375"/>
    <cellStyle name="Normal 16 6 2 5" xfId="12376"/>
    <cellStyle name="Normal 16 6 2 5 2" xfId="12377"/>
    <cellStyle name="Normal 16 6 2 5 3" xfId="12378"/>
    <cellStyle name="Normal 16 6 2 5 4" xfId="12379"/>
    <cellStyle name="Normal 16 6 2 6" xfId="12380"/>
    <cellStyle name="Normal 16 6 2 6 2" xfId="12381"/>
    <cellStyle name="Normal 16 6 2 6 3" xfId="12382"/>
    <cellStyle name="Normal 16 6 2 6 4" xfId="12383"/>
    <cellStyle name="Normal 16 6 2 7" xfId="12384"/>
    <cellStyle name="Normal 16 6 2 7 2" xfId="12385"/>
    <cellStyle name="Normal 16 6 2 7 3" xfId="12386"/>
    <cellStyle name="Normal 16 6 2 8" xfId="12387"/>
    <cellStyle name="Normal 16 6 2 9" xfId="12388"/>
    <cellStyle name="Normal 16 6 3" xfId="12389"/>
    <cellStyle name="Normal 16 6 3 2" xfId="12390"/>
    <cellStyle name="Normal 16 6 3 2 2" xfId="12391"/>
    <cellStyle name="Normal 16 6 3 2 2 2" xfId="12392"/>
    <cellStyle name="Normal 16 6 3 2 2 3" xfId="12393"/>
    <cellStyle name="Normal 16 6 3 2 2 4" xfId="12394"/>
    <cellStyle name="Normal 16 6 3 2 3" xfId="12395"/>
    <cellStyle name="Normal 16 6 3 2 3 2" xfId="12396"/>
    <cellStyle name="Normal 16 6 3 2 3 3" xfId="12397"/>
    <cellStyle name="Normal 16 6 3 2 4" xfId="12398"/>
    <cellStyle name="Normal 16 6 3 2 5" xfId="12399"/>
    <cellStyle name="Normal 16 6 3 2 6" xfId="12400"/>
    <cellStyle name="Normal 16 6 3 3" xfId="12401"/>
    <cellStyle name="Normal 16 6 3 3 2" xfId="12402"/>
    <cellStyle name="Normal 16 6 3 3 3" xfId="12403"/>
    <cellStyle name="Normal 16 6 3 3 4" xfId="12404"/>
    <cellStyle name="Normal 16 6 3 4" xfId="12405"/>
    <cellStyle name="Normal 16 6 3 4 2" xfId="12406"/>
    <cellStyle name="Normal 16 6 3 4 3" xfId="12407"/>
    <cellStyle name="Normal 16 6 3 4 4" xfId="12408"/>
    <cellStyle name="Normal 16 6 3 5" xfId="12409"/>
    <cellStyle name="Normal 16 6 3 5 2" xfId="12410"/>
    <cellStyle name="Normal 16 6 3 5 3" xfId="12411"/>
    <cellStyle name="Normal 16 6 3 5 4" xfId="12412"/>
    <cellStyle name="Normal 16 6 3 6" xfId="12413"/>
    <cellStyle name="Normal 16 6 3 6 2" xfId="12414"/>
    <cellStyle name="Normal 16 6 3 6 3" xfId="12415"/>
    <cellStyle name="Normal 16 6 3 7" xfId="12416"/>
    <cellStyle name="Normal 16 6 3 8" xfId="12417"/>
    <cellStyle name="Normal 16 6 3 9" xfId="12418"/>
    <cellStyle name="Normal 16 6 4" xfId="12419"/>
    <cellStyle name="Normal 16 6 4 2" xfId="12420"/>
    <cellStyle name="Normal 16 6 4 2 2" xfId="12421"/>
    <cellStyle name="Normal 16 6 4 2 3" xfId="12422"/>
    <cellStyle name="Normal 16 6 4 2 4" xfId="12423"/>
    <cellStyle name="Normal 16 6 4 3" xfId="12424"/>
    <cellStyle name="Normal 16 6 4 3 2" xfId="12425"/>
    <cellStyle name="Normal 16 6 4 3 3" xfId="12426"/>
    <cellStyle name="Normal 16 6 4 4" xfId="12427"/>
    <cellStyle name="Normal 16 6 4 5" xfId="12428"/>
    <cellStyle name="Normal 16 6 4 6" xfId="12429"/>
    <cellStyle name="Normal 16 6 5" xfId="12430"/>
    <cellStyle name="Normal 16 6 5 2" xfId="12431"/>
    <cellStyle name="Normal 16 6 5 3" xfId="12432"/>
    <cellStyle name="Normal 16 6 5 4" xfId="12433"/>
    <cellStyle name="Normal 16 6 6" xfId="12434"/>
    <cellStyle name="Normal 16 6 6 2" xfId="12435"/>
    <cellStyle name="Normal 16 6 6 3" xfId="12436"/>
    <cellStyle name="Normal 16 6 6 4" xfId="12437"/>
    <cellStyle name="Normal 16 6 7" xfId="12438"/>
    <cellStyle name="Normal 16 6 7 2" xfId="12439"/>
    <cellStyle name="Normal 16 6 7 3" xfId="12440"/>
    <cellStyle name="Normal 16 6 7 4" xfId="12441"/>
    <cellStyle name="Normal 16 6 8" xfId="12442"/>
    <cellStyle name="Normal 16 6 8 2" xfId="12443"/>
    <cellStyle name="Normal 16 6 8 3" xfId="12444"/>
    <cellStyle name="Normal 16 6 9" xfId="12445"/>
    <cellStyle name="Normal 16 7" xfId="12446"/>
    <cellStyle name="Normal 16 7 10" xfId="12447"/>
    <cellStyle name="Normal 16 7 11" xfId="12448"/>
    <cellStyle name="Normal 16 7 2" xfId="12449"/>
    <cellStyle name="Normal 16 7 2 10" xfId="12450"/>
    <cellStyle name="Normal 16 7 2 2" xfId="12451"/>
    <cellStyle name="Normal 16 7 2 2 2" xfId="12452"/>
    <cellStyle name="Normal 16 7 2 2 2 2" xfId="12453"/>
    <cellStyle name="Normal 16 7 2 2 2 2 2" xfId="12454"/>
    <cellStyle name="Normal 16 7 2 2 2 2 3" xfId="12455"/>
    <cellStyle name="Normal 16 7 2 2 2 2 4" xfId="12456"/>
    <cellStyle name="Normal 16 7 2 2 2 3" xfId="12457"/>
    <cellStyle name="Normal 16 7 2 2 2 3 2" xfId="12458"/>
    <cellStyle name="Normal 16 7 2 2 2 3 3" xfId="12459"/>
    <cellStyle name="Normal 16 7 2 2 2 4" xfId="12460"/>
    <cellStyle name="Normal 16 7 2 2 2 5" xfId="12461"/>
    <cellStyle name="Normal 16 7 2 2 2 6" xfId="12462"/>
    <cellStyle name="Normal 16 7 2 2 3" xfId="12463"/>
    <cellStyle name="Normal 16 7 2 2 3 2" xfId="12464"/>
    <cellStyle name="Normal 16 7 2 2 3 3" xfId="12465"/>
    <cellStyle name="Normal 16 7 2 2 3 4" xfId="12466"/>
    <cellStyle name="Normal 16 7 2 2 4" xfId="12467"/>
    <cellStyle name="Normal 16 7 2 2 4 2" xfId="12468"/>
    <cellStyle name="Normal 16 7 2 2 4 3" xfId="12469"/>
    <cellStyle name="Normal 16 7 2 2 4 4" xfId="12470"/>
    <cellStyle name="Normal 16 7 2 2 5" xfId="12471"/>
    <cellStyle name="Normal 16 7 2 2 5 2" xfId="12472"/>
    <cellStyle name="Normal 16 7 2 2 5 3" xfId="12473"/>
    <cellStyle name="Normal 16 7 2 2 5 4" xfId="12474"/>
    <cellStyle name="Normal 16 7 2 2 6" xfId="12475"/>
    <cellStyle name="Normal 16 7 2 2 6 2" xfId="12476"/>
    <cellStyle name="Normal 16 7 2 2 6 3" xfId="12477"/>
    <cellStyle name="Normal 16 7 2 2 7" xfId="12478"/>
    <cellStyle name="Normal 16 7 2 2 8" xfId="12479"/>
    <cellStyle name="Normal 16 7 2 2 9" xfId="12480"/>
    <cellStyle name="Normal 16 7 2 3" xfId="12481"/>
    <cellStyle name="Normal 16 7 2 3 2" xfId="12482"/>
    <cellStyle name="Normal 16 7 2 3 2 2" xfId="12483"/>
    <cellStyle name="Normal 16 7 2 3 2 3" xfId="12484"/>
    <cellStyle name="Normal 16 7 2 3 2 4" xfId="12485"/>
    <cellStyle name="Normal 16 7 2 3 3" xfId="12486"/>
    <cellStyle name="Normal 16 7 2 3 3 2" xfId="12487"/>
    <cellStyle name="Normal 16 7 2 3 3 3" xfId="12488"/>
    <cellStyle name="Normal 16 7 2 3 4" xfId="12489"/>
    <cellStyle name="Normal 16 7 2 3 5" xfId="12490"/>
    <cellStyle name="Normal 16 7 2 3 6" xfId="12491"/>
    <cellStyle name="Normal 16 7 2 4" xfId="12492"/>
    <cellStyle name="Normal 16 7 2 4 2" xfId="12493"/>
    <cellStyle name="Normal 16 7 2 4 3" xfId="12494"/>
    <cellStyle name="Normal 16 7 2 4 4" xfId="12495"/>
    <cellStyle name="Normal 16 7 2 5" xfId="12496"/>
    <cellStyle name="Normal 16 7 2 5 2" xfId="12497"/>
    <cellStyle name="Normal 16 7 2 5 3" xfId="12498"/>
    <cellStyle name="Normal 16 7 2 5 4" xfId="12499"/>
    <cellStyle name="Normal 16 7 2 6" xfId="12500"/>
    <cellStyle name="Normal 16 7 2 6 2" xfId="12501"/>
    <cellStyle name="Normal 16 7 2 6 3" xfId="12502"/>
    <cellStyle name="Normal 16 7 2 6 4" xfId="12503"/>
    <cellStyle name="Normal 16 7 2 7" xfId="12504"/>
    <cellStyle name="Normal 16 7 2 7 2" xfId="12505"/>
    <cellStyle name="Normal 16 7 2 7 3" xfId="12506"/>
    <cellStyle name="Normal 16 7 2 8" xfId="12507"/>
    <cellStyle name="Normal 16 7 2 9" xfId="12508"/>
    <cellStyle name="Normal 16 7 3" xfId="12509"/>
    <cellStyle name="Normal 16 7 3 2" xfId="12510"/>
    <cellStyle name="Normal 16 7 3 2 2" xfId="12511"/>
    <cellStyle name="Normal 16 7 3 2 2 2" xfId="12512"/>
    <cellStyle name="Normal 16 7 3 2 2 3" xfId="12513"/>
    <cellStyle name="Normal 16 7 3 2 2 4" xfId="12514"/>
    <cellStyle name="Normal 16 7 3 2 3" xfId="12515"/>
    <cellStyle name="Normal 16 7 3 2 3 2" xfId="12516"/>
    <cellStyle name="Normal 16 7 3 2 3 3" xfId="12517"/>
    <cellStyle name="Normal 16 7 3 2 4" xfId="12518"/>
    <cellStyle name="Normal 16 7 3 2 5" xfId="12519"/>
    <cellStyle name="Normal 16 7 3 2 6" xfId="12520"/>
    <cellStyle name="Normal 16 7 3 3" xfId="12521"/>
    <cellStyle name="Normal 16 7 3 3 2" xfId="12522"/>
    <cellStyle name="Normal 16 7 3 3 3" xfId="12523"/>
    <cellStyle name="Normal 16 7 3 3 4" xfId="12524"/>
    <cellStyle name="Normal 16 7 3 4" xfId="12525"/>
    <cellStyle name="Normal 16 7 3 4 2" xfId="12526"/>
    <cellStyle name="Normal 16 7 3 4 3" xfId="12527"/>
    <cellStyle name="Normal 16 7 3 4 4" xfId="12528"/>
    <cellStyle name="Normal 16 7 3 5" xfId="12529"/>
    <cellStyle name="Normal 16 7 3 5 2" xfId="12530"/>
    <cellStyle name="Normal 16 7 3 5 3" xfId="12531"/>
    <cellStyle name="Normal 16 7 3 5 4" xfId="12532"/>
    <cellStyle name="Normal 16 7 3 6" xfId="12533"/>
    <cellStyle name="Normal 16 7 3 6 2" xfId="12534"/>
    <cellStyle name="Normal 16 7 3 6 3" xfId="12535"/>
    <cellStyle name="Normal 16 7 3 7" xfId="12536"/>
    <cellStyle name="Normal 16 7 3 8" xfId="12537"/>
    <cellStyle name="Normal 16 7 3 9" xfId="12538"/>
    <cellStyle name="Normal 16 7 4" xfId="12539"/>
    <cellStyle name="Normal 16 7 4 2" xfId="12540"/>
    <cellStyle name="Normal 16 7 4 2 2" xfId="12541"/>
    <cellStyle name="Normal 16 7 4 2 3" xfId="12542"/>
    <cellStyle name="Normal 16 7 4 2 4" xfId="12543"/>
    <cellStyle name="Normal 16 7 4 3" xfId="12544"/>
    <cellStyle name="Normal 16 7 4 3 2" xfId="12545"/>
    <cellStyle name="Normal 16 7 4 3 3" xfId="12546"/>
    <cellStyle name="Normal 16 7 4 4" xfId="12547"/>
    <cellStyle name="Normal 16 7 4 5" xfId="12548"/>
    <cellStyle name="Normal 16 7 4 6" xfId="12549"/>
    <cellStyle name="Normal 16 7 5" xfId="12550"/>
    <cellStyle name="Normal 16 7 5 2" xfId="12551"/>
    <cellStyle name="Normal 16 7 5 3" xfId="12552"/>
    <cellStyle name="Normal 16 7 5 4" xfId="12553"/>
    <cellStyle name="Normal 16 7 6" xfId="12554"/>
    <cellStyle name="Normal 16 7 6 2" xfId="12555"/>
    <cellStyle name="Normal 16 7 6 3" xfId="12556"/>
    <cellStyle name="Normal 16 7 6 4" xfId="12557"/>
    <cellStyle name="Normal 16 7 7" xfId="12558"/>
    <cellStyle name="Normal 16 7 7 2" xfId="12559"/>
    <cellStyle name="Normal 16 7 7 3" xfId="12560"/>
    <cellStyle name="Normal 16 7 7 4" xfId="12561"/>
    <cellStyle name="Normal 16 7 8" xfId="12562"/>
    <cellStyle name="Normal 16 7 8 2" xfId="12563"/>
    <cellStyle name="Normal 16 7 8 3" xfId="12564"/>
    <cellStyle name="Normal 16 7 9" xfId="12565"/>
    <cellStyle name="Normal 16 8" xfId="12566"/>
    <cellStyle name="Normal 16 8 10" xfId="12567"/>
    <cellStyle name="Normal 16 8 11" xfId="12568"/>
    <cellStyle name="Normal 16 8 2" xfId="12569"/>
    <cellStyle name="Normal 16 8 2 10" xfId="12570"/>
    <cellStyle name="Normal 16 8 2 2" xfId="12571"/>
    <cellStyle name="Normal 16 8 2 2 2" xfId="12572"/>
    <cellStyle name="Normal 16 8 2 2 2 2" xfId="12573"/>
    <cellStyle name="Normal 16 8 2 2 2 2 2" xfId="12574"/>
    <cellStyle name="Normal 16 8 2 2 2 2 3" xfId="12575"/>
    <cellStyle name="Normal 16 8 2 2 2 2 4" xfId="12576"/>
    <cellStyle name="Normal 16 8 2 2 2 3" xfId="12577"/>
    <cellStyle name="Normal 16 8 2 2 2 3 2" xfId="12578"/>
    <cellStyle name="Normal 16 8 2 2 2 3 3" xfId="12579"/>
    <cellStyle name="Normal 16 8 2 2 2 4" xfId="12580"/>
    <cellStyle name="Normal 16 8 2 2 2 5" xfId="12581"/>
    <cellStyle name="Normal 16 8 2 2 2 6" xfId="12582"/>
    <cellStyle name="Normal 16 8 2 2 3" xfId="12583"/>
    <cellStyle name="Normal 16 8 2 2 3 2" xfId="12584"/>
    <cellStyle name="Normal 16 8 2 2 3 3" xfId="12585"/>
    <cellStyle name="Normal 16 8 2 2 3 4" xfId="12586"/>
    <cellStyle name="Normal 16 8 2 2 4" xfId="12587"/>
    <cellStyle name="Normal 16 8 2 2 4 2" xfId="12588"/>
    <cellStyle name="Normal 16 8 2 2 4 3" xfId="12589"/>
    <cellStyle name="Normal 16 8 2 2 4 4" xfId="12590"/>
    <cellStyle name="Normal 16 8 2 2 5" xfId="12591"/>
    <cellStyle name="Normal 16 8 2 2 5 2" xfId="12592"/>
    <cellStyle name="Normal 16 8 2 2 5 3" xfId="12593"/>
    <cellStyle name="Normal 16 8 2 2 5 4" xfId="12594"/>
    <cellStyle name="Normal 16 8 2 2 6" xfId="12595"/>
    <cellStyle name="Normal 16 8 2 2 6 2" xfId="12596"/>
    <cellStyle name="Normal 16 8 2 2 6 3" xfId="12597"/>
    <cellStyle name="Normal 16 8 2 2 7" xfId="12598"/>
    <cellStyle name="Normal 16 8 2 2 8" xfId="12599"/>
    <cellStyle name="Normal 16 8 2 2 9" xfId="12600"/>
    <cellStyle name="Normal 16 8 2 3" xfId="12601"/>
    <cellStyle name="Normal 16 8 2 3 2" xfId="12602"/>
    <cellStyle name="Normal 16 8 2 3 2 2" xfId="12603"/>
    <cellStyle name="Normal 16 8 2 3 2 3" xfId="12604"/>
    <cellStyle name="Normal 16 8 2 3 2 4" xfId="12605"/>
    <cellStyle name="Normal 16 8 2 3 3" xfId="12606"/>
    <cellStyle name="Normal 16 8 2 3 3 2" xfId="12607"/>
    <cellStyle name="Normal 16 8 2 3 3 3" xfId="12608"/>
    <cellStyle name="Normal 16 8 2 3 4" xfId="12609"/>
    <cellStyle name="Normal 16 8 2 3 5" xfId="12610"/>
    <cellStyle name="Normal 16 8 2 3 6" xfId="12611"/>
    <cellStyle name="Normal 16 8 2 4" xfId="12612"/>
    <cellStyle name="Normal 16 8 2 4 2" xfId="12613"/>
    <cellStyle name="Normal 16 8 2 4 3" xfId="12614"/>
    <cellStyle name="Normal 16 8 2 4 4" xfId="12615"/>
    <cellStyle name="Normal 16 8 2 5" xfId="12616"/>
    <cellStyle name="Normal 16 8 2 5 2" xfId="12617"/>
    <cellStyle name="Normal 16 8 2 5 3" xfId="12618"/>
    <cellStyle name="Normal 16 8 2 5 4" xfId="12619"/>
    <cellStyle name="Normal 16 8 2 6" xfId="12620"/>
    <cellStyle name="Normal 16 8 2 6 2" xfId="12621"/>
    <cellStyle name="Normal 16 8 2 6 3" xfId="12622"/>
    <cellStyle name="Normal 16 8 2 6 4" xfId="12623"/>
    <cellStyle name="Normal 16 8 2 7" xfId="12624"/>
    <cellStyle name="Normal 16 8 2 7 2" xfId="12625"/>
    <cellStyle name="Normal 16 8 2 7 3" xfId="12626"/>
    <cellStyle name="Normal 16 8 2 8" xfId="12627"/>
    <cellStyle name="Normal 16 8 2 9" xfId="12628"/>
    <cellStyle name="Normal 16 8 3" xfId="12629"/>
    <cellStyle name="Normal 16 8 3 2" xfId="12630"/>
    <cellStyle name="Normal 16 8 3 2 2" xfId="12631"/>
    <cellStyle name="Normal 16 8 3 2 2 2" xfId="12632"/>
    <cellStyle name="Normal 16 8 3 2 2 3" xfId="12633"/>
    <cellStyle name="Normal 16 8 3 2 2 4" xfId="12634"/>
    <cellStyle name="Normal 16 8 3 2 3" xfId="12635"/>
    <cellStyle name="Normal 16 8 3 2 3 2" xfId="12636"/>
    <cellStyle name="Normal 16 8 3 2 3 3" xfId="12637"/>
    <cellStyle name="Normal 16 8 3 2 4" xfId="12638"/>
    <cellStyle name="Normal 16 8 3 2 5" xfId="12639"/>
    <cellStyle name="Normal 16 8 3 2 6" xfId="12640"/>
    <cellStyle name="Normal 16 8 3 3" xfId="12641"/>
    <cellStyle name="Normal 16 8 3 3 2" xfId="12642"/>
    <cellStyle name="Normal 16 8 3 3 3" xfId="12643"/>
    <cellStyle name="Normal 16 8 3 3 4" xfId="12644"/>
    <cellStyle name="Normal 16 8 3 4" xfId="12645"/>
    <cellStyle name="Normal 16 8 3 4 2" xfId="12646"/>
    <cellStyle name="Normal 16 8 3 4 3" xfId="12647"/>
    <cellStyle name="Normal 16 8 3 4 4" xfId="12648"/>
    <cellStyle name="Normal 16 8 3 5" xfId="12649"/>
    <cellStyle name="Normal 16 8 3 5 2" xfId="12650"/>
    <cellStyle name="Normal 16 8 3 5 3" xfId="12651"/>
    <cellStyle name="Normal 16 8 3 5 4" xfId="12652"/>
    <cellStyle name="Normal 16 8 3 6" xfId="12653"/>
    <cellStyle name="Normal 16 8 3 6 2" xfId="12654"/>
    <cellStyle name="Normal 16 8 3 6 3" xfId="12655"/>
    <cellStyle name="Normal 16 8 3 7" xfId="12656"/>
    <cellStyle name="Normal 16 8 3 8" xfId="12657"/>
    <cellStyle name="Normal 16 8 3 9" xfId="12658"/>
    <cellStyle name="Normal 16 8 4" xfId="12659"/>
    <cellStyle name="Normal 16 8 4 2" xfId="12660"/>
    <cellStyle name="Normal 16 8 4 2 2" xfId="12661"/>
    <cellStyle name="Normal 16 8 4 2 3" xfId="12662"/>
    <cellStyle name="Normal 16 8 4 2 4" xfId="12663"/>
    <cellStyle name="Normal 16 8 4 3" xfId="12664"/>
    <cellStyle name="Normal 16 8 4 3 2" xfId="12665"/>
    <cellStyle name="Normal 16 8 4 3 3" xfId="12666"/>
    <cellStyle name="Normal 16 8 4 4" xfId="12667"/>
    <cellStyle name="Normal 16 8 4 5" xfId="12668"/>
    <cellStyle name="Normal 16 8 4 6" xfId="12669"/>
    <cellStyle name="Normal 16 8 5" xfId="12670"/>
    <cellStyle name="Normal 16 8 5 2" xfId="12671"/>
    <cellStyle name="Normal 16 8 5 3" xfId="12672"/>
    <cellStyle name="Normal 16 8 5 4" xfId="12673"/>
    <cellStyle name="Normal 16 8 6" xfId="12674"/>
    <cellStyle name="Normal 16 8 6 2" xfId="12675"/>
    <cellStyle name="Normal 16 8 6 3" xfId="12676"/>
    <cellStyle name="Normal 16 8 6 4" xfId="12677"/>
    <cellStyle name="Normal 16 8 7" xfId="12678"/>
    <cellStyle name="Normal 16 8 7 2" xfId="12679"/>
    <cellStyle name="Normal 16 8 7 3" xfId="12680"/>
    <cellStyle name="Normal 16 8 7 4" xfId="12681"/>
    <cellStyle name="Normal 16 8 8" xfId="12682"/>
    <cellStyle name="Normal 16 8 8 2" xfId="12683"/>
    <cellStyle name="Normal 16 8 8 3" xfId="12684"/>
    <cellStyle name="Normal 16 8 9" xfId="12685"/>
    <cellStyle name="Normal 16 9" xfId="12686"/>
    <cellStyle name="Normal 16 9 10" xfId="12687"/>
    <cellStyle name="Normal 16 9 2" xfId="12688"/>
    <cellStyle name="Normal 16 9 2 2" xfId="12689"/>
    <cellStyle name="Normal 16 9 2 2 2" xfId="12690"/>
    <cellStyle name="Normal 16 9 2 2 2 2" xfId="12691"/>
    <cellStyle name="Normal 16 9 2 2 2 3" xfId="12692"/>
    <cellStyle name="Normal 16 9 2 2 2 4" xfId="12693"/>
    <cellStyle name="Normal 16 9 2 2 3" xfId="12694"/>
    <cellStyle name="Normal 16 9 2 2 3 2" xfId="12695"/>
    <cellStyle name="Normal 16 9 2 2 3 3" xfId="12696"/>
    <cellStyle name="Normal 16 9 2 2 4" xfId="12697"/>
    <cellStyle name="Normal 16 9 2 2 5" xfId="12698"/>
    <cellStyle name="Normal 16 9 2 2 6" xfId="12699"/>
    <cellStyle name="Normal 16 9 2 3" xfId="12700"/>
    <cellStyle name="Normal 16 9 2 3 2" xfId="12701"/>
    <cellStyle name="Normal 16 9 2 3 3" xfId="12702"/>
    <cellStyle name="Normal 16 9 2 3 4" xfId="12703"/>
    <cellStyle name="Normal 16 9 2 4" xfId="12704"/>
    <cellStyle name="Normal 16 9 2 4 2" xfId="12705"/>
    <cellStyle name="Normal 16 9 2 4 3" xfId="12706"/>
    <cellStyle name="Normal 16 9 2 4 4" xfId="12707"/>
    <cellStyle name="Normal 16 9 2 5" xfId="12708"/>
    <cellStyle name="Normal 16 9 2 5 2" xfId="12709"/>
    <cellStyle name="Normal 16 9 2 5 3" xfId="12710"/>
    <cellStyle name="Normal 16 9 2 5 4" xfId="12711"/>
    <cellStyle name="Normal 16 9 2 6" xfId="12712"/>
    <cellStyle name="Normal 16 9 2 6 2" xfId="12713"/>
    <cellStyle name="Normal 16 9 2 6 3" xfId="12714"/>
    <cellStyle name="Normal 16 9 2 7" xfId="12715"/>
    <cellStyle name="Normal 16 9 2 8" xfId="12716"/>
    <cellStyle name="Normal 16 9 2 9" xfId="12717"/>
    <cellStyle name="Normal 16 9 3" xfId="12718"/>
    <cellStyle name="Normal 16 9 3 2" xfId="12719"/>
    <cellStyle name="Normal 16 9 3 2 2" xfId="12720"/>
    <cellStyle name="Normal 16 9 3 2 3" xfId="12721"/>
    <cellStyle name="Normal 16 9 3 2 4" xfId="12722"/>
    <cellStyle name="Normal 16 9 3 3" xfId="12723"/>
    <cellStyle name="Normal 16 9 3 3 2" xfId="12724"/>
    <cellStyle name="Normal 16 9 3 3 3" xfId="12725"/>
    <cellStyle name="Normal 16 9 3 4" xfId="12726"/>
    <cellStyle name="Normal 16 9 3 5" xfId="12727"/>
    <cellStyle name="Normal 16 9 3 6" xfId="12728"/>
    <cellStyle name="Normal 16 9 4" xfId="12729"/>
    <cellStyle name="Normal 16 9 4 2" xfId="12730"/>
    <cellStyle name="Normal 16 9 4 3" xfId="12731"/>
    <cellStyle name="Normal 16 9 4 4" xfId="12732"/>
    <cellStyle name="Normal 16 9 5" xfId="12733"/>
    <cellStyle name="Normal 16 9 5 2" xfId="12734"/>
    <cellStyle name="Normal 16 9 5 3" xfId="12735"/>
    <cellStyle name="Normal 16 9 5 4" xfId="12736"/>
    <cellStyle name="Normal 16 9 6" xfId="12737"/>
    <cellStyle name="Normal 16 9 6 2" xfId="12738"/>
    <cellStyle name="Normal 16 9 6 3" xfId="12739"/>
    <cellStyle name="Normal 16 9 6 4" xfId="12740"/>
    <cellStyle name="Normal 16 9 7" xfId="12741"/>
    <cellStyle name="Normal 16 9 7 2" xfId="12742"/>
    <cellStyle name="Normal 16 9 7 3" xfId="12743"/>
    <cellStyle name="Normal 16 9 8" xfId="12744"/>
    <cellStyle name="Normal 16 9 9" xfId="12745"/>
    <cellStyle name="Normal 160" xfId="12746"/>
    <cellStyle name="Normal 161" xfId="12747"/>
    <cellStyle name="Normal 162" xfId="12748"/>
    <cellStyle name="Normal 163" xfId="12749"/>
    <cellStyle name="Normal 164" xfId="12750"/>
    <cellStyle name="Normal 165" xfId="12751"/>
    <cellStyle name="Normal 166" xfId="12752"/>
    <cellStyle name="Normal 167" xfId="12753"/>
    <cellStyle name="Normal 168" xfId="12754"/>
    <cellStyle name="Normal 169" xfId="12755"/>
    <cellStyle name="Normal 17" xfId="105"/>
    <cellStyle name="Normal 17 2" xfId="12756"/>
    <cellStyle name="Normal 17 2 2" xfId="12757"/>
    <cellStyle name="Normal 17 3" xfId="12758"/>
    <cellStyle name="Normal 17 4" xfId="12759"/>
    <cellStyle name="Normal 170" xfId="12760"/>
    <cellStyle name="Normal 171" xfId="12761"/>
    <cellStyle name="Normal 172" xfId="12762"/>
    <cellStyle name="Normal 173" xfId="12763"/>
    <cellStyle name="Normal 174" xfId="12764"/>
    <cellStyle name="Normal 174 2" xfId="12765"/>
    <cellStyle name="Normal 174 2 2" xfId="12766"/>
    <cellStyle name="Normal 174 2 2 2" xfId="12767"/>
    <cellStyle name="Normal 174 2 2 3" xfId="12768"/>
    <cellStyle name="Normal 174 2 3" xfId="12769"/>
    <cellStyle name="Normal 174 2 4" xfId="12770"/>
    <cellStyle name="Normal 174 2 5" xfId="12771"/>
    <cellStyle name="Normal 174 3" xfId="12772"/>
    <cellStyle name="Normal 174 3 2" xfId="12773"/>
    <cellStyle name="Normal 174 3 3" xfId="12774"/>
    <cellStyle name="Normal 174 4" xfId="12775"/>
    <cellStyle name="Normal 174 5" xfId="12776"/>
    <cellStyle name="Normal 174 6" xfId="12777"/>
    <cellStyle name="Normal 175" xfId="12778"/>
    <cellStyle name="Normal 175 2" xfId="12779"/>
    <cellStyle name="Normal 175 2 2" xfId="12780"/>
    <cellStyle name="Normal 175 2 2 2" xfId="12781"/>
    <cellStyle name="Normal 175 2 2 3" xfId="12782"/>
    <cellStyle name="Normal 175 2 3" xfId="12783"/>
    <cellStyle name="Normal 175 2 4" xfId="12784"/>
    <cellStyle name="Normal 175 2 5" xfId="12785"/>
    <cellStyle name="Normal 175 3" xfId="12786"/>
    <cellStyle name="Normal 175 3 2" xfId="12787"/>
    <cellStyle name="Normal 175 3 3" xfId="12788"/>
    <cellStyle name="Normal 175 4" xfId="12789"/>
    <cellStyle name="Normal 175 5" xfId="12790"/>
    <cellStyle name="Normal 175 6" xfId="12791"/>
    <cellStyle name="Normal 176" xfId="12792"/>
    <cellStyle name="Normal 176 2" xfId="12793"/>
    <cellStyle name="Normal 176 2 2" xfId="12794"/>
    <cellStyle name="Normal 176 2 2 2" xfId="12795"/>
    <cellStyle name="Normal 176 2 2 3" xfId="12796"/>
    <cellStyle name="Normal 176 2 3" xfId="12797"/>
    <cellStyle name="Normal 176 2 4" xfId="12798"/>
    <cellStyle name="Normal 176 2 5" xfId="12799"/>
    <cellStyle name="Normal 176 3" xfId="12800"/>
    <cellStyle name="Normal 176 3 2" xfId="12801"/>
    <cellStyle name="Normal 176 3 3" xfId="12802"/>
    <cellStyle name="Normal 176 4" xfId="12803"/>
    <cellStyle name="Normal 176 5" xfId="12804"/>
    <cellStyle name="Normal 176 6" xfId="12805"/>
    <cellStyle name="Normal 177" xfId="12806"/>
    <cellStyle name="Normal 177 2" xfId="12807"/>
    <cellStyle name="Normal 177 2 2" xfId="12808"/>
    <cellStyle name="Normal 177 2 2 2" xfId="12809"/>
    <cellStyle name="Normal 177 2 2 3" xfId="12810"/>
    <cellStyle name="Normal 177 2 3" xfId="12811"/>
    <cellStyle name="Normal 177 2 4" xfId="12812"/>
    <cellStyle name="Normal 177 2 5" xfId="12813"/>
    <cellStyle name="Normal 177 3" xfId="12814"/>
    <cellStyle name="Normal 177 3 2" xfId="12815"/>
    <cellStyle name="Normal 177 3 3" xfId="12816"/>
    <cellStyle name="Normal 177 4" xfId="12817"/>
    <cellStyle name="Normal 177 5" xfId="12818"/>
    <cellStyle name="Normal 177 6" xfId="12819"/>
    <cellStyle name="Normal 178" xfId="12820"/>
    <cellStyle name="Normal 178 2" xfId="12821"/>
    <cellStyle name="Normal 178 2 2" xfId="12822"/>
    <cellStyle name="Normal 178 2 2 2" xfId="12823"/>
    <cellStyle name="Normal 178 2 2 3" xfId="12824"/>
    <cellStyle name="Normal 178 2 3" xfId="12825"/>
    <cellStyle name="Normal 178 2 4" xfId="12826"/>
    <cellStyle name="Normal 178 2 5" xfId="12827"/>
    <cellStyle name="Normal 178 3" xfId="12828"/>
    <cellStyle name="Normal 178 3 2" xfId="12829"/>
    <cellStyle name="Normal 178 3 3" xfId="12830"/>
    <cellStyle name="Normal 178 4" xfId="12831"/>
    <cellStyle name="Normal 178 5" xfId="12832"/>
    <cellStyle name="Normal 178 6" xfId="12833"/>
    <cellStyle name="Normal 179" xfId="267"/>
    <cellStyle name="Normal 179 2" xfId="12834"/>
    <cellStyle name="Normal 18" xfId="109"/>
    <cellStyle name="Normal 18 2" xfId="12835"/>
    <cellStyle name="Normal 18 2 2" xfId="12836"/>
    <cellStyle name="Normal 18 3" xfId="12837"/>
    <cellStyle name="Normal 18 4" xfId="12838"/>
    <cellStyle name="Normal 180" xfId="54142"/>
    <cellStyle name="Normal 180 2" xfId="54145"/>
    <cellStyle name="Normal 181" xfId="54143"/>
    <cellStyle name="Normal 182" xfId="54146"/>
    <cellStyle name="Normal 183" xfId="54144"/>
    <cellStyle name="Normal 19" xfId="101"/>
    <cellStyle name="Normal 19 2" xfId="12839"/>
    <cellStyle name="Normal 19 2 2" xfId="12840"/>
    <cellStyle name="Normal 19 3" xfId="12841"/>
    <cellStyle name="Normal 19 4" xfId="12842"/>
    <cellStyle name="Normal 2" xfId="10"/>
    <cellStyle name="Normal 2 2" xfId="17"/>
    <cellStyle name="Normal 2 2 2" xfId="244"/>
    <cellStyle name="Normal 2 2 2 2" xfId="12843"/>
    <cellStyle name="Normal 2 2 2 3" xfId="12844"/>
    <cellStyle name="Normal 2 2 2 3 2" xfId="12845"/>
    <cellStyle name="Normal 2 2 2 3 2 2" xfId="12846"/>
    <cellStyle name="Normal 2 2 2 3 2 2 2" xfId="12847"/>
    <cellStyle name="Normal 2 2 2 3 2 2 3" xfId="12848"/>
    <cellStyle name="Normal 2 2 2 3 2 3" xfId="12849"/>
    <cellStyle name="Normal 2 2 2 3 2 4" xfId="12850"/>
    <cellStyle name="Normal 2 2 2 3 2 5" xfId="12851"/>
    <cellStyle name="Normal 2 2 2 3 3" xfId="12852"/>
    <cellStyle name="Normal 2 2 2 3 3 2" xfId="12853"/>
    <cellStyle name="Normal 2 2 2 3 3 3" xfId="12854"/>
    <cellStyle name="Normal 2 2 2 3 4" xfId="12855"/>
    <cellStyle name="Normal 2 2 2 3 5" xfId="12856"/>
    <cellStyle name="Normal 2 2 2 3 6" xfId="12857"/>
    <cellStyle name="Normal 2 2 3" xfId="12858"/>
    <cellStyle name="Normal 2 2 3 2" xfId="12859"/>
    <cellStyle name="Normal 2 2 3 2 2" xfId="12860"/>
    <cellStyle name="Normal 2 2 3 2 2 2" xfId="12861"/>
    <cellStyle name="Normal 2 2 3 2 2 3" xfId="12862"/>
    <cellStyle name="Normal 2 2 3 2 2 4" xfId="12863"/>
    <cellStyle name="Normal 2 2 3 2 3" xfId="12864"/>
    <cellStyle name="Normal 2 2 3 2 3 2" xfId="12865"/>
    <cellStyle name="Normal 2 2 3 2 3 3" xfId="12866"/>
    <cellStyle name="Normal 2 2 3 2 4" xfId="12867"/>
    <cellStyle name="Normal 2 2 3 2 5" xfId="12868"/>
    <cellStyle name="Normal 2 2 3 2 6" xfId="12869"/>
    <cellStyle name="Normal 2 2 3 3" xfId="12870"/>
    <cellStyle name="Normal 2 2 3 3 2" xfId="12871"/>
    <cellStyle name="Normal 2 2 3 3 3" xfId="12872"/>
    <cellStyle name="Normal 2 2 3 3 4" xfId="12873"/>
    <cellStyle name="Normal 2 2 3 4" xfId="12874"/>
    <cellStyle name="Normal 2 2 3 4 2" xfId="12875"/>
    <cellStyle name="Normal 2 2 3 4 3" xfId="12876"/>
    <cellStyle name="Normal 2 2 3 4 4" xfId="12877"/>
    <cellStyle name="Normal 2 2 3 5" xfId="12878"/>
    <cellStyle name="Normal 2 2 3 5 2" xfId="12879"/>
    <cellStyle name="Normal 2 2 3 5 3" xfId="12880"/>
    <cellStyle name="Normal 2 2 3 5 4" xfId="12881"/>
    <cellStyle name="Normal 2 2 3 6" xfId="12882"/>
    <cellStyle name="Normal 2 2 3 6 2" xfId="12883"/>
    <cellStyle name="Normal 2 2 3 6 3" xfId="12884"/>
    <cellStyle name="Normal 2 2 3 7" xfId="12885"/>
    <cellStyle name="Normal 2 2 3 8" xfId="12886"/>
    <cellStyle name="Normal 2 2 3 9" xfId="12887"/>
    <cellStyle name="Normal 2 2 4" xfId="12888"/>
    <cellStyle name="Normal 2 2 4 2" xfId="12889"/>
    <cellStyle name="Normal 2 2 4 2 2" xfId="12890"/>
    <cellStyle name="Normal 2 2 4 2 2 2" xfId="12891"/>
    <cellStyle name="Normal 2 2 4 2 2 3" xfId="12892"/>
    <cellStyle name="Normal 2 2 4 2 3" xfId="12893"/>
    <cellStyle name="Normal 2 2 4 2 4" xfId="12894"/>
    <cellStyle name="Normal 2 2 4 2 5" xfId="12895"/>
    <cellStyle name="Normal 2 2 4 3" xfId="12896"/>
    <cellStyle name="Normal 2 2 4 3 2" xfId="12897"/>
    <cellStyle name="Normal 2 2 4 3 3" xfId="12898"/>
    <cellStyle name="Normal 2 2 4 4" xfId="12899"/>
    <cellStyle name="Normal 2 2 4 5" xfId="12900"/>
    <cellStyle name="Normal 2 2 4 6" xfId="12901"/>
    <cellStyle name="Normal 2 3" xfId="12902"/>
    <cellStyle name="Normal 2 3 2" xfId="12903"/>
    <cellStyle name="Normal 2 3 2 2" xfId="12904"/>
    <cellStyle name="Normal 2 3 2 2 2" xfId="12905"/>
    <cellStyle name="Normal 2 3 2 2 2 2" xfId="12906"/>
    <cellStyle name="Normal 2 3 2 2 2 3" xfId="12907"/>
    <cellStyle name="Normal 2 3 2 2 3" xfId="12908"/>
    <cellStyle name="Normal 2 3 2 2 4" xfId="12909"/>
    <cellStyle name="Normal 2 3 2 2 5" xfId="12910"/>
    <cellStyle name="Normal 2 3 2 3" xfId="12911"/>
    <cellStyle name="Normal 2 3 2 3 2" xfId="12912"/>
    <cellStyle name="Normal 2 3 2 3 3" xfId="12913"/>
    <cellStyle name="Normal 2 3 2 4" xfId="12914"/>
    <cellStyle name="Normal 2 3 2 5" xfId="12915"/>
    <cellStyle name="Normal 2 3 2 6" xfId="12916"/>
    <cellStyle name="Normal 2 4" xfId="12917"/>
    <cellStyle name="Normal 2 4 2" xfId="12918"/>
    <cellStyle name="Normal 2 4 2 2" xfId="12919"/>
    <cellStyle name="Normal 2 4 2 2 2" xfId="12920"/>
    <cellStyle name="Normal 2 4 2 2 2 2" xfId="12921"/>
    <cellStyle name="Normal 2 4 2 2 2 3" xfId="12922"/>
    <cellStyle name="Normal 2 4 2 2 3" xfId="12923"/>
    <cellStyle name="Normal 2 4 2 2 4" xfId="12924"/>
    <cellStyle name="Normal 2 4 2 2 5" xfId="12925"/>
    <cellStyle name="Normal 2 4 2 3" xfId="12926"/>
    <cellStyle name="Normal 2 4 2 3 2" xfId="12927"/>
    <cellStyle name="Normal 2 4 2 3 3" xfId="12928"/>
    <cellStyle name="Normal 2 4 2 3 4" xfId="12929"/>
    <cellStyle name="Normal 2 4 2 4" xfId="12930"/>
    <cellStyle name="Normal 2 4 2 4 2" xfId="12931"/>
    <cellStyle name="Normal 2 4 2 4 3" xfId="12932"/>
    <cellStyle name="Normal 2 4 2 5" xfId="12933"/>
    <cellStyle name="Normal 2 4 2 6" xfId="12934"/>
    <cellStyle name="Normal 2 4 2 7" xfId="12935"/>
    <cellStyle name="Normal 2 4 3" xfId="12936"/>
    <cellStyle name="Normal 2 4 3 2" xfId="12937"/>
    <cellStyle name="Normal 2 4 3 2 2" xfId="12938"/>
    <cellStyle name="Normal 2 4 3 2 3" xfId="12939"/>
    <cellStyle name="Normal 2 4 3 2 4" xfId="12940"/>
    <cellStyle name="Normal 2 4 3 3" xfId="12941"/>
    <cellStyle name="Normal 2 4 3 3 2" xfId="12942"/>
    <cellStyle name="Normal 2 4 3 3 3" xfId="12943"/>
    <cellStyle name="Normal 2 4 3 4" xfId="12944"/>
    <cellStyle name="Normal 2 4 3 5" xfId="12945"/>
    <cellStyle name="Normal 2 4 3 6" xfId="12946"/>
    <cellStyle name="Normal 2 4 4" xfId="12947"/>
    <cellStyle name="Normal 2 4 4 2" xfId="12948"/>
    <cellStyle name="Normal 2 4 4 3" xfId="12949"/>
    <cellStyle name="Normal 2 4 4 4" xfId="12950"/>
    <cellStyle name="Normal 2 4 5" xfId="12951"/>
    <cellStyle name="Normal 2 4 5 2" xfId="12952"/>
    <cellStyle name="Normal 2 4 5 3" xfId="12953"/>
    <cellStyle name="Normal 2 4 5 4" xfId="12954"/>
    <cellStyle name="Normal 2 4 6" xfId="12955"/>
    <cellStyle name="Normal 2 4 6 2" xfId="12956"/>
    <cellStyle name="Normal 2 4 6 3" xfId="12957"/>
    <cellStyle name="Normal 2 4 7" xfId="12958"/>
    <cellStyle name="Normal 2 4 8" xfId="12959"/>
    <cellStyle name="Normal 2 4 9" xfId="12960"/>
    <cellStyle name="Normal 20" xfId="103"/>
    <cellStyle name="Normal 20 2" xfId="12961"/>
    <cellStyle name="Normal 20 2 2" xfId="12962"/>
    <cellStyle name="Normal 20 3" xfId="12963"/>
    <cellStyle name="Normal 20 4" xfId="12964"/>
    <cellStyle name="Normal 21" xfId="106"/>
    <cellStyle name="Normal 21 2" xfId="12965"/>
    <cellStyle name="Normal 21 2 2" xfId="12966"/>
    <cellStyle name="Normal 21 3" xfId="12967"/>
    <cellStyle name="Normal 21 4" xfId="12968"/>
    <cellStyle name="Normal 22" xfId="99"/>
    <cellStyle name="Normal 22 2" xfId="12969"/>
    <cellStyle name="Normal 22 2 2" xfId="12970"/>
    <cellStyle name="Normal 22 3" xfId="12971"/>
    <cellStyle name="Normal 22 4" xfId="12972"/>
    <cellStyle name="Normal 23" xfId="97"/>
    <cellStyle name="Normal 23 2" xfId="12973"/>
    <cellStyle name="Normal 23 2 2" xfId="12974"/>
    <cellStyle name="Normal 23 3" xfId="12975"/>
    <cellStyle name="Normal 23 4" xfId="12976"/>
    <cellStyle name="Normal 24" xfId="98"/>
    <cellStyle name="Normal 24 2" xfId="12977"/>
    <cellStyle name="Normal 24 2 2" xfId="12978"/>
    <cellStyle name="Normal 24 3" xfId="12979"/>
    <cellStyle name="Normal 24 4" xfId="12980"/>
    <cellStyle name="Normal 25" xfId="111"/>
    <cellStyle name="Normal 25 2" xfId="12981"/>
    <cellStyle name="Normal 25 2 2" xfId="12982"/>
    <cellStyle name="Normal 25 3" xfId="12983"/>
    <cellStyle name="Normal 25 4" xfId="12984"/>
    <cellStyle name="Normal 26" xfId="115"/>
    <cellStyle name="Normal 26 2" xfId="12985"/>
    <cellStyle name="Normal 26 2 2" xfId="12986"/>
    <cellStyle name="Normal 26 3" xfId="12987"/>
    <cellStyle name="Normal 26 4" xfId="12988"/>
    <cellStyle name="Normal 27" xfId="113"/>
    <cellStyle name="Normal 27 2" xfId="12989"/>
    <cellStyle name="Normal 27 2 2" xfId="12990"/>
    <cellStyle name="Normal 27 3" xfId="12991"/>
    <cellStyle name="Normal 27 4" xfId="12992"/>
    <cellStyle name="Normal 28" xfId="112"/>
    <cellStyle name="Normal 28 2" xfId="12993"/>
    <cellStyle name="Normal 28 2 2" xfId="12994"/>
    <cellStyle name="Normal 28 3" xfId="12995"/>
    <cellStyle name="Normal 28 4" xfId="12996"/>
    <cellStyle name="Normal 29" xfId="107"/>
    <cellStyle name="Normal 29 2" xfId="12997"/>
    <cellStyle name="Normal 29 2 2" xfId="12998"/>
    <cellStyle name="Normal 29 3" xfId="12999"/>
    <cellStyle name="Normal 29 4" xfId="13000"/>
    <cellStyle name="Normal 3" xfId="18"/>
    <cellStyle name="Normal 3 2" xfId="19"/>
    <cellStyle name="Normal 3 2 2" xfId="13001"/>
    <cellStyle name="Normal 3 2 2 2" xfId="13002"/>
    <cellStyle name="Normal 3 2 3" xfId="13003"/>
    <cellStyle name="Normal 3 2 4" xfId="13004"/>
    <cellStyle name="Normal 3 3" xfId="27"/>
    <cellStyle name="Normal 3 4" xfId="13005"/>
    <cellStyle name="Normal 3 4 2" xfId="13006"/>
    <cellStyle name="Normal 3 5" xfId="54150"/>
    <cellStyle name="Normal 3 6" xfId="54152"/>
    <cellStyle name="Normal 30" xfId="96"/>
    <cellStyle name="Normal 30 2" xfId="13007"/>
    <cellStyle name="Normal 30 2 2" xfId="13008"/>
    <cellStyle name="Normal 30 3" xfId="13009"/>
    <cellStyle name="Normal 30 4" xfId="13010"/>
    <cellStyle name="Normal 31" xfId="110"/>
    <cellStyle name="Normal 31 2" xfId="13011"/>
    <cellStyle name="Normal 31 2 2" xfId="13012"/>
    <cellStyle name="Normal 31 3" xfId="13013"/>
    <cellStyle name="Normal 31 4" xfId="13014"/>
    <cellStyle name="Normal 32" xfId="100"/>
    <cellStyle name="Normal 32 2" xfId="13015"/>
    <cellStyle name="Normal 32 2 2" xfId="13016"/>
    <cellStyle name="Normal 32 3" xfId="13017"/>
    <cellStyle name="Normal 32 4" xfId="13018"/>
    <cellStyle name="Normal 33" xfId="104"/>
    <cellStyle name="Normal 33 2" xfId="13019"/>
    <cellStyle name="Normal 33 2 2" xfId="13020"/>
    <cellStyle name="Normal 33 3" xfId="13021"/>
    <cellStyle name="Normal 33 4" xfId="13022"/>
    <cellStyle name="Normal 34" xfId="114"/>
    <cellStyle name="Normal 34 2" xfId="13023"/>
    <cellStyle name="Normal 34 2 2" xfId="13024"/>
    <cellStyle name="Normal 34 3" xfId="13025"/>
    <cellStyle name="Normal 34 4" xfId="13026"/>
    <cellStyle name="Normal 35" xfId="108"/>
    <cellStyle name="Normal 35 2" xfId="13027"/>
    <cellStyle name="Normal 35 2 2" xfId="13028"/>
    <cellStyle name="Normal 35 3" xfId="13029"/>
    <cellStyle name="Normal 35 4" xfId="13030"/>
    <cellStyle name="Normal 36" xfId="102"/>
    <cellStyle name="Normal 36 2" xfId="13031"/>
    <cellStyle name="Normal 36 2 2" xfId="13032"/>
    <cellStyle name="Normal 36 3" xfId="13033"/>
    <cellStyle name="Normal 36 4" xfId="13034"/>
    <cellStyle name="Normal 37" xfId="119"/>
    <cellStyle name="Normal 37 10" xfId="13035"/>
    <cellStyle name="Normal 37 10 2" xfId="13036"/>
    <cellStyle name="Normal 37 10 2 2" xfId="13037"/>
    <cellStyle name="Normal 37 10 2 2 2" xfId="13038"/>
    <cellStyle name="Normal 37 10 2 2 3" xfId="13039"/>
    <cellStyle name="Normal 37 10 2 2 4" xfId="13040"/>
    <cellStyle name="Normal 37 10 2 3" xfId="13041"/>
    <cellStyle name="Normal 37 10 2 3 2" xfId="13042"/>
    <cellStyle name="Normal 37 10 2 3 3" xfId="13043"/>
    <cellStyle name="Normal 37 10 2 4" xfId="13044"/>
    <cellStyle name="Normal 37 10 2 5" xfId="13045"/>
    <cellStyle name="Normal 37 10 2 6" xfId="13046"/>
    <cellStyle name="Normal 37 10 3" xfId="13047"/>
    <cellStyle name="Normal 37 10 3 2" xfId="13048"/>
    <cellStyle name="Normal 37 10 3 3" xfId="13049"/>
    <cellStyle name="Normal 37 10 3 4" xfId="13050"/>
    <cellStyle name="Normal 37 10 4" xfId="13051"/>
    <cellStyle name="Normal 37 10 4 2" xfId="13052"/>
    <cellStyle name="Normal 37 10 4 3" xfId="13053"/>
    <cellStyle name="Normal 37 10 4 4" xfId="13054"/>
    <cellStyle name="Normal 37 10 5" xfId="13055"/>
    <cellStyle name="Normal 37 10 5 2" xfId="13056"/>
    <cellStyle name="Normal 37 10 5 3" xfId="13057"/>
    <cellStyle name="Normal 37 10 5 4" xfId="13058"/>
    <cellStyle name="Normal 37 10 6" xfId="13059"/>
    <cellStyle name="Normal 37 10 6 2" xfId="13060"/>
    <cellStyle name="Normal 37 10 6 3" xfId="13061"/>
    <cellStyle name="Normal 37 10 7" xfId="13062"/>
    <cellStyle name="Normal 37 10 8" xfId="13063"/>
    <cellStyle name="Normal 37 10 9" xfId="13064"/>
    <cellStyle name="Normal 37 11" xfId="13065"/>
    <cellStyle name="Normal 37 11 2" xfId="13066"/>
    <cellStyle name="Normal 37 11 2 2" xfId="13067"/>
    <cellStyle name="Normal 37 11 2 2 2" xfId="13068"/>
    <cellStyle name="Normal 37 11 2 2 3" xfId="13069"/>
    <cellStyle name="Normal 37 11 2 2 4" xfId="13070"/>
    <cellStyle name="Normal 37 11 2 3" xfId="13071"/>
    <cellStyle name="Normal 37 11 2 3 2" xfId="13072"/>
    <cellStyle name="Normal 37 11 2 3 3" xfId="13073"/>
    <cellStyle name="Normal 37 11 2 4" xfId="13074"/>
    <cellStyle name="Normal 37 11 2 5" xfId="13075"/>
    <cellStyle name="Normal 37 11 2 6" xfId="13076"/>
    <cellStyle name="Normal 37 11 3" xfId="13077"/>
    <cellStyle name="Normal 37 11 3 2" xfId="13078"/>
    <cellStyle name="Normal 37 11 3 3" xfId="13079"/>
    <cellStyle name="Normal 37 11 3 4" xfId="13080"/>
    <cellStyle name="Normal 37 11 4" xfId="13081"/>
    <cellStyle name="Normal 37 11 4 2" xfId="13082"/>
    <cellStyle name="Normal 37 11 4 3" xfId="13083"/>
    <cellStyle name="Normal 37 11 4 4" xfId="13084"/>
    <cellStyle name="Normal 37 11 5" xfId="13085"/>
    <cellStyle name="Normal 37 11 5 2" xfId="13086"/>
    <cellStyle name="Normal 37 11 5 3" xfId="13087"/>
    <cellStyle name="Normal 37 11 5 4" xfId="13088"/>
    <cellStyle name="Normal 37 11 6" xfId="13089"/>
    <cellStyle name="Normal 37 11 6 2" xfId="13090"/>
    <cellStyle name="Normal 37 11 6 3" xfId="13091"/>
    <cellStyle name="Normal 37 11 7" xfId="13092"/>
    <cellStyle name="Normal 37 11 8" xfId="13093"/>
    <cellStyle name="Normal 37 11 9" xfId="13094"/>
    <cellStyle name="Normal 37 12" xfId="13095"/>
    <cellStyle name="Normal 37 12 2" xfId="13096"/>
    <cellStyle name="Normal 37 12 2 2" xfId="13097"/>
    <cellStyle name="Normal 37 12 2 2 2" xfId="13098"/>
    <cellStyle name="Normal 37 12 2 2 3" xfId="13099"/>
    <cellStyle name="Normal 37 12 2 2 4" xfId="13100"/>
    <cellStyle name="Normal 37 12 2 3" xfId="13101"/>
    <cellStyle name="Normal 37 12 2 3 2" xfId="13102"/>
    <cellStyle name="Normal 37 12 2 3 3" xfId="13103"/>
    <cellStyle name="Normal 37 12 2 4" xfId="13104"/>
    <cellStyle name="Normal 37 12 2 5" xfId="13105"/>
    <cellStyle name="Normal 37 12 2 6" xfId="13106"/>
    <cellStyle name="Normal 37 12 3" xfId="13107"/>
    <cellStyle name="Normal 37 12 3 2" xfId="13108"/>
    <cellStyle name="Normal 37 12 3 3" xfId="13109"/>
    <cellStyle name="Normal 37 12 3 4" xfId="13110"/>
    <cellStyle name="Normal 37 12 4" xfId="13111"/>
    <cellStyle name="Normal 37 12 4 2" xfId="13112"/>
    <cellStyle name="Normal 37 12 4 3" xfId="13113"/>
    <cellStyle name="Normal 37 12 4 4" xfId="13114"/>
    <cellStyle name="Normal 37 12 5" xfId="13115"/>
    <cellStyle name="Normal 37 12 5 2" xfId="13116"/>
    <cellStyle name="Normal 37 12 5 3" xfId="13117"/>
    <cellStyle name="Normal 37 12 6" xfId="13118"/>
    <cellStyle name="Normal 37 12 7" xfId="13119"/>
    <cellStyle name="Normal 37 12 8" xfId="13120"/>
    <cellStyle name="Normal 37 13" xfId="13121"/>
    <cellStyle name="Normal 37 13 2" xfId="13122"/>
    <cellStyle name="Normal 37 13 2 2" xfId="13123"/>
    <cellStyle name="Normal 37 13 2 3" xfId="13124"/>
    <cellStyle name="Normal 37 13 2 4" xfId="13125"/>
    <cellStyle name="Normal 37 13 3" xfId="13126"/>
    <cellStyle name="Normal 37 13 3 2" xfId="13127"/>
    <cellStyle name="Normal 37 13 3 3" xfId="13128"/>
    <cellStyle name="Normal 37 13 3 4" xfId="13129"/>
    <cellStyle name="Normal 37 13 4" xfId="13130"/>
    <cellStyle name="Normal 37 13 4 2" xfId="13131"/>
    <cellStyle name="Normal 37 13 4 3" xfId="13132"/>
    <cellStyle name="Normal 37 13 5" xfId="13133"/>
    <cellStyle name="Normal 37 13 6" xfId="13134"/>
    <cellStyle name="Normal 37 13 7" xfId="13135"/>
    <cellStyle name="Normal 37 14" xfId="13136"/>
    <cellStyle name="Normal 37 14 2" xfId="13137"/>
    <cellStyle name="Normal 37 14 3" xfId="13138"/>
    <cellStyle name="Normal 37 14 4" xfId="13139"/>
    <cellStyle name="Normal 37 15" xfId="13140"/>
    <cellStyle name="Normal 37 15 2" xfId="13141"/>
    <cellStyle name="Normal 37 15 3" xfId="13142"/>
    <cellStyle name="Normal 37 15 4" xfId="13143"/>
    <cellStyle name="Normal 37 16" xfId="13144"/>
    <cellStyle name="Normal 37 16 2" xfId="13145"/>
    <cellStyle name="Normal 37 16 3" xfId="13146"/>
    <cellStyle name="Normal 37 16 4" xfId="13147"/>
    <cellStyle name="Normal 37 17" xfId="13148"/>
    <cellStyle name="Normal 37 17 2" xfId="13149"/>
    <cellStyle name="Normal 37 17 3" xfId="13150"/>
    <cellStyle name="Normal 37 18" xfId="13151"/>
    <cellStyle name="Normal 37 19" xfId="13152"/>
    <cellStyle name="Normal 37 2" xfId="127"/>
    <cellStyle name="Normal 37 2 10" xfId="13153"/>
    <cellStyle name="Normal 37 2 10 2" xfId="13154"/>
    <cellStyle name="Normal 37 2 10 2 2" xfId="13155"/>
    <cellStyle name="Normal 37 2 10 2 2 2" xfId="13156"/>
    <cellStyle name="Normal 37 2 10 2 2 3" xfId="13157"/>
    <cellStyle name="Normal 37 2 10 2 2 4" xfId="13158"/>
    <cellStyle name="Normal 37 2 10 2 3" xfId="13159"/>
    <cellStyle name="Normal 37 2 10 2 3 2" xfId="13160"/>
    <cellStyle name="Normal 37 2 10 2 3 3" xfId="13161"/>
    <cellStyle name="Normal 37 2 10 2 4" xfId="13162"/>
    <cellStyle name="Normal 37 2 10 2 5" xfId="13163"/>
    <cellStyle name="Normal 37 2 10 2 6" xfId="13164"/>
    <cellStyle name="Normal 37 2 10 3" xfId="13165"/>
    <cellStyle name="Normal 37 2 10 3 2" xfId="13166"/>
    <cellStyle name="Normal 37 2 10 3 3" xfId="13167"/>
    <cellStyle name="Normal 37 2 10 3 4" xfId="13168"/>
    <cellStyle name="Normal 37 2 10 4" xfId="13169"/>
    <cellStyle name="Normal 37 2 10 4 2" xfId="13170"/>
    <cellStyle name="Normal 37 2 10 4 3" xfId="13171"/>
    <cellStyle name="Normal 37 2 10 4 4" xfId="13172"/>
    <cellStyle name="Normal 37 2 10 5" xfId="13173"/>
    <cellStyle name="Normal 37 2 10 5 2" xfId="13174"/>
    <cellStyle name="Normal 37 2 10 5 3" xfId="13175"/>
    <cellStyle name="Normal 37 2 10 5 4" xfId="13176"/>
    <cellStyle name="Normal 37 2 10 6" xfId="13177"/>
    <cellStyle name="Normal 37 2 10 6 2" xfId="13178"/>
    <cellStyle name="Normal 37 2 10 6 3" xfId="13179"/>
    <cellStyle name="Normal 37 2 10 7" xfId="13180"/>
    <cellStyle name="Normal 37 2 10 8" xfId="13181"/>
    <cellStyle name="Normal 37 2 10 9" xfId="13182"/>
    <cellStyle name="Normal 37 2 11" xfId="13183"/>
    <cellStyle name="Normal 37 2 11 2" xfId="13184"/>
    <cellStyle name="Normal 37 2 11 2 2" xfId="13185"/>
    <cellStyle name="Normal 37 2 11 2 2 2" xfId="13186"/>
    <cellStyle name="Normal 37 2 11 2 2 3" xfId="13187"/>
    <cellStyle name="Normal 37 2 11 2 2 4" xfId="13188"/>
    <cellStyle name="Normal 37 2 11 2 3" xfId="13189"/>
    <cellStyle name="Normal 37 2 11 2 3 2" xfId="13190"/>
    <cellStyle name="Normal 37 2 11 2 3 3" xfId="13191"/>
    <cellStyle name="Normal 37 2 11 2 4" xfId="13192"/>
    <cellStyle name="Normal 37 2 11 2 5" xfId="13193"/>
    <cellStyle name="Normal 37 2 11 2 6" xfId="13194"/>
    <cellStyle name="Normal 37 2 11 3" xfId="13195"/>
    <cellStyle name="Normal 37 2 11 3 2" xfId="13196"/>
    <cellStyle name="Normal 37 2 11 3 3" xfId="13197"/>
    <cellStyle name="Normal 37 2 11 3 4" xfId="13198"/>
    <cellStyle name="Normal 37 2 11 4" xfId="13199"/>
    <cellStyle name="Normal 37 2 11 4 2" xfId="13200"/>
    <cellStyle name="Normal 37 2 11 4 3" xfId="13201"/>
    <cellStyle name="Normal 37 2 11 4 4" xfId="13202"/>
    <cellStyle name="Normal 37 2 11 5" xfId="13203"/>
    <cellStyle name="Normal 37 2 11 5 2" xfId="13204"/>
    <cellStyle name="Normal 37 2 11 5 3" xfId="13205"/>
    <cellStyle name="Normal 37 2 11 6" xfId="13206"/>
    <cellStyle name="Normal 37 2 11 7" xfId="13207"/>
    <cellStyle name="Normal 37 2 11 8" xfId="13208"/>
    <cellStyle name="Normal 37 2 12" xfId="13209"/>
    <cellStyle name="Normal 37 2 12 2" xfId="13210"/>
    <cellStyle name="Normal 37 2 12 2 2" xfId="13211"/>
    <cellStyle name="Normal 37 2 12 2 3" xfId="13212"/>
    <cellStyle name="Normal 37 2 12 2 4" xfId="13213"/>
    <cellStyle name="Normal 37 2 12 3" xfId="13214"/>
    <cellStyle name="Normal 37 2 12 3 2" xfId="13215"/>
    <cellStyle name="Normal 37 2 12 3 3" xfId="13216"/>
    <cellStyle name="Normal 37 2 12 3 4" xfId="13217"/>
    <cellStyle name="Normal 37 2 12 4" xfId="13218"/>
    <cellStyle name="Normal 37 2 12 4 2" xfId="13219"/>
    <cellStyle name="Normal 37 2 12 4 3" xfId="13220"/>
    <cellStyle name="Normal 37 2 12 5" xfId="13221"/>
    <cellStyle name="Normal 37 2 12 6" xfId="13222"/>
    <cellStyle name="Normal 37 2 12 7" xfId="13223"/>
    <cellStyle name="Normal 37 2 13" xfId="13224"/>
    <cellStyle name="Normal 37 2 13 2" xfId="13225"/>
    <cellStyle name="Normal 37 2 13 3" xfId="13226"/>
    <cellStyle name="Normal 37 2 13 4" xfId="13227"/>
    <cellStyle name="Normal 37 2 14" xfId="13228"/>
    <cellStyle name="Normal 37 2 14 2" xfId="13229"/>
    <cellStyle name="Normal 37 2 14 3" xfId="13230"/>
    <cellStyle name="Normal 37 2 14 4" xfId="13231"/>
    <cellStyle name="Normal 37 2 15" xfId="13232"/>
    <cellStyle name="Normal 37 2 15 2" xfId="13233"/>
    <cellStyle name="Normal 37 2 15 3" xfId="13234"/>
    <cellStyle name="Normal 37 2 15 4" xfId="13235"/>
    <cellStyle name="Normal 37 2 16" xfId="13236"/>
    <cellStyle name="Normal 37 2 16 2" xfId="13237"/>
    <cellStyle name="Normal 37 2 16 3" xfId="13238"/>
    <cellStyle name="Normal 37 2 17" xfId="13239"/>
    <cellStyle name="Normal 37 2 18" xfId="13240"/>
    <cellStyle name="Normal 37 2 19" xfId="13241"/>
    <cellStyle name="Normal 37 2 2" xfId="198"/>
    <cellStyle name="Normal 37 2 2 10" xfId="13242"/>
    <cellStyle name="Normal 37 2 2 10 2" xfId="13243"/>
    <cellStyle name="Normal 37 2 2 10 3" xfId="13244"/>
    <cellStyle name="Normal 37 2 2 10 4" xfId="13245"/>
    <cellStyle name="Normal 37 2 2 11" xfId="13246"/>
    <cellStyle name="Normal 37 2 2 11 2" xfId="13247"/>
    <cellStyle name="Normal 37 2 2 11 3" xfId="13248"/>
    <cellStyle name="Normal 37 2 2 12" xfId="13249"/>
    <cellStyle name="Normal 37 2 2 13" xfId="13250"/>
    <cellStyle name="Normal 37 2 2 14" xfId="13251"/>
    <cellStyle name="Normal 37 2 2 2" xfId="13252"/>
    <cellStyle name="Normal 37 2 2 2 10" xfId="13253"/>
    <cellStyle name="Normal 37 2 2 2 11" xfId="13254"/>
    <cellStyle name="Normal 37 2 2 2 2" xfId="13255"/>
    <cellStyle name="Normal 37 2 2 2 2 10" xfId="13256"/>
    <cellStyle name="Normal 37 2 2 2 2 2" xfId="13257"/>
    <cellStyle name="Normal 37 2 2 2 2 2 2" xfId="13258"/>
    <cellStyle name="Normal 37 2 2 2 2 2 2 2" xfId="13259"/>
    <cellStyle name="Normal 37 2 2 2 2 2 2 2 2" xfId="13260"/>
    <cellStyle name="Normal 37 2 2 2 2 2 2 2 3" xfId="13261"/>
    <cellStyle name="Normal 37 2 2 2 2 2 2 2 4" xfId="13262"/>
    <cellStyle name="Normal 37 2 2 2 2 2 2 3" xfId="13263"/>
    <cellStyle name="Normal 37 2 2 2 2 2 2 3 2" xfId="13264"/>
    <cellStyle name="Normal 37 2 2 2 2 2 2 3 3" xfId="13265"/>
    <cellStyle name="Normal 37 2 2 2 2 2 2 4" xfId="13266"/>
    <cellStyle name="Normal 37 2 2 2 2 2 2 5" xfId="13267"/>
    <cellStyle name="Normal 37 2 2 2 2 2 2 6" xfId="13268"/>
    <cellStyle name="Normal 37 2 2 2 2 2 3" xfId="13269"/>
    <cellStyle name="Normal 37 2 2 2 2 2 3 2" xfId="13270"/>
    <cellStyle name="Normal 37 2 2 2 2 2 3 3" xfId="13271"/>
    <cellStyle name="Normal 37 2 2 2 2 2 3 4" xfId="13272"/>
    <cellStyle name="Normal 37 2 2 2 2 2 4" xfId="13273"/>
    <cellStyle name="Normal 37 2 2 2 2 2 4 2" xfId="13274"/>
    <cellStyle name="Normal 37 2 2 2 2 2 4 3" xfId="13275"/>
    <cellStyle name="Normal 37 2 2 2 2 2 4 4" xfId="13276"/>
    <cellStyle name="Normal 37 2 2 2 2 2 5" xfId="13277"/>
    <cellStyle name="Normal 37 2 2 2 2 2 5 2" xfId="13278"/>
    <cellStyle name="Normal 37 2 2 2 2 2 5 3" xfId="13279"/>
    <cellStyle name="Normal 37 2 2 2 2 2 5 4" xfId="13280"/>
    <cellStyle name="Normal 37 2 2 2 2 2 6" xfId="13281"/>
    <cellStyle name="Normal 37 2 2 2 2 2 6 2" xfId="13282"/>
    <cellStyle name="Normal 37 2 2 2 2 2 6 3" xfId="13283"/>
    <cellStyle name="Normal 37 2 2 2 2 2 7" xfId="13284"/>
    <cellStyle name="Normal 37 2 2 2 2 2 8" xfId="13285"/>
    <cellStyle name="Normal 37 2 2 2 2 2 9" xfId="13286"/>
    <cellStyle name="Normal 37 2 2 2 2 3" xfId="13287"/>
    <cellStyle name="Normal 37 2 2 2 2 3 2" xfId="13288"/>
    <cellStyle name="Normal 37 2 2 2 2 3 2 2" xfId="13289"/>
    <cellStyle name="Normal 37 2 2 2 2 3 2 3" xfId="13290"/>
    <cellStyle name="Normal 37 2 2 2 2 3 2 4" xfId="13291"/>
    <cellStyle name="Normal 37 2 2 2 2 3 3" xfId="13292"/>
    <cellStyle name="Normal 37 2 2 2 2 3 3 2" xfId="13293"/>
    <cellStyle name="Normal 37 2 2 2 2 3 3 3" xfId="13294"/>
    <cellStyle name="Normal 37 2 2 2 2 3 4" xfId="13295"/>
    <cellStyle name="Normal 37 2 2 2 2 3 5" xfId="13296"/>
    <cellStyle name="Normal 37 2 2 2 2 3 6" xfId="13297"/>
    <cellStyle name="Normal 37 2 2 2 2 4" xfId="13298"/>
    <cellStyle name="Normal 37 2 2 2 2 4 2" xfId="13299"/>
    <cellStyle name="Normal 37 2 2 2 2 4 3" xfId="13300"/>
    <cellStyle name="Normal 37 2 2 2 2 4 4" xfId="13301"/>
    <cellStyle name="Normal 37 2 2 2 2 5" xfId="13302"/>
    <cellStyle name="Normal 37 2 2 2 2 5 2" xfId="13303"/>
    <cellStyle name="Normal 37 2 2 2 2 5 3" xfId="13304"/>
    <cellStyle name="Normal 37 2 2 2 2 5 4" xfId="13305"/>
    <cellStyle name="Normal 37 2 2 2 2 6" xfId="13306"/>
    <cellStyle name="Normal 37 2 2 2 2 6 2" xfId="13307"/>
    <cellStyle name="Normal 37 2 2 2 2 6 3" xfId="13308"/>
    <cellStyle name="Normal 37 2 2 2 2 6 4" xfId="13309"/>
    <cellStyle name="Normal 37 2 2 2 2 7" xfId="13310"/>
    <cellStyle name="Normal 37 2 2 2 2 7 2" xfId="13311"/>
    <cellStyle name="Normal 37 2 2 2 2 7 3" xfId="13312"/>
    <cellStyle name="Normal 37 2 2 2 2 8" xfId="13313"/>
    <cellStyle name="Normal 37 2 2 2 2 9" xfId="13314"/>
    <cellStyle name="Normal 37 2 2 2 3" xfId="13315"/>
    <cellStyle name="Normal 37 2 2 2 3 2" xfId="13316"/>
    <cellStyle name="Normal 37 2 2 2 3 2 2" xfId="13317"/>
    <cellStyle name="Normal 37 2 2 2 3 2 2 2" xfId="13318"/>
    <cellStyle name="Normal 37 2 2 2 3 2 2 3" xfId="13319"/>
    <cellStyle name="Normal 37 2 2 2 3 2 2 4" xfId="13320"/>
    <cellStyle name="Normal 37 2 2 2 3 2 3" xfId="13321"/>
    <cellStyle name="Normal 37 2 2 2 3 2 3 2" xfId="13322"/>
    <cellStyle name="Normal 37 2 2 2 3 2 3 3" xfId="13323"/>
    <cellStyle name="Normal 37 2 2 2 3 2 4" xfId="13324"/>
    <cellStyle name="Normal 37 2 2 2 3 2 5" xfId="13325"/>
    <cellStyle name="Normal 37 2 2 2 3 2 6" xfId="13326"/>
    <cellStyle name="Normal 37 2 2 2 3 3" xfId="13327"/>
    <cellStyle name="Normal 37 2 2 2 3 3 2" xfId="13328"/>
    <cellStyle name="Normal 37 2 2 2 3 3 3" xfId="13329"/>
    <cellStyle name="Normal 37 2 2 2 3 3 4" xfId="13330"/>
    <cellStyle name="Normal 37 2 2 2 3 4" xfId="13331"/>
    <cellStyle name="Normal 37 2 2 2 3 4 2" xfId="13332"/>
    <cellStyle name="Normal 37 2 2 2 3 4 3" xfId="13333"/>
    <cellStyle name="Normal 37 2 2 2 3 4 4" xfId="13334"/>
    <cellStyle name="Normal 37 2 2 2 3 5" xfId="13335"/>
    <cellStyle name="Normal 37 2 2 2 3 5 2" xfId="13336"/>
    <cellStyle name="Normal 37 2 2 2 3 5 3" xfId="13337"/>
    <cellStyle name="Normal 37 2 2 2 3 5 4" xfId="13338"/>
    <cellStyle name="Normal 37 2 2 2 3 6" xfId="13339"/>
    <cellStyle name="Normal 37 2 2 2 3 6 2" xfId="13340"/>
    <cellStyle name="Normal 37 2 2 2 3 6 3" xfId="13341"/>
    <cellStyle name="Normal 37 2 2 2 3 7" xfId="13342"/>
    <cellStyle name="Normal 37 2 2 2 3 8" xfId="13343"/>
    <cellStyle name="Normal 37 2 2 2 3 9" xfId="13344"/>
    <cellStyle name="Normal 37 2 2 2 4" xfId="13345"/>
    <cellStyle name="Normal 37 2 2 2 4 2" xfId="13346"/>
    <cellStyle name="Normal 37 2 2 2 4 2 2" xfId="13347"/>
    <cellStyle name="Normal 37 2 2 2 4 2 3" xfId="13348"/>
    <cellStyle name="Normal 37 2 2 2 4 2 4" xfId="13349"/>
    <cellStyle name="Normal 37 2 2 2 4 3" xfId="13350"/>
    <cellStyle name="Normal 37 2 2 2 4 3 2" xfId="13351"/>
    <cellStyle name="Normal 37 2 2 2 4 3 3" xfId="13352"/>
    <cellStyle name="Normal 37 2 2 2 4 4" xfId="13353"/>
    <cellStyle name="Normal 37 2 2 2 4 5" xfId="13354"/>
    <cellStyle name="Normal 37 2 2 2 4 6" xfId="13355"/>
    <cellStyle name="Normal 37 2 2 2 5" xfId="13356"/>
    <cellStyle name="Normal 37 2 2 2 5 2" xfId="13357"/>
    <cellStyle name="Normal 37 2 2 2 5 3" xfId="13358"/>
    <cellStyle name="Normal 37 2 2 2 5 4" xfId="13359"/>
    <cellStyle name="Normal 37 2 2 2 6" xfId="13360"/>
    <cellStyle name="Normal 37 2 2 2 6 2" xfId="13361"/>
    <cellStyle name="Normal 37 2 2 2 6 3" xfId="13362"/>
    <cellStyle name="Normal 37 2 2 2 6 4" xfId="13363"/>
    <cellStyle name="Normal 37 2 2 2 7" xfId="13364"/>
    <cellStyle name="Normal 37 2 2 2 7 2" xfId="13365"/>
    <cellStyle name="Normal 37 2 2 2 7 3" xfId="13366"/>
    <cellStyle name="Normal 37 2 2 2 7 4" xfId="13367"/>
    <cellStyle name="Normal 37 2 2 2 8" xfId="13368"/>
    <cellStyle name="Normal 37 2 2 2 8 2" xfId="13369"/>
    <cellStyle name="Normal 37 2 2 2 8 3" xfId="13370"/>
    <cellStyle name="Normal 37 2 2 2 9" xfId="13371"/>
    <cellStyle name="Normal 37 2 2 3" xfId="13372"/>
    <cellStyle name="Normal 37 2 2 3 10" xfId="13373"/>
    <cellStyle name="Normal 37 2 2 3 2" xfId="13374"/>
    <cellStyle name="Normal 37 2 2 3 2 2" xfId="13375"/>
    <cellStyle name="Normal 37 2 2 3 2 2 2" xfId="13376"/>
    <cellStyle name="Normal 37 2 2 3 2 2 2 2" xfId="13377"/>
    <cellStyle name="Normal 37 2 2 3 2 2 2 3" xfId="13378"/>
    <cellStyle name="Normal 37 2 2 3 2 2 2 4" xfId="13379"/>
    <cellStyle name="Normal 37 2 2 3 2 2 3" xfId="13380"/>
    <cellStyle name="Normal 37 2 2 3 2 2 3 2" xfId="13381"/>
    <cellStyle name="Normal 37 2 2 3 2 2 3 3" xfId="13382"/>
    <cellStyle name="Normal 37 2 2 3 2 2 4" xfId="13383"/>
    <cellStyle name="Normal 37 2 2 3 2 2 5" xfId="13384"/>
    <cellStyle name="Normal 37 2 2 3 2 2 6" xfId="13385"/>
    <cellStyle name="Normal 37 2 2 3 2 3" xfId="13386"/>
    <cellStyle name="Normal 37 2 2 3 2 3 2" xfId="13387"/>
    <cellStyle name="Normal 37 2 2 3 2 3 3" xfId="13388"/>
    <cellStyle name="Normal 37 2 2 3 2 3 4" xfId="13389"/>
    <cellStyle name="Normal 37 2 2 3 2 4" xfId="13390"/>
    <cellStyle name="Normal 37 2 2 3 2 4 2" xfId="13391"/>
    <cellStyle name="Normal 37 2 2 3 2 4 3" xfId="13392"/>
    <cellStyle name="Normal 37 2 2 3 2 4 4" xfId="13393"/>
    <cellStyle name="Normal 37 2 2 3 2 5" xfId="13394"/>
    <cellStyle name="Normal 37 2 2 3 2 5 2" xfId="13395"/>
    <cellStyle name="Normal 37 2 2 3 2 5 3" xfId="13396"/>
    <cellStyle name="Normal 37 2 2 3 2 5 4" xfId="13397"/>
    <cellStyle name="Normal 37 2 2 3 2 6" xfId="13398"/>
    <cellStyle name="Normal 37 2 2 3 2 6 2" xfId="13399"/>
    <cellStyle name="Normal 37 2 2 3 2 6 3" xfId="13400"/>
    <cellStyle name="Normal 37 2 2 3 2 7" xfId="13401"/>
    <cellStyle name="Normal 37 2 2 3 2 8" xfId="13402"/>
    <cellStyle name="Normal 37 2 2 3 2 9" xfId="13403"/>
    <cellStyle name="Normal 37 2 2 3 3" xfId="13404"/>
    <cellStyle name="Normal 37 2 2 3 3 2" xfId="13405"/>
    <cellStyle name="Normal 37 2 2 3 3 2 2" xfId="13406"/>
    <cellStyle name="Normal 37 2 2 3 3 2 3" xfId="13407"/>
    <cellStyle name="Normal 37 2 2 3 3 2 4" xfId="13408"/>
    <cellStyle name="Normal 37 2 2 3 3 3" xfId="13409"/>
    <cellStyle name="Normal 37 2 2 3 3 3 2" xfId="13410"/>
    <cellStyle name="Normal 37 2 2 3 3 3 3" xfId="13411"/>
    <cellStyle name="Normal 37 2 2 3 3 4" xfId="13412"/>
    <cellStyle name="Normal 37 2 2 3 3 5" xfId="13413"/>
    <cellStyle name="Normal 37 2 2 3 3 6" xfId="13414"/>
    <cellStyle name="Normal 37 2 2 3 4" xfId="13415"/>
    <cellStyle name="Normal 37 2 2 3 4 2" xfId="13416"/>
    <cellStyle name="Normal 37 2 2 3 4 3" xfId="13417"/>
    <cellStyle name="Normal 37 2 2 3 4 4" xfId="13418"/>
    <cellStyle name="Normal 37 2 2 3 5" xfId="13419"/>
    <cellStyle name="Normal 37 2 2 3 5 2" xfId="13420"/>
    <cellStyle name="Normal 37 2 2 3 5 3" xfId="13421"/>
    <cellStyle name="Normal 37 2 2 3 5 4" xfId="13422"/>
    <cellStyle name="Normal 37 2 2 3 6" xfId="13423"/>
    <cellStyle name="Normal 37 2 2 3 6 2" xfId="13424"/>
    <cellStyle name="Normal 37 2 2 3 6 3" xfId="13425"/>
    <cellStyle name="Normal 37 2 2 3 6 4" xfId="13426"/>
    <cellStyle name="Normal 37 2 2 3 7" xfId="13427"/>
    <cellStyle name="Normal 37 2 2 3 7 2" xfId="13428"/>
    <cellStyle name="Normal 37 2 2 3 7 3" xfId="13429"/>
    <cellStyle name="Normal 37 2 2 3 8" xfId="13430"/>
    <cellStyle name="Normal 37 2 2 3 9" xfId="13431"/>
    <cellStyle name="Normal 37 2 2 4" xfId="13432"/>
    <cellStyle name="Normal 37 2 2 4 2" xfId="13433"/>
    <cellStyle name="Normal 37 2 2 4 2 2" xfId="13434"/>
    <cellStyle name="Normal 37 2 2 4 2 2 2" xfId="13435"/>
    <cellStyle name="Normal 37 2 2 4 2 2 3" xfId="13436"/>
    <cellStyle name="Normal 37 2 2 4 2 2 4" xfId="13437"/>
    <cellStyle name="Normal 37 2 2 4 2 3" xfId="13438"/>
    <cellStyle name="Normal 37 2 2 4 2 3 2" xfId="13439"/>
    <cellStyle name="Normal 37 2 2 4 2 3 3" xfId="13440"/>
    <cellStyle name="Normal 37 2 2 4 2 4" xfId="13441"/>
    <cellStyle name="Normal 37 2 2 4 2 5" xfId="13442"/>
    <cellStyle name="Normal 37 2 2 4 2 6" xfId="13443"/>
    <cellStyle name="Normal 37 2 2 4 3" xfId="13444"/>
    <cellStyle name="Normal 37 2 2 4 3 2" xfId="13445"/>
    <cellStyle name="Normal 37 2 2 4 3 3" xfId="13446"/>
    <cellStyle name="Normal 37 2 2 4 3 4" xfId="13447"/>
    <cellStyle name="Normal 37 2 2 4 4" xfId="13448"/>
    <cellStyle name="Normal 37 2 2 4 4 2" xfId="13449"/>
    <cellStyle name="Normal 37 2 2 4 4 3" xfId="13450"/>
    <cellStyle name="Normal 37 2 2 4 4 4" xfId="13451"/>
    <cellStyle name="Normal 37 2 2 4 5" xfId="13452"/>
    <cellStyle name="Normal 37 2 2 4 5 2" xfId="13453"/>
    <cellStyle name="Normal 37 2 2 4 5 3" xfId="13454"/>
    <cellStyle name="Normal 37 2 2 4 5 4" xfId="13455"/>
    <cellStyle name="Normal 37 2 2 4 6" xfId="13456"/>
    <cellStyle name="Normal 37 2 2 4 6 2" xfId="13457"/>
    <cellStyle name="Normal 37 2 2 4 6 3" xfId="13458"/>
    <cellStyle name="Normal 37 2 2 4 7" xfId="13459"/>
    <cellStyle name="Normal 37 2 2 4 8" xfId="13460"/>
    <cellStyle name="Normal 37 2 2 4 9" xfId="13461"/>
    <cellStyle name="Normal 37 2 2 5" xfId="13462"/>
    <cellStyle name="Normal 37 2 2 5 2" xfId="13463"/>
    <cellStyle name="Normal 37 2 2 5 2 2" xfId="13464"/>
    <cellStyle name="Normal 37 2 2 5 2 2 2" xfId="13465"/>
    <cellStyle name="Normal 37 2 2 5 2 2 3" xfId="13466"/>
    <cellStyle name="Normal 37 2 2 5 2 2 4" xfId="13467"/>
    <cellStyle name="Normal 37 2 2 5 2 3" xfId="13468"/>
    <cellStyle name="Normal 37 2 2 5 2 3 2" xfId="13469"/>
    <cellStyle name="Normal 37 2 2 5 2 3 3" xfId="13470"/>
    <cellStyle name="Normal 37 2 2 5 2 4" xfId="13471"/>
    <cellStyle name="Normal 37 2 2 5 2 5" xfId="13472"/>
    <cellStyle name="Normal 37 2 2 5 2 6" xfId="13473"/>
    <cellStyle name="Normal 37 2 2 5 3" xfId="13474"/>
    <cellStyle name="Normal 37 2 2 5 3 2" xfId="13475"/>
    <cellStyle name="Normal 37 2 2 5 3 3" xfId="13476"/>
    <cellStyle name="Normal 37 2 2 5 3 4" xfId="13477"/>
    <cellStyle name="Normal 37 2 2 5 4" xfId="13478"/>
    <cellStyle name="Normal 37 2 2 5 4 2" xfId="13479"/>
    <cellStyle name="Normal 37 2 2 5 4 3" xfId="13480"/>
    <cellStyle name="Normal 37 2 2 5 4 4" xfId="13481"/>
    <cellStyle name="Normal 37 2 2 5 5" xfId="13482"/>
    <cellStyle name="Normal 37 2 2 5 5 2" xfId="13483"/>
    <cellStyle name="Normal 37 2 2 5 5 3" xfId="13484"/>
    <cellStyle name="Normal 37 2 2 5 5 4" xfId="13485"/>
    <cellStyle name="Normal 37 2 2 5 6" xfId="13486"/>
    <cellStyle name="Normal 37 2 2 5 6 2" xfId="13487"/>
    <cellStyle name="Normal 37 2 2 5 6 3" xfId="13488"/>
    <cellStyle name="Normal 37 2 2 5 7" xfId="13489"/>
    <cellStyle name="Normal 37 2 2 5 8" xfId="13490"/>
    <cellStyle name="Normal 37 2 2 5 9" xfId="13491"/>
    <cellStyle name="Normal 37 2 2 6" xfId="13492"/>
    <cellStyle name="Normal 37 2 2 6 2" xfId="13493"/>
    <cellStyle name="Normal 37 2 2 6 2 2" xfId="13494"/>
    <cellStyle name="Normal 37 2 2 6 2 2 2" xfId="13495"/>
    <cellStyle name="Normal 37 2 2 6 2 2 3" xfId="13496"/>
    <cellStyle name="Normal 37 2 2 6 2 2 4" xfId="13497"/>
    <cellStyle name="Normal 37 2 2 6 2 3" xfId="13498"/>
    <cellStyle name="Normal 37 2 2 6 2 3 2" xfId="13499"/>
    <cellStyle name="Normal 37 2 2 6 2 3 3" xfId="13500"/>
    <cellStyle name="Normal 37 2 2 6 2 4" xfId="13501"/>
    <cellStyle name="Normal 37 2 2 6 2 5" xfId="13502"/>
    <cellStyle name="Normal 37 2 2 6 2 6" xfId="13503"/>
    <cellStyle name="Normal 37 2 2 6 3" xfId="13504"/>
    <cellStyle name="Normal 37 2 2 6 3 2" xfId="13505"/>
    <cellStyle name="Normal 37 2 2 6 3 3" xfId="13506"/>
    <cellStyle name="Normal 37 2 2 6 3 4" xfId="13507"/>
    <cellStyle name="Normal 37 2 2 6 4" xfId="13508"/>
    <cellStyle name="Normal 37 2 2 6 4 2" xfId="13509"/>
    <cellStyle name="Normal 37 2 2 6 4 3" xfId="13510"/>
    <cellStyle name="Normal 37 2 2 6 4 4" xfId="13511"/>
    <cellStyle name="Normal 37 2 2 6 5" xfId="13512"/>
    <cellStyle name="Normal 37 2 2 6 5 2" xfId="13513"/>
    <cellStyle name="Normal 37 2 2 6 5 3" xfId="13514"/>
    <cellStyle name="Normal 37 2 2 6 6" xfId="13515"/>
    <cellStyle name="Normal 37 2 2 6 7" xfId="13516"/>
    <cellStyle name="Normal 37 2 2 6 8" xfId="13517"/>
    <cellStyle name="Normal 37 2 2 7" xfId="13518"/>
    <cellStyle name="Normal 37 2 2 7 2" xfId="13519"/>
    <cellStyle name="Normal 37 2 2 7 2 2" xfId="13520"/>
    <cellStyle name="Normal 37 2 2 7 2 3" xfId="13521"/>
    <cellStyle name="Normal 37 2 2 7 2 4" xfId="13522"/>
    <cellStyle name="Normal 37 2 2 7 3" xfId="13523"/>
    <cellStyle name="Normal 37 2 2 7 3 2" xfId="13524"/>
    <cellStyle name="Normal 37 2 2 7 3 3" xfId="13525"/>
    <cellStyle name="Normal 37 2 2 7 4" xfId="13526"/>
    <cellStyle name="Normal 37 2 2 7 5" xfId="13527"/>
    <cellStyle name="Normal 37 2 2 7 6" xfId="13528"/>
    <cellStyle name="Normal 37 2 2 8" xfId="13529"/>
    <cellStyle name="Normal 37 2 2 8 2" xfId="13530"/>
    <cellStyle name="Normal 37 2 2 8 3" xfId="13531"/>
    <cellStyle name="Normal 37 2 2 8 4" xfId="13532"/>
    <cellStyle name="Normal 37 2 2 9" xfId="13533"/>
    <cellStyle name="Normal 37 2 2 9 2" xfId="13534"/>
    <cellStyle name="Normal 37 2 2 9 3" xfId="13535"/>
    <cellStyle name="Normal 37 2 2 9 4" xfId="13536"/>
    <cellStyle name="Normal 37 2 3" xfId="13537"/>
    <cellStyle name="Normal 37 2 3 10" xfId="13538"/>
    <cellStyle name="Normal 37 2 3 10 2" xfId="13539"/>
    <cellStyle name="Normal 37 2 3 10 3" xfId="13540"/>
    <cellStyle name="Normal 37 2 3 10 4" xfId="13541"/>
    <cellStyle name="Normal 37 2 3 11" xfId="13542"/>
    <cellStyle name="Normal 37 2 3 11 2" xfId="13543"/>
    <cellStyle name="Normal 37 2 3 11 3" xfId="13544"/>
    <cellStyle name="Normal 37 2 3 12" xfId="13545"/>
    <cellStyle name="Normal 37 2 3 13" xfId="13546"/>
    <cellStyle name="Normal 37 2 3 14" xfId="13547"/>
    <cellStyle name="Normal 37 2 3 2" xfId="13548"/>
    <cellStyle name="Normal 37 2 3 2 10" xfId="13549"/>
    <cellStyle name="Normal 37 2 3 2 11" xfId="13550"/>
    <cellStyle name="Normal 37 2 3 2 2" xfId="13551"/>
    <cellStyle name="Normal 37 2 3 2 2 10" xfId="13552"/>
    <cellStyle name="Normal 37 2 3 2 2 2" xfId="13553"/>
    <cellStyle name="Normal 37 2 3 2 2 2 2" xfId="13554"/>
    <cellStyle name="Normal 37 2 3 2 2 2 2 2" xfId="13555"/>
    <cellStyle name="Normal 37 2 3 2 2 2 2 2 2" xfId="13556"/>
    <cellStyle name="Normal 37 2 3 2 2 2 2 2 3" xfId="13557"/>
    <cellStyle name="Normal 37 2 3 2 2 2 2 2 4" xfId="13558"/>
    <cellStyle name="Normal 37 2 3 2 2 2 2 3" xfId="13559"/>
    <cellStyle name="Normal 37 2 3 2 2 2 2 3 2" xfId="13560"/>
    <cellStyle name="Normal 37 2 3 2 2 2 2 3 3" xfId="13561"/>
    <cellStyle name="Normal 37 2 3 2 2 2 2 4" xfId="13562"/>
    <cellStyle name="Normal 37 2 3 2 2 2 2 5" xfId="13563"/>
    <cellStyle name="Normal 37 2 3 2 2 2 2 6" xfId="13564"/>
    <cellStyle name="Normal 37 2 3 2 2 2 3" xfId="13565"/>
    <cellStyle name="Normal 37 2 3 2 2 2 3 2" xfId="13566"/>
    <cellStyle name="Normal 37 2 3 2 2 2 3 3" xfId="13567"/>
    <cellStyle name="Normal 37 2 3 2 2 2 3 4" xfId="13568"/>
    <cellStyle name="Normal 37 2 3 2 2 2 4" xfId="13569"/>
    <cellStyle name="Normal 37 2 3 2 2 2 4 2" xfId="13570"/>
    <cellStyle name="Normal 37 2 3 2 2 2 4 3" xfId="13571"/>
    <cellStyle name="Normal 37 2 3 2 2 2 4 4" xfId="13572"/>
    <cellStyle name="Normal 37 2 3 2 2 2 5" xfId="13573"/>
    <cellStyle name="Normal 37 2 3 2 2 2 5 2" xfId="13574"/>
    <cellStyle name="Normal 37 2 3 2 2 2 5 3" xfId="13575"/>
    <cellStyle name="Normal 37 2 3 2 2 2 5 4" xfId="13576"/>
    <cellStyle name="Normal 37 2 3 2 2 2 6" xfId="13577"/>
    <cellStyle name="Normal 37 2 3 2 2 2 6 2" xfId="13578"/>
    <cellStyle name="Normal 37 2 3 2 2 2 6 3" xfId="13579"/>
    <cellStyle name="Normal 37 2 3 2 2 2 7" xfId="13580"/>
    <cellStyle name="Normal 37 2 3 2 2 2 8" xfId="13581"/>
    <cellStyle name="Normal 37 2 3 2 2 2 9" xfId="13582"/>
    <cellStyle name="Normal 37 2 3 2 2 3" xfId="13583"/>
    <cellStyle name="Normal 37 2 3 2 2 3 2" xfId="13584"/>
    <cellStyle name="Normal 37 2 3 2 2 3 2 2" xfId="13585"/>
    <cellStyle name="Normal 37 2 3 2 2 3 2 3" xfId="13586"/>
    <cellStyle name="Normal 37 2 3 2 2 3 2 4" xfId="13587"/>
    <cellStyle name="Normal 37 2 3 2 2 3 3" xfId="13588"/>
    <cellStyle name="Normal 37 2 3 2 2 3 3 2" xfId="13589"/>
    <cellStyle name="Normal 37 2 3 2 2 3 3 3" xfId="13590"/>
    <cellStyle name="Normal 37 2 3 2 2 3 4" xfId="13591"/>
    <cellStyle name="Normal 37 2 3 2 2 3 5" xfId="13592"/>
    <cellStyle name="Normal 37 2 3 2 2 3 6" xfId="13593"/>
    <cellStyle name="Normal 37 2 3 2 2 4" xfId="13594"/>
    <cellStyle name="Normal 37 2 3 2 2 4 2" xfId="13595"/>
    <cellStyle name="Normal 37 2 3 2 2 4 3" xfId="13596"/>
    <cellStyle name="Normal 37 2 3 2 2 4 4" xfId="13597"/>
    <cellStyle name="Normal 37 2 3 2 2 5" xfId="13598"/>
    <cellStyle name="Normal 37 2 3 2 2 5 2" xfId="13599"/>
    <cellStyle name="Normal 37 2 3 2 2 5 3" xfId="13600"/>
    <cellStyle name="Normal 37 2 3 2 2 5 4" xfId="13601"/>
    <cellStyle name="Normal 37 2 3 2 2 6" xfId="13602"/>
    <cellStyle name="Normal 37 2 3 2 2 6 2" xfId="13603"/>
    <cellStyle name="Normal 37 2 3 2 2 6 3" xfId="13604"/>
    <cellStyle name="Normal 37 2 3 2 2 6 4" xfId="13605"/>
    <cellStyle name="Normal 37 2 3 2 2 7" xfId="13606"/>
    <cellStyle name="Normal 37 2 3 2 2 7 2" xfId="13607"/>
    <cellStyle name="Normal 37 2 3 2 2 7 3" xfId="13608"/>
    <cellStyle name="Normal 37 2 3 2 2 8" xfId="13609"/>
    <cellStyle name="Normal 37 2 3 2 2 9" xfId="13610"/>
    <cellStyle name="Normal 37 2 3 2 3" xfId="13611"/>
    <cellStyle name="Normal 37 2 3 2 3 2" xfId="13612"/>
    <cellStyle name="Normal 37 2 3 2 3 2 2" xfId="13613"/>
    <cellStyle name="Normal 37 2 3 2 3 2 2 2" xfId="13614"/>
    <cellStyle name="Normal 37 2 3 2 3 2 2 3" xfId="13615"/>
    <cellStyle name="Normal 37 2 3 2 3 2 2 4" xfId="13616"/>
    <cellStyle name="Normal 37 2 3 2 3 2 3" xfId="13617"/>
    <cellStyle name="Normal 37 2 3 2 3 2 3 2" xfId="13618"/>
    <cellStyle name="Normal 37 2 3 2 3 2 3 3" xfId="13619"/>
    <cellStyle name="Normal 37 2 3 2 3 2 4" xfId="13620"/>
    <cellStyle name="Normal 37 2 3 2 3 2 5" xfId="13621"/>
    <cellStyle name="Normal 37 2 3 2 3 2 6" xfId="13622"/>
    <cellStyle name="Normal 37 2 3 2 3 3" xfId="13623"/>
    <cellStyle name="Normal 37 2 3 2 3 3 2" xfId="13624"/>
    <cellStyle name="Normal 37 2 3 2 3 3 3" xfId="13625"/>
    <cellStyle name="Normal 37 2 3 2 3 3 4" xfId="13626"/>
    <cellStyle name="Normal 37 2 3 2 3 4" xfId="13627"/>
    <cellStyle name="Normal 37 2 3 2 3 4 2" xfId="13628"/>
    <cellStyle name="Normal 37 2 3 2 3 4 3" xfId="13629"/>
    <cellStyle name="Normal 37 2 3 2 3 4 4" xfId="13630"/>
    <cellStyle name="Normal 37 2 3 2 3 5" xfId="13631"/>
    <cellStyle name="Normal 37 2 3 2 3 5 2" xfId="13632"/>
    <cellStyle name="Normal 37 2 3 2 3 5 3" xfId="13633"/>
    <cellStyle name="Normal 37 2 3 2 3 5 4" xfId="13634"/>
    <cellStyle name="Normal 37 2 3 2 3 6" xfId="13635"/>
    <cellStyle name="Normal 37 2 3 2 3 6 2" xfId="13636"/>
    <cellStyle name="Normal 37 2 3 2 3 6 3" xfId="13637"/>
    <cellStyle name="Normal 37 2 3 2 3 7" xfId="13638"/>
    <cellStyle name="Normal 37 2 3 2 3 8" xfId="13639"/>
    <cellStyle name="Normal 37 2 3 2 3 9" xfId="13640"/>
    <cellStyle name="Normal 37 2 3 2 4" xfId="13641"/>
    <cellStyle name="Normal 37 2 3 2 4 2" xfId="13642"/>
    <cellStyle name="Normal 37 2 3 2 4 2 2" xfId="13643"/>
    <cellStyle name="Normal 37 2 3 2 4 2 3" xfId="13644"/>
    <cellStyle name="Normal 37 2 3 2 4 2 4" xfId="13645"/>
    <cellStyle name="Normal 37 2 3 2 4 3" xfId="13646"/>
    <cellStyle name="Normal 37 2 3 2 4 3 2" xfId="13647"/>
    <cellStyle name="Normal 37 2 3 2 4 3 3" xfId="13648"/>
    <cellStyle name="Normal 37 2 3 2 4 4" xfId="13649"/>
    <cellStyle name="Normal 37 2 3 2 4 5" xfId="13650"/>
    <cellStyle name="Normal 37 2 3 2 4 6" xfId="13651"/>
    <cellStyle name="Normal 37 2 3 2 5" xfId="13652"/>
    <cellStyle name="Normal 37 2 3 2 5 2" xfId="13653"/>
    <cellStyle name="Normal 37 2 3 2 5 3" xfId="13654"/>
    <cellStyle name="Normal 37 2 3 2 5 4" xfId="13655"/>
    <cellStyle name="Normal 37 2 3 2 6" xfId="13656"/>
    <cellStyle name="Normal 37 2 3 2 6 2" xfId="13657"/>
    <cellStyle name="Normal 37 2 3 2 6 3" xfId="13658"/>
    <cellStyle name="Normal 37 2 3 2 6 4" xfId="13659"/>
    <cellStyle name="Normal 37 2 3 2 7" xfId="13660"/>
    <cellStyle name="Normal 37 2 3 2 7 2" xfId="13661"/>
    <cellStyle name="Normal 37 2 3 2 7 3" xfId="13662"/>
    <cellStyle name="Normal 37 2 3 2 7 4" xfId="13663"/>
    <cellStyle name="Normal 37 2 3 2 8" xfId="13664"/>
    <cellStyle name="Normal 37 2 3 2 8 2" xfId="13665"/>
    <cellStyle name="Normal 37 2 3 2 8 3" xfId="13666"/>
    <cellStyle name="Normal 37 2 3 2 9" xfId="13667"/>
    <cellStyle name="Normal 37 2 3 3" xfId="13668"/>
    <cellStyle name="Normal 37 2 3 3 10" xfId="13669"/>
    <cellStyle name="Normal 37 2 3 3 2" xfId="13670"/>
    <cellStyle name="Normal 37 2 3 3 2 2" xfId="13671"/>
    <cellStyle name="Normal 37 2 3 3 2 2 2" xfId="13672"/>
    <cellStyle name="Normal 37 2 3 3 2 2 2 2" xfId="13673"/>
    <cellStyle name="Normal 37 2 3 3 2 2 2 3" xfId="13674"/>
    <cellStyle name="Normal 37 2 3 3 2 2 2 4" xfId="13675"/>
    <cellStyle name="Normal 37 2 3 3 2 2 3" xfId="13676"/>
    <cellStyle name="Normal 37 2 3 3 2 2 3 2" xfId="13677"/>
    <cellStyle name="Normal 37 2 3 3 2 2 3 3" xfId="13678"/>
    <cellStyle name="Normal 37 2 3 3 2 2 4" xfId="13679"/>
    <cellStyle name="Normal 37 2 3 3 2 2 5" xfId="13680"/>
    <cellStyle name="Normal 37 2 3 3 2 2 6" xfId="13681"/>
    <cellStyle name="Normal 37 2 3 3 2 3" xfId="13682"/>
    <cellStyle name="Normal 37 2 3 3 2 3 2" xfId="13683"/>
    <cellStyle name="Normal 37 2 3 3 2 3 3" xfId="13684"/>
    <cellStyle name="Normal 37 2 3 3 2 3 4" xfId="13685"/>
    <cellStyle name="Normal 37 2 3 3 2 4" xfId="13686"/>
    <cellStyle name="Normal 37 2 3 3 2 4 2" xfId="13687"/>
    <cellStyle name="Normal 37 2 3 3 2 4 3" xfId="13688"/>
    <cellStyle name="Normal 37 2 3 3 2 4 4" xfId="13689"/>
    <cellStyle name="Normal 37 2 3 3 2 5" xfId="13690"/>
    <cellStyle name="Normal 37 2 3 3 2 5 2" xfId="13691"/>
    <cellStyle name="Normal 37 2 3 3 2 5 3" xfId="13692"/>
    <cellStyle name="Normal 37 2 3 3 2 5 4" xfId="13693"/>
    <cellStyle name="Normal 37 2 3 3 2 6" xfId="13694"/>
    <cellStyle name="Normal 37 2 3 3 2 6 2" xfId="13695"/>
    <cellStyle name="Normal 37 2 3 3 2 6 3" xfId="13696"/>
    <cellStyle name="Normal 37 2 3 3 2 7" xfId="13697"/>
    <cellStyle name="Normal 37 2 3 3 2 8" xfId="13698"/>
    <cellStyle name="Normal 37 2 3 3 2 9" xfId="13699"/>
    <cellStyle name="Normal 37 2 3 3 3" xfId="13700"/>
    <cellStyle name="Normal 37 2 3 3 3 2" xfId="13701"/>
    <cellStyle name="Normal 37 2 3 3 3 2 2" xfId="13702"/>
    <cellStyle name="Normal 37 2 3 3 3 2 3" xfId="13703"/>
    <cellStyle name="Normal 37 2 3 3 3 2 4" xfId="13704"/>
    <cellStyle name="Normal 37 2 3 3 3 3" xfId="13705"/>
    <cellStyle name="Normal 37 2 3 3 3 3 2" xfId="13706"/>
    <cellStyle name="Normal 37 2 3 3 3 3 3" xfId="13707"/>
    <cellStyle name="Normal 37 2 3 3 3 4" xfId="13708"/>
    <cellStyle name="Normal 37 2 3 3 3 5" xfId="13709"/>
    <cellStyle name="Normal 37 2 3 3 3 6" xfId="13710"/>
    <cellStyle name="Normal 37 2 3 3 4" xfId="13711"/>
    <cellStyle name="Normal 37 2 3 3 4 2" xfId="13712"/>
    <cellStyle name="Normal 37 2 3 3 4 3" xfId="13713"/>
    <cellStyle name="Normal 37 2 3 3 4 4" xfId="13714"/>
    <cellStyle name="Normal 37 2 3 3 5" xfId="13715"/>
    <cellStyle name="Normal 37 2 3 3 5 2" xfId="13716"/>
    <cellStyle name="Normal 37 2 3 3 5 3" xfId="13717"/>
    <cellStyle name="Normal 37 2 3 3 5 4" xfId="13718"/>
    <cellStyle name="Normal 37 2 3 3 6" xfId="13719"/>
    <cellStyle name="Normal 37 2 3 3 6 2" xfId="13720"/>
    <cellStyle name="Normal 37 2 3 3 6 3" xfId="13721"/>
    <cellStyle name="Normal 37 2 3 3 6 4" xfId="13722"/>
    <cellStyle name="Normal 37 2 3 3 7" xfId="13723"/>
    <cellStyle name="Normal 37 2 3 3 7 2" xfId="13724"/>
    <cellStyle name="Normal 37 2 3 3 7 3" xfId="13725"/>
    <cellStyle name="Normal 37 2 3 3 8" xfId="13726"/>
    <cellStyle name="Normal 37 2 3 3 9" xfId="13727"/>
    <cellStyle name="Normal 37 2 3 4" xfId="13728"/>
    <cellStyle name="Normal 37 2 3 4 2" xfId="13729"/>
    <cellStyle name="Normal 37 2 3 4 2 2" xfId="13730"/>
    <cellStyle name="Normal 37 2 3 4 2 2 2" xfId="13731"/>
    <cellStyle name="Normal 37 2 3 4 2 2 3" xfId="13732"/>
    <cellStyle name="Normal 37 2 3 4 2 2 4" xfId="13733"/>
    <cellStyle name="Normal 37 2 3 4 2 3" xfId="13734"/>
    <cellStyle name="Normal 37 2 3 4 2 3 2" xfId="13735"/>
    <cellStyle name="Normal 37 2 3 4 2 3 3" xfId="13736"/>
    <cellStyle name="Normal 37 2 3 4 2 4" xfId="13737"/>
    <cellStyle name="Normal 37 2 3 4 2 5" xfId="13738"/>
    <cellStyle name="Normal 37 2 3 4 2 6" xfId="13739"/>
    <cellStyle name="Normal 37 2 3 4 3" xfId="13740"/>
    <cellStyle name="Normal 37 2 3 4 3 2" xfId="13741"/>
    <cellStyle name="Normal 37 2 3 4 3 3" xfId="13742"/>
    <cellStyle name="Normal 37 2 3 4 3 4" xfId="13743"/>
    <cellStyle name="Normal 37 2 3 4 4" xfId="13744"/>
    <cellStyle name="Normal 37 2 3 4 4 2" xfId="13745"/>
    <cellStyle name="Normal 37 2 3 4 4 3" xfId="13746"/>
    <cellStyle name="Normal 37 2 3 4 4 4" xfId="13747"/>
    <cellStyle name="Normal 37 2 3 4 5" xfId="13748"/>
    <cellStyle name="Normal 37 2 3 4 5 2" xfId="13749"/>
    <cellStyle name="Normal 37 2 3 4 5 3" xfId="13750"/>
    <cellStyle name="Normal 37 2 3 4 5 4" xfId="13751"/>
    <cellStyle name="Normal 37 2 3 4 6" xfId="13752"/>
    <cellStyle name="Normal 37 2 3 4 6 2" xfId="13753"/>
    <cellStyle name="Normal 37 2 3 4 6 3" xfId="13754"/>
    <cellStyle name="Normal 37 2 3 4 7" xfId="13755"/>
    <cellStyle name="Normal 37 2 3 4 8" xfId="13756"/>
    <cellStyle name="Normal 37 2 3 4 9" xfId="13757"/>
    <cellStyle name="Normal 37 2 3 5" xfId="13758"/>
    <cellStyle name="Normal 37 2 3 5 2" xfId="13759"/>
    <cellStyle name="Normal 37 2 3 5 2 2" xfId="13760"/>
    <cellStyle name="Normal 37 2 3 5 2 2 2" xfId="13761"/>
    <cellStyle name="Normal 37 2 3 5 2 2 3" xfId="13762"/>
    <cellStyle name="Normal 37 2 3 5 2 2 4" xfId="13763"/>
    <cellStyle name="Normal 37 2 3 5 2 3" xfId="13764"/>
    <cellStyle name="Normal 37 2 3 5 2 3 2" xfId="13765"/>
    <cellStyle name="Normal 37 2 3 5 2 3 3" xfId="13766"/>
    <cellStyle name="Normal 37 2 3 5 2 4" xfId="13767"/>
    <cellStyle name="Normal 37 2 3 5 2 5" xfId="13768"/>
    <cellStyle name="Normal 37 2 3 5 2 6" xfId="13769"/>
    <cellStyle name="Normal 37 2 3 5 3" xfId="13770"/>
    <cellStyle name="Normal 37 2 3 5 3 2" xfId="13771"/>
    <cellStyle name="Normal 37 2 3 5 3 3" xfId="13772"/>
    <cellStyle name="Normal 37 2 3 5 3 4" xfId="13773"/>
    <cellStyle name="Normal 37 2 3 5 4" xfId="13774"/>
    <cellStyle name="Normal 37 2 3 5 4 2" xfId="13775"/>
    <cellStyle name="Normal 37 2 3 5 4 3" xfId="13776"/>
    <cellStyle name="Normal 37 2 3 5 4 4" xfId="13777"/>
    <cellStyle name="Normal 37 2 3 5 5" xfId="13778"/>
    <cellStyle name="Normal 37 2 3 5 5 2" xfId="13779"/>
    <cellStyle name="Normal 37 2 3 5 5 3" xfId="13780"/>
    <cellStyle name="Normal 37 2 3 5 5 4" xfId="13781"/>
    <cellStyle name="Normal 37 2 3 5 6" xfId="13782"/>
    <cellStyle name="Normal 37 2 3 5 6 2" xfId="13783"/>
    <cellStyle name="Normal 37 2 3 5 6 3" xfId="13784"/>
    <cellStyle name="Normal 37 2 3 5 7" xfId="13785"/>
    <cellStyle name="Normal 37 2 3 5 8" xfId="13786"/>
    <cellStyle name="Normal 37 2 3 5 9" xfId="13787"/>
    <cellStyle name="Normal 37 2 3 6" xfId="13788"/>
    <cellStyle name="Normal 37 2 3 6 2" xfId="13789"/>
    <cellStyle name="Normal 37 2 3 6 2 2" xfId="13790"/>
    <cellStyle name="Normal 37 2 3 6 2 2 2" xfId="13791"/>
    <cellStyle name="Normal 37 2 3 6 2 2 3" xfId="13792"/>
    <cellStyle name="Normal 37 2 3 6 2 2 4" xfId="13793"/>
    <cellStyle name="Normal 37 2 3 6 2 3" xfId="13794"/>
    <cellStyle name="Normal 37 2 3 6 2 3 2" xfId="13795"/>
    <cellStyle name="Normal 37 2 3 6 2 3 3" xfId="13796"/>
    <cellStyle name="Normal 37 2 3 6 2 4" xfId="13797"/>
    <cellStyle name="Normal 37 2 3 6 2 5" xfId="13798"/>
    <cellStyle name="Normal 37 2 3 6 2 6" xfId="13799"/>
    <cellStyle name="Normal 37 2 3 6 3" xfId="13800"/>
    <cellStyle name="Normal 37 2 3 6 3 2" xfId="13801"/>
    <cellStyle name="Normal 37 2 3 6 3 3" xfId="13802"/>
    <cellStyle name="Normal 37 2 3 6 3 4" xfId="13803"/>
    <cellStyle name="Normal 37 2 3 6 4" xfId="13804"/>
    <cellStyle name="Normal 37 2 3 6 4 2" xfId="13805"/>
    <cellStyle name="Normal 37 2 3 6 4 3" xfId="13806"/>
    <cellStyle name="Normal 37 2 3 6 4 4" xfId="13807"/>
    <cellStyle name="Normal 37 2 3 6 5" xfId="13808"/>
    <cellStyle name="Normal 37 2 3 6 5 2" xfId="13809"/>
    <cellStyle name="Normal 37 2 3 6 5 3" xfId="13810"/>
    <cellStyle name="Normal 37 2 3 6 6" xfId="13811"/>
    <cellStyle name="Normal 37 2 3 6 7" xfId="13812"/>
    <cellStyle name="Normal 37 2 3 6 8" xfId="13813"/>
    <cellStyle name="Normal 37 2 3 7" xfId="13814"/>
    <cellStyle name="Normal 37 2 3 7 2" xfId="13815"/>
    <cellStyle name="Normal 37 2 3 7 2 2" xfId="13816"/>
    <cellStyle name="Normal 37 2 3 7 2 3" xfId="13817"/>
    <cellStyle name="Normal 37 2 3 7 2 4" xfId="13818"/>
    <cellStyle name="Normal 37 2 3 7 3" xfId="13819"/>
    <cellStyle name="Normal 37 2 3 7 3 2" xfId="13820"/>
    <cellStyle name="Normal 37 2 3 7 3 3" xfId="13821"/>
    <cellStyle name="Normal 37 2 3 7 4" xfId="13822"/>
    <cellStyle name="Normal 37 2 3 7 5" xfId="13823"/>
    <cellStyle name="Normal 37 2 3 7 6" xfId="13824"/>
    <cellStyle name="Normal 37 2 3 8" xfId="13825"/>
    <cellStyle name="Normal 37 2 3 8 2" xfId="13826"/>
    <cellStyle name="Normal 37 2 3 8 3" xfId="13827"/>
    <cellStyle name="Normal 37 2 3 8 4" xfId="13828"/>
    <cellStyle name="Normal 37 2 3 9" xfId="13829"/>
    <cellStyle name="Normal 37 2 3 9 2" xfId="13830"/>
    <cellStyle name="Normal 37 2 3 9 3" xfId="13831"/>
    <cellStyle name="Normal 37 2 3 9 4" xfId="13832"/>
    <cellStyle name="Normal 37 2 4" xfId="13833"/>
    <cellStyle name="Normal 37 2 4 10" xfId="13834"/>
    <cellStyle name="Normal 37 2 4 11" xfId="13835"/>
    <cellStyle name="Normal 37 2 4 2" xfId="13836"/>
    <cellStyle name="Normal 37 2 4 2 10" xfId="13837"/>
    <cellStyle name="Normal 37 2 4 2 2" xfId="13838"/>
    <cellStyle name="Normal 37 2 4 2 2 2" xfId="13839"/>
    <cellStyle name="Normal 37 2 4 2 2 2 2" xfId="13840"/>
    <cellStyle name="Normal 37 2 4 2 2 2 2 2" xfId="13841"/>
    <cellStyle name="Normal 37 2 4 2 2 2 2 3" xfId="13842"/>
    <cellStyle name="Normal 37 2 4 2 2 2 2 4" xfId="13843"/>
    <cellStyle name="Normal 37 2 4 2 2 2 3" xfId="13844"/>
    <cellStyle name="Normal 37 2 4 2 2 2 3 2" xfId="13845"/>
    <cellStyle name="Normal 37 2 4 2 2 2 3 3" xfId="13846"/>
    <cellStyle name="Normal 37 2 4 2 2 2 4" xfId="13847"/>
    <cellStyle name="Normal 37 2 4 2 2 2 5" xfId="13848"/>
    <cellStyle name="Normal 37 2 4 2 2 2 6" xfId="13849"/>
    <cellStyle name="Normal 37 2 4 2 2 3" xfId="13850"/>
    <cellStyle name="Normal 37 2 4 2 2 3 2" xfId="13851"/>
    <cellStyle name="Normal 37 2 4 2 2 3 3" xfId="13852"/>
    <cellStyle name="Normal 37 2 4 2 2 3 4" xfId="13853"/>
    <cellStyle name="Normal 37 2 4 2 2 4" xfId="13854"/>
    <cellStyle name="Normal 37 2 4 2 2 4 2" xfId="13855"/>
    <cellStyle name="Normal 37 2 4 2 2 4 3" xfId="13856"/>
    <cellStyle name="Normal 37 2 4 2 2 4 4" xfId="13857"/>
    <cellStyle name="Normal 37 2 4 2 2 5" xfId="13858"/>
    <cellStyle name="Normal 37 2 4 2 2 5 2" xfId="13859"/>
    <cellStyle name="Normal 37 2 4 2 2 5 3" xfId="13860"/>
    <cellStyle name="Normal 37 2 4 2 2 5 4" xfId="13861"/>
    <cellStyle name="Normal 37 2 4 2 2 6" xfId="13862"/>
    <cellStyle name="Normal 37 2 4 2 2 6 2" xfId="13863"/>
    <cellStyle name="Normal 37 2 4 2 2 6 3" xfId="13864"/>
    <cellStyle name="Normal 37 2 4 2 2 7" xfId="13865"/>
    <cellStyle name="Normal 37 2 4 2 2 8" xfId="13866"/>
    <cellStyle name="Normal 37 2 4 2 2 9" xfId="13867"/>
    <cellStyle name="Normal 37 2 4 2 3" xfId="13868"/>
    <cellStyle name="Normal 37 2 4 2 3 2" xfId="13869"/>
    <cellStyle name="Normal 37 2 4 2 3 2 2" xfId="13870"/>
    <cellStyle name="Normal 37 2 4 2 3 2 3" xfId="13871"/>
    <cellStyle name="Normal 37 2 4 2 3 2 4" xfId="13872"/>
    <cellStyle name="Normal 37 2 4 2 3 3" xfId="13873"/>
    <cellStyle name="Normal 37 2 4 2 3 3 2" xfId="13874"/>
    <cellStyle name="Normal 37 2 4 2 3 3 3" xfId="13875"/>
    <cellStyle name="Normal 37 2 4 2 3 4" xfId="13876"/>
    <cellStyle name="Normal 37 2 4 2 3 5" xfId="13877"/>
    <cellStyle name="Normal 37 2 4 2 3 6" xfId="13878"/>
    <cellStyle name="Normal 37 2 4 2 4" xfId="13879"/>
    <cellStyle name="Normal 37 2 4 2 4 2" xfId="13880"/>
    <cellStyle name="Normal 37 2 4 2 4 3" xfId="13881"/>
    <cellStyle name="Normal 37 2 4 2 4 4" xfId="13882"/>
    <cellStyle name="Normal 37 2 4 2 5" xfId="13883"/>
    <cellStyle name="Normal 37 2 4 2 5 2" xfId="13884"/>
    <cellStyle name="Normal 37 2 4 2 5 3" xfId="13885"/>
    <cellStyle name="Normal 37 2 4 2 5 4" xfId="13886"/>
    <cellStyle name="Normal 37 2 4 2 6" xfId="13887"/>
    <cellStyle name="Normal 37 2 4 2 6 2" xfId="13888"/>
    <cellStyle name="Normal 37 2 4 2 6 3" xfId="13889"/>
    <cellStyle name="Normal 37 2 4 2 6 4" xfId="13890"/>
    <cellStyle name="Normal 37 2 4 2 7" xfId="13891"/>
    <cellStyle name="Normal 37 2 4 2 7 2" xfId="13892"/>
    <cellStyle name="Normal 37 2 4 2 7 3" xfId="13893"/>
    <cellStyle name="Normal 37 2 4 2 8" xfId="13894"/>
    <cellStyle name="Normal 37 2 4 2 9" xfId="13895"/>
    <cellStyle name="Normal 37 2 4 3" xfId="13896"/>
    <cellStyle name="Normal 37 2 4 3 2" xfId="13897"/>
    <cellStyle name="Normal 37 2 4 3 2 2" xfId="13898"/>
    <cellStyle name="Normal 37 2 4 3 2 2 2" xfId="13899"/>
    <cellStyle name="Normal 37 2 4 3 2 2 3" xfId="13900"/>
    <cellStyle name="Normal 37 2 4 3 2 2 4" xfId="13901"/>
    <cellStyle name="Normal 37 2 4 3 2 3" xfId="13902"/>
    <cellStyle name="Normal 37 2 4 3 2 3 2" xfId="13903"/>
    <cellStyle name="Normal 37 2 4 3 2 3 3" xfId="13904"/>
    <cellStyle name="Normal 37 2 4 3 2 4" xfId="13905"/>
    <cellStyle name="Normal 37 2 4 3 2 5" xfId="13906"/>
    <cellStyle name="Normal 37 2 4 3 2 6" xfId="13907"/>
    <cellStyle name="Normal 37 2 4 3 3" xfId="13908"/>
    <cellStyle name="Normal 37 2 4 3 3 2" xfId="13909"/>
    <cellStyle name="Normal 37 2 4 3 3 3" xfId="13910"/>
    <cellStyle name="Normal 37 2 4 3 3 4" xfId="13911"/>
    <cellStyle name="Normal 37 2 4 3 4" xfId="13912"/>
    <cellStyle name="Normal 37 2 4 3 4 2" xfId="13913"/>
    <cellStyle name="Normal 37 2 4 3 4 3" xfId="13914"/>
    <cellStyle name="Normal 37 2 4 3 4 4" xfId="13915"/>
    <cellStyle name="Normal 37 2 4 3 5" xfId="13916"/>
    <cellStyle name="Normal 37 2 4 3 5 2" xfId="13917"/>
    <cellStyle name="Normal 37 2 4 3 5 3" xfId="13918"/>
    <cellStyle name="Normal 37 2 4 3 5 4" xfId="13919"/>
    <cellStyle name="Normal 37 2 4 3 6" xfId="13920"/>
    <cellStyle name="Normal 37 2 4 3 6 2" xfId="13921"/>
    <cellStyle name="Normal 37 2 4 3 6 3" xfId="13922"/>
    <cellStyle name="Normal 37 2 4 3 7" xfId="13923"/>
    <cellStyle name="Normal 37 2 4 3 8" xfId="13924"/>
    <cellStyle name="Normal 37 2 4 3 9" xfId="13925"/>
    <cellStyle name="Normal 37 2 4 4" xfId="13926"/>
    <cellStyle name="Normal 37 2 4 4 2" xfId="13927"/>
    <cellStyle name="Normal 37 2 4 4 2 2" xfId="13928"/>
    <cellStyle name="Normal 37 2 4 4 2 3" xfId="13929"/>
    <cellStyle name="Normal 37 2 4 4 2 4" xfId="13930"/>
    <cellStyle name="Normal 37 2 4 4 3" xfId="13931"/>
    <cellStyle name="Normal 37 2 4 4 3 2" xfId="13932"/>
    <cellStyle name="Normal 37 2 4 4 3 3" xfId="13933"/>
    <cellStyle name="Normal 37 2 4 4 4" xfId="13934"/>
    <cellStyle name="Normal 37 2 4 4 5" xfId="13935"/>
    <cellStyle name="Normal 37 2 4 4 6" xfId="13936"/>
    <cellStyle name="Normal 37 2 4 5" xfId="13937"/>
    <cellStyle name="Normal 37 2 4 5 2" xfId="13938"/>
    <cellStyle name="Normal 37 2 4 5 3" xfId="13939"/>
    <cellStyle name="Normal 37 2 4 5 4" xfId="13940"/>
    <cellStyle name="Normal 37 2 4 6" xfId="13941"/>
    <cellStyle name="Normal 37 2 4 6 2" xfId="13942"/>
    <cellStyle name="Normal 37 2 4 6 3" xfId="13943"/>
    <cellStyle name="Normal 37 2 4 6 4" xfId="13944"/>
    <cellStyle name="Normal 37 2 4 7" xfId="13945"/>
    <cellStyle name="Normal 37 2 4 7 2" xfId="13946"/>
    <cellStyle name="Normal 37 2 4 7 3" xfId="13947"/>
    <cellStyle name="Normal 37 2 4 7 4" xfId="13948"/>
    <cellStyle name="Normal 37 2 4 8" xfId="13949"/>
    <cellStyle name="Normal 37 2 4 8 2" xfId="13950"/>
    <cellStyle name="Normal 37 2 4 8 3" xfId="13951"/>
    <cellStyle name="Normal 37 2 4 9" xfId="13952"/>
    <cellStyle name="Normal 37 2 5" xfId="13953"/>
    <cellStyle name="Normal 37 2 5 10" xfId="13954"/>
    <cellStyle name="Normal 37 2 5 11" xfId="13955"/>
    <cellStyle name="Normal 37 2 5 2" xfId="13956"/>
    <cellStyle name="Normal 37 2 5 2 10" xfId="13957"/>
    <cellStyle name="Normal 37 2 5 2 2" xfId="13958"/>
    <cellStyle name="Normal 37 2 5 2 2 2" xfId="13959"/>
    <cellStyle name="Normal 37 2 5 2 2 2 2" xfId="13960"/>
    <cellStyle name="Normal 37 2 5 2 2 2 2 2" xfId="13961"/>
    <cellStyle name="Normal 37 2 5 2 2 2 2 3" xfId="13962"/>
    <cellStyle name="Normal 37 2 5 2 2 2 2 4" xfId="13963"/>
    <cellStyle name="Normal 37 2 5 2 2 2 3" xfId="13964"/>
    <cellStyle name="Normal 37 2 5 2 2 2 3 2" xfId="13965"/>
    <cellStyle name="Normal 37 2 5 2 2 2 3 3" xfId="13966"/>
    <cellStyle name="Normal 37 2 5 2 2 2 4" xfId="13967"/>
    <cellStyle name="Normal 37 2 5 2 2 2 5" xfId="13968"/>
    <cellStyle name="Normal 37 2 5 2 2 2 6" xfId="13969"/>
    <cellStyle name="Normal 37 2 5 2 2 3" xfId="13970"/>
    <cellStyle name="Normal 37 2 5 2 2 3 2" xfId="13971"/>
    <cellStyle name="Normal 37 2 5 2 2 3 3" xfId="13972"/>
    <cellStyle name="Normal 37 2 5 2 2 3 4" xfId="13973"/>
    <cellStyle name="Normal 37 2 5 2 2 4" xfId="13974"/>
    <cellStyle name="Normal 37 2 5 2 2 4 2" xfId="13975"/>
    <cellStyle name="Normal 37 2 5 2 2 4 3" xfId="13976"/>
    <cellStyle name="Normal 37 2 5 2 2 4 4" xfId="13977"/>
    <cellStyle name="Normal 37 2 5 2 2 5" xfId="13978"/>
    <cellStyle name="Normal 37 2 5 2 2 5 2" xfId="13979"/>
    <cellStyle name="Normal 37 2 5 2 2 5 3" xfId="13980"/>
    <cellStyle name="Normal 37 2 5 2 2 5 4" xfId="13981"/>
    <cellStyle name="Normal 37 2 5 2 2 6" xfId="13982"/>
    <cellStyle name="Normal 37 2 5 2 2 6 2" xfId="13983"/>
    <cellStyle name="Normal 37 2 5 2 2 6 3" xfId="13984"/>
    <cellStyle name="Normal 37 2 5 2 2 7" xfId="13985"/>
    <cellStyle name="Normal 37 2 5 2 2 8" xfId="13986"/>
    <cellStyle name="Normal 37 2 5 2 2 9" xfId="13987"/>
    <cellStyle name="Normal 37 2 5 2 3" xfId="13988"/>
    <cellStyle name="Normal 37 2 5 2 3 2" xfId="13989"/>
    <cellStyle name="Normal 37 2 5 2 3 2 2" xfId="13990"/>
    <cellStyle name="Normal 37 2 5 2 3 2 3" xfId="13991"/>
    <cellStyle name="Normal 37 2 5 2 3 2 4" xfId="13992"/>
    <cellStyle name="Normal 37 2 5 2 3 3" xfId="13993"/>
    <cellStyle name="Normal 37 2 5 2 3 3 2" xfId="13994"/>
    <cellStyle name="Normal 37 2 5 2 3 3 3" xfId="13995"/>
    <cellStyle name="Normal 37 2 5 2 3 4" xfId="13996"/>
    <cellStyle name="Normal 37 2 5 2 3 5" xfId="13997"/>
    <cellStyle name="Normal 37 2 5 2 3 6" xfId="13998"/>
    <cellStyle name="Normal 37 2 5 2 4" xfId="13999"/>
    <cellStyle name="Normal 37 2 5 2 4 2" xfId="14000"/>
    <cellStyle name="Normal 37 2 5 2 4 3" xfId="14001"/>
    <cellStyle name="Normal 37 2 5 2 4 4" xfId="14002"/>
    <cellStyle name="Normal 37 2 5 2 5" xfId="14003"/>
    <cellStyle name="Normal 37 2 5 2 5 2" xfId="14004"/>
    <cellStyle name="Normal 37 2 5 2 5 3" xfId="14005"/>
    <cellStyle name="Normal 37 2 5 2 5 4" xfId="14006"/>
    <cellStyle name="Normal 37 2 5 2 6" xfId="14007"/>
    <cellStyle name="Normal 37 2 5 2 6 2" xfId="14008"/>
    <cellStyle name="Normal 37 2 5 2 6 3" xfId="14009"/>
    <cellStyle name="Normal 37 2 5 2 6 4" xfId="14010"/>
    <cellStyle name="Normal 37 2 5 2 7" xfId="14011"/>
    <cellStyle name="Normal 37 2 5 2 7 2" xfId="14012"/>
    <cellStyle name="Normal 37 2 5 2 7 3" xfId="14013"/>
    <cellStyle name="Normal 37 2 5 2 8" xfId="14014"/>
    <cellStyle name="Normal 37 2 5 2 9" xfId="14015"/>
    <cellStyle name="Normal 37 2 5 3" xfId="14016"/>
    <cellStyle name="Normal 37 2 5 3 2" xfId="14017"/>
    <cellStyle name="Normal 37 2 5 3 2 2" xfId="14018"/>
    <cellStyle name="Normal 37 2 5 3 2 2 2" xfId="14019"/>
    <cellStyle name="Normal 37 2 5 3 2 2 3" xfId="14020"/>
    <cellStyle name="Normal 37 2 5 3 2 2 4" xfId="14021"/>
    <cellStyle name="Normal 37 2 5 3 2 3" xfId="14022"/>
    <cellStyle name="Normal 37 2 5 3 2 3 2" xfId="14023"/>
    <cellStyle name="Normal 37 2 5 3 2 3 3" xfId="14024"/>
    <cellStyle name="Normal 37 2 5 3 2 4" xfId="14025"/>
    <cellStyle name="Normal 37 2 5 3 2 5" xfId="14026"/>
    <cellStyle name="Normal 37 2 5 3 2 6" xfId="14027"/>
    <cellStyle name="Normal 37 2 5 3 3" xfId="14028"/>
    <cellStyle name="Normal 37 2 5 3 3 2" xfId="14029"/>
    <cellStyle name="Normal 37 2 5 3 3 3" xfId="14030"/>
    <cellStyle name="Normal 37 2 5 3 3 4" xfId="14031"/>
    <cellStyle name="Normal 37 2 5 3 4" xfId="14032"/>
    <cellStyle name="Normal 37 2 5 3 4 2" xfId="14033"/>
    <cellStyle name="Normal 37 2 5 3 4 3" xfId="14034"/>
    <cellStyle name="Normal 37 2 5 3 4 4" xfId="14035"/>
    <cellStyle name="Normal 37 2 5 3 5" xfId="14036"/>
    <cellStyle name="Normal 37 2 5 3 5 2" xfId="14037"/>
    <cellStyle name="Normal 37 2 5 3 5 3" xfId="14038"/>
    <cellStyle name="Normal 37 2 5 3 5 4" xfId="14039"/>
    <cellStyle name="Normal 37 2 5 3 6" xfId="14040"/>
    <cellStyle name="Normal 37 2 5 3 6 2" xfId="14041"/>
    <cellStyle name="Normal 37 2 5 3 6 3" xfId="14042"/>
    <cellStyle name="Normal 37 2 5 3 7" xfId="14043"/>
    <cellStyle name="Normal 37 2 5 3 8" xfId="14044"/>
    <cellStyle name="Normal 37 2 5 3 9" xfId="14045"/>
    <cellStyle name="Normal 37 2 5 4" xfId="14046"/>
    <cellStyle name="Normal 37 2 5 4 2" xfId="14047"/>
    <cellStyle name="Normal 37 2 5 4 2 2" xfId="14048"/>
    <cellStyle name="Normal 37 2 5 4 2 3" xfId="14049"/>
    <cellStyle name="Normal 37 2 5 4 2 4" xfId="14050"/>
    <cellStyle name="Normal 37 2 5 4 3" xfId="14051"/>
    <cellStyle name="Normal 37 2 5 4 3 2" xfId="14052"/>
    <cellStyle name="Normal 37 2 5 4 3 3" xfId="14053"/>
    <cellStyle name="Normal 37 2 5 4 4" xfId="14054"/>
    <cellStyle name="Normal 37 2 5 4 5" xfId="14055"/>
    <cellStyle name="Normal 37 2 5 4 6" xfId="14056"/>
    <cellStyle name="Normal 37 2 5 5" xfId="14057"/>
    <cellStyle name="Normal 37 2 5 5 2" xfId="14058"/>
    <cellStyle name="Normal 37 2 5 5 3" xfId="14059"/>
    <cellStyle name="Normal 37 2 5 5 4" xfId="14060"/>
    <cellStyle name="Normal 37 2 5 6" xfId="14061"/>
    <cellStyle name="Normal 37 2 5 6 2" xfId="14062"/>
    <cellStyle name="Normal 37 2 5 6 3" xfId="14063"/>
    <cellStyle name="Normal 37 2 5 6 4" xfId="14064"/>
    <cellStyle name="Normal 37 2 5 7" xfId="14065"/>
    <cellStyle name="Normal 37 2 5 7 2" xfId="14066"/>
    <cellStyle name="Normal 37 2 5 7 3" xfId="14067"/>
    <cellStyle name="Normal 37 2 5 7 4" xfId="14068"/>
    <cellStyle name="Normal 37 2 5 8" xfId="14069"/>
    <cellStyle name="Normal 37 2 5 8 2" xfId="14070"/>
    <cellStyle name="Normal 37 2 5 8 3" xfId="14071"/>
    <cellStyle name="Normal 37 2 5 9" xfId="14072"/>
    <cellStyle name="Normal 37 2 6" xfId="14073"/>
    <cellStyle name="Normal 37 2 6 10" xfId="14074"/>
    <cellStyle name="Normal 37 2 6 11" xfId="14075"/>
    <cellStyle name="Normal 37 2 6 2" xfId="14076"/>
    <cellStyle name="Normal 37 2 6 2 10" xfId="14077"/>
    <cellStyle name="Normal 37 2 6 2 2" xfId="14078"/>
    <cellStyle name="Normal 37 2 6 2 2 2" xfId="14079"/>
    <cellStyle name="Normal 37 2 6 2 2 2 2" xfId="14080"/>
    <cellStyle name="Normal 37 2 6 2 2 2 2 2" xfId="14081"/>
    <cellStyle name="Normal 37 2 6 2 2 2 2 3" xfId="14082"/>
    <cellStyle name="Normal 37 2 6 2 2 2 2 4" xfId="14083"/>
    <cellStyle name="Normal 37 2 6 2 2 2 3" xfId="14084"/>
    <cellStyle name="Normal 37 2 6 2 2 2 3 2" xfId="14085"/>
    <cellStyle name="Normal 37 2 6 2 2 2 3 3" xfId="14086"/>
    <cellStyle name="Normal 37 2 6 2 2 2 4" xfId="14087"/>
    <cellStyle name="Normal 37 2 6 2 2 2 5" xfId="14088"/>
    <cellStyle name="Normal 37 2 6 2 2 2 6" xfId="14089"/>
    <cellStyle name="Normal 37 2 6 2 2 3" xfId="14090"/>
    <cellStyle name="Normal 37 2 6 2 2 3 2" xfId="14091"/>
    <cellStyle name="Normal 37 2 6 2 2 3 3" xfId="14092"/>
    <cellStyle name="Normal 37 2 6 2 2 3 4" xfId="14093"/>
    <cellStyle name="Normal 37 2 6 2 2 4" xfId="14094"/>
    <cellStyle name="Normal 37 2 6 2 2 4 2" xfId="14095"/>
    <cellStyle name="Normal 37 2 6 2 2 4 3" xfId="14096"/>
    <cellStyle name="Normal 37 2 6 2 2 4 4" xfId="14097"/>
    <cellStyle name="Normal 37 2 6 2 2 5" xfId="14098"/>
    <cellStyle name="Normal 37 2 6 2 2 5 2" xfId="14099"/>
    <cellStyle name="Normal 37 2 6 2 2 5 3" xfId="14100"/>
    <cellStyle name="Normal 37 2 6 2 2 5 4" xfId="14101"/>
    <cellStyle name="Normal 37 2 6 2 2 6" xfId="14102"/>
    <cellStyle name="Normal 37 2 6 2 2 6 2" xfId="14103"/>
    <cellStyle name="Normal 37 2 6 2 2 6 3" xfId="14104"/>
    <cellStyle name="Normal 37 2 6 2 2 7" xfId="14105"/>
    <cellStyle name="Normal 37 2 6 2 2 8" xfId="14106"/>
    <cellStyle name="Normal 37 2 6 2 2 9" xfId="14107"/>
    <cellStyle name="Normal 37 2 6 2 3" xfId="14108"/>
    <cellStyle name="Normal 37 2 6 2 3 2" xfId="14109"/>
    <cellStyle name="Normal 37 2 6 2 3 2 2" xfId="14110"/>
    <cellStyle name="Normal 37 2 6 2 3 2 3" xfId="14111"/>
    <cellStyle name="Normal 37 2 6 2 3 2 4" xfId="14112"/>
    <cellStyle name="Normal 37 2 6 2 3 3" xfId="14113"/>
    <cellStyle name="Normal 37 2 6 2 3 3 2" xfId="14114"/>
    <cellStyle name="Normal 37 2 6 2 3 3 3" xfId="14115"/>
    <cellStyle name="Normal 37 2 6 2 3 4" xfId="14116"/>
    <cellStyle name="Normal 37 2 6 2 3 5" xfId="14117"/>
    <cellStyle name="Normal 37 2 6 2 3 6" xfId="14118"/>
    <cellStyle name="Normal 37 2 6 2 4" xfId="14119"/>
    <cellStyle name="Normal 37 2 6 2 4 2" xfId="14120"/>
    <cellStyle name="Normal 37 2 6 2 4 3" xfId="14121"/>
    <cellStyle name="Normal 37 2 6 2 4 4" xfId="14122"/>
    <cellStyle name="Normal 37 2 6 2 5" xfId="14123"/>
    <cellStyle name="Normal 37 2 6 2 5 2" xfId="14124"/>
    <cellStyle name="Normal 37 2 6 2 5 3" xfId="14125"/>
    <cellStyle name="Normal 37 2 6 2 5 4" xfId="14126"/>
    <cellStyle name="Normal 37 2 6 2 6" xfId="14127"/>
    <cellStyle name="Normal 37 2 6 2 6 2" xfId="14128"/>
    <cellStyle name="Normal 37 2 6 2 6 3" xfId="14129"/>
    <cellStyle name="Normal 37 2 6 2 6 4" xfId="14130"/>
    <cellStyle name="Normal 37 2 6 2 7" xfId="14131"/>
    <cellStyle name="Normal 37 2 6 2 7 2" xfId="14132"/>
    <cellStyle name="Normal 37 2 6 2 7 3" xfId="14133"/>
    <cellStyle name="Normal 37 2 6 2 8" xfId="14134"/>
    <cellStyle name="Normal 37 2 6 2 9" xfId="14135"/>
    <cellStyle name="Normal 37 2 6 3" xfId="14136"/>
    <cellStyle name="Normal 37 2 6 3 2" xfId="14137"/>
    <cellStyle name="Normal 37 2 6 3 2 2" xfId="14138"/>
    <cellStyle name="Normal 37 2 6 3 2 2 2" xfId="14139"/>
    <cellStyle name="Normal 37 2 6 3 2 2 3" xfId="14140"/>
    <cellStyle name="Normal 37 2 6 3 2 2 4" xfId="14141"/>
    <cellStyle name="Normal 37 2 6 3 2 3" xfId="14142"/>
    <cellStyle name="Normal 37 2 6 3 2 3 2" xfId="14143"/>
    <cellStyle name="Normal 37 2 6 3 2 3 3" xfId="14144"/>
    <cellStyle name="Normal 37 2 6 3 2 4" xfId="14145"/>
    <cellStyle name="Normal 37 2 6 3 2 5" xfId="14146"/>
    <cellStyle name="Normal 37 2 6 3 2 6" xfId="14147"/>
    <cellStyle name="Normal 37 2 6 3 3" xfId="14148"/>
    <cellStyle name="Normal 37 2 6 3 3 2" xfId="14149"/>
    <cellStyle name="Normal 37 2 6 3 3 3" xfId="14150"/>
    <cellStyle name="Normal 37 2 6 3 3 4" xfId="14151"/>
    <cellStyle name="Normal 37 2 6 3 4" xfId="14152"/>
    <cellStyle name="Normal 37 2 6 3 4 2" xfId="14153"/>
    <cellStyle name="Normal 37 2 6 3 4 3" xfId="14154"/>
    <cellStyle name="Normal 37 2 6 3 4 4" xfId="14155"/>
    <cellStyle name="Normal 37 2 6 3 5" xfId="14156"/>
    <cellStyle name="Normal 37 2 6 3 5 2" xfId="14157"/>
    <cellStyle name="Normal 37 2 6 3 5 3" xfId="14158"/>
    <cellStyle name="Normal 37 2 6 3 5 4" xfId="14159"/>
    <cellStyle name="Normal 37 2 6 3 6" xfId="14160"/>
    <cellStyle name="Normal 37 2 6 3 6 2" xfId="14161"/>
    <cellStyle name="Normal 37 2 6 3 6 3" xfId="14162"/>
    <cellStyle name="Normal 37 2 6 3 7" xfId="14163"/>
    <cellStyle name="Normal 37 2 6 3 8" xfId="14164"/>
    <cellStyle name="Normal 37 2 6 3 9" xfId="14165"/>
    <cellStyle name="Normal 37 2 6 4" xfId="14166"/>
    <cellStyle name="Normal 37 2 6 4 2" xfId="14167"/>
    <cellStyle name="Normal 37 2 6 4 2 2" xfId="14168"/>
    <cellStyle name="Normal 37 2 6 4 2 3" xfId="14169"/>
    <cellStyle name="Normal 37 2 6 4 2 4" xfId="14170"/>
    <cellStyle name="Normal 37 2 6 4 3" xfId="14171"/>
    <cellStyle name="Normal 37 2 6 4 3 2" xfId="14172"/>
    <cellStyle name="Normal 37 2 6 4 3 3" xfId="14173"/>
    <cellStyle name="Normal 37 2 6 4 4" xfId="14174"/>
    <cellStyle name="Normal 37 2 6 4 5" xfId="14175"/>
    <cellStyle name="Normal 37 2 6 4 6" xfId="14176"/>
    <cellStyle name="Normal 37 2 6 5" xfId="14177"/>
    <cellStyle name="Normal 37 2 6 5 2" xfId="14178"/>
    <cellStyle name="Normal 37 2 6 5 3" xfId="14179"/>
    <cellStyle name="Normal 37 2 6 5 4" xfId="14180"/>
    <cellStyle name="Normal 37 2 6 6" xfId="14181"/>
    <cellStyle name="Normal 37 2 6 6 2" xfId="14182"/>
    <cellStyle name="Normal 37 2 6 6 3" xfId="14183"/>
    <cellStyle name="Normal 37 2 6 6 4" xfId="14184"/>
    <cellStyle name="Normal 37 2 6 7" xfId="14185"/>
    <cellStyle name="Normal 37 2 6 7 2" xfId="14186"/>
    <cellStyle name="Normal 37 2 6 7 3" xfId="14187"/>
    <cellStyle name="Normal 37 2 6 7 4" xfId="14188"/>
    <cellStyle name="Normal 37 2 6 8" xfId="14189"/>
    <cellStyle name="Normal 37 2 6 8 2" xfId="14190"/>
    <cellStyle name="Normal 37 2 6 8 3" xfId="14191"/>
    <cellStyle name="Normal 37 2 6 9" xfId="14192"/>
    <cellStyle name="Normal 37 2 7" xfId="14193"/>
    <cellStyle name="Normal 37 2 7 10" xfId="14194"/>
    <cellStyle name="Normal 37 2 7 2" xfId="14195"/>
    <cellStyle name="Normal 37 2 7 2 2" xfId="14196"/>
    <cellStyle name="Normal 37 2 7 2 2 2" xfId="14197"/>
    <cellStyle name="Normal 37 2 7 2 2 2 2" xfId="14198"/>
    <cellStyle name="Normal 37 2 7 2 2 2 3" xfId="14199"/>
    <cellStyle name="Normal 37 2 7 2 2 2 4" xfId="14200"/>
    <cellStyle name="Normal 37 2 7 2 2 3" xfId="14201"/>
    <cellStyle name="Normal 37 2 7 2 2 3 2" xfId="14202"/>
    <cellStyle name="Normal 37 2 7 2 2 3 3" xfId="14203"/>
    <cellStyle name="Normal 37 2 7 2 2 4" xfId="14204"/>
    <cellStyle name="Normal 37 2 7 2 2 5" xfId="14205"/>
    <cellStyle name="Normal 37 2 7 2 2 6" xfId="14206"/>
    <cellStyle name="Normal 37 2 7 2 3" xfId="14207"/>
    <cellStyle name="Normal 37 2 7 2 3 2" xfId="14208"/>
    <cellStyle name="Normal 37 2 7 2 3 3" xfId="14209"/>
    <cellStyle name="Normal 37 2 7 2 3 4" xfId="14210"/>
    <cellStyle name="Normal 37 2 7 2 4" xfId="14211"/>
    <cellStyle name="Normal 37 2 7 2 4 2" xfId="14212"/>
    <cellStyle name="Normal 37 2 7 2 4 3" xfId="14213"/>
    <cellStyle name="Normal 37 2 7 2 4 4" xfId="14214"/>
    <cellStyle name="Normal 37 2 7 2 5" xfId="14215"/>
    <cellStyle name="Normal 37 2 7 2 5 2" xfId="14216"/>
    <cellStyle name="Normal 37 2 7 2 5 3" xfId="14217"/>
    <cellStyle name="Normal 37 2 7 2 5 4" xfId="14218"/>
    <cellStyle name="Normal 37 2 7 2 6" xfId="14219"/>
    <cellStyle name="Normal 37 2 7 2 6 2" xfId="14220"/>
    <cellStyle name="Normal 37 2 7 2 6 3" xfId="14221"/>
    <cellStyle name="Normal 37 2 7 2 7" xfId="14222"/>
    <cellStyle name="Normal 37 2 7 2 8" xfId="14223"/>
    <cellStyle name="Normal 37 2 7 2 9" xfId="14224"/>
    <cellStyle name="Normal 37 2 7 3" xfId="14225"/>
    <cellStyle name="Normal 37 2 7 3 2" xfId="14226"/>
    <cellStyle name="Normal 37 2 7 3 2 2" xfId="14227"/>
    <cellStyle name="Normal 37 2 7 3 2 3" xfId="14228"/>
    <cellStyle name="Normal 37 2 7 3 2 4" xfId="14229"/>
    <cellStyle name="Normal 37 2 7 3 3" xfId="14230"/>
    <cellStyle name="Normal 37 2 7 3 3 2" xfId="14231"/>
    <cellStyle name="Normal 37 2 7 3 3 3" xfId="14232"/>
    <cellStyle name="Normal 37 2 7 3 4" xfId="14233"/>
    <cellStyle name="Normal 37 2 7 3 5" xfId="14234"/>
    <cellStyle name="Normal 37 2 7 3 6" xfId="14235"/>
    <cellStyle name="Normal 37 2 7 4" xfId="14236"/>
    <cellStyle name="Normal 37 2 7 4 2" xfId="14237"/>
    <cellStyle name="Normal 37 2 7 4 3" xfId="14238"/>
    <cellStyle name="Normal 37 2 7 4 4" xfId="14239"/>
    <cellStyle name="Normal 37 2 7 5" xfId="14240"/>
    <cellStyle name="Normal 37 2 7 5 2" xfId="14241"/>
    <cellStyle name="Normal 37 2 7 5 3" xfId="14242"/>
    <cellStyle name="Normal 37 2 7 5 4" xfId="14243"/>
    <cellStyle name="Normal 37 2 7 6" xfId="14244"/>
    <cellStyle name="Normal 37 2 7 6 2" xfId="14245"/>
    <cellStyle name="Normal 37 2 7 6 3" xfId="14246"/>
    <cellStyle name="Normal 37 2 7 6 4" xfId="14247"/>
    <cellStyle name="Normal 37 2 7 7" xfId="14248"/>
    <cellStyle name="Normal 37 2 7 7 2" xfId="14249"/>
    <cellStyle name="Normal 37 2 7 7 3" xfId="14250"/>
    <cellStyle name="Normal 37 2 7 8" xfId="14251"/>
    <cellStyle name="Normal 37 2 7 9" xfId="14252"/>
    <cellStyle name="Normal 37 2 8" xfId="14253"/>
    <cellStyle name="Normal 37 2 8 2" xfId="14254"/>
    <cellStyle name="Normal 37 2 8 2 2" xfId="14255"/>
    <cellStyle name="Normal 37 2 8 2 2 2" xfId="14256"/>
    <cellStyle name="Normal 37 2 8 2 2 3" xfId="14257"/>
    <cellStyle name="Normal 37 2 8 2 2 4" xfId="14258"/>
    <cellStyle name="Normal 37 2 8 2 3" xfId="14259"/>
    <cellStyle name="Normal 37 2 8 2 3 2" xfId="14260"/>
    <cellStyle name="Normal 37 2 8 2 3 3" xfId="14261"/>
    <cellStyle name="Normal 37 2 8 2 4" xfId="14262"/>
    <cellStyle name="Normal 37 2 8 2 5" xfId="14263"/>
    <cellStyle name="Normal 37 2 8 2 6" xfId="14264"/>
    <cellStyle name="Normal 37 2 8 3" xfId="14265"/>
    <cellStyle name="Normal 37 2 8 3 2" xfId="14266"/>
    <cellStyle name="Normal 37 2 8 3 3" xfId="14267"/>
    <cellStyle name="Normal 37 2 8 3 4" xfId="14268"/>
    <cellStyle name="Normal 37 2 8 4" xfId="14269"/>
    <cellStyle name="Normal 37 2 8 4 2" xfId="14270"/>
    <cellStyle name="Normal 37 2 8 4 3" xfId="14271"/>
    <cellStyle name="Normal 37 2 8 4 4" xfId="14272"/>
    <cellStyle name="Normal 37 2 8 5" xfId="14273"/>
    <cellStyle name="Normal 37 2 8 5 2" xfId="14274"/>
    <cellStyle name="Normal 37 2 8 5 3" xfId="14275"/>
    <cellStyle name="Normal 37 2 8 5 4" xfId="14276"/>
    <cellStyle name="Normal 37 2 8 6" xfId="14277"/>
    <cellStyle name="Normal 37 2 8 6 2" xfId="14278"/>
    <cellStyle name="Normal 37 2 8 6 3" xfId="14279"/>
    <cellStyle name="Normal 37 2 8 7" xfId="14280"/>
    <cellStyle name="Normal 37 2 8 8" xfId="14281"/>
    <cellStyle name="Normal 37 2 8 9" xfId="14282"/>
    <cellStyle name="Normal 37 2 9" xfId="14283"/>
    <cellStyle name="Normal 37 2 9 2" xfId="14284"/>
    <cellStyle name="Normal 37 2 9 2 2" xfId="14285"/>
    <cellStyle name="Normal 37 2 9 2 2 2" xfId="14286"/>
    <cellStyle name="Normal 37 2 9 2 2 3" xfId="14287"/>
    <cellStyle name="Normal 37 2 9 2 2 4" xfId="14288"/>
    <cellStyle name="Normal 37 2 9 2 3" xfId="14289"/>
    <cellStyle name="Normal 37 2 9 2 3 2" xfId="14290"/>
    <cellStyle name="Normal 37 2 9 2 3 3" xfId="14291"/>
    <cellStyle name="Normal 37 2 9 2 4" xfId="14292"/>
    <cellStyle name="Normal 37 2 9 2 5" xfId="14293"/>
    <cellStyle name="Normal 37 2 9 2 6" xfId="14294"/>
    <cellStyle name="Normal 37 2 9 3" xfId="14295"/>
    <cellStyle name="Normal 37 2 9 3 2" xfId="14296"/>
    <cellStyle name="Normal 37 2 9 3 3" xfId="14297"/>
    <cellStyle name="Normal 37 2 9 3 4" xfId="14298"/>
    <cellStyle name="Normal 37 2 9 4" xfId="14299"/>
    <cellStyle name="Normal 37 2 9 4 2" xfId="14300"/>
    <cellStyle name="Normal 37 2 9 4 3" xfId="14301"/>
    <cellStyle name="Normal 37 2 9 4 4" xfId="14302"/>
    <cellStyle name="Normal 37 2 9 5" xfId="14303"/>
    <cellStyle name="Normal 37 2 9 5 2" xfId="14304"/>
    <cellStyle name="Normal 37 2 9 5 3" xfId="14305"/>
    <cellStyle name="Normal 37 2 9 5 4" xfId="14306"/>
    <cellStyle name="Normal 37 2 9 6" xfId="14307"/>
    <cellStyle name="Normal 37 2 9 6 2" xfId="14308"/>
    <cellStyle name="Normal 37 2 9 6 3" xfId="14309"/>
    <cellStyle name="Normal 37 2 9 7" xfId="14310"/>
    <cellStyle name="Normal 37 2 9 8" xfId="14311"/>
    <cellStyle name="Normal 37 2 9 9" xfId="14312"/>
    <cellStyle name="Normal 37 20" xfId="14313"/>
    <cellStyle name="Normal 37 3" xfId="197"/>
    <cellStyle name="Normal 37 3 10" xfId="14314"/>
    <cellStyle name="Normal 37 3 10 2" xfId="14315"/>
    <cellStyle name="Normal 37 3 10 3" xfId="14316"/>
    <cellStyle name="Normal 37 3 10 4" xfId="14317"/>
    <cellStyle name="Normal 37 3 11" xfId="14318"/>
    <cellStyle name="Normal 37 3 11 2" xfId="14319"/>
    <cellStyle name="Normal 37 3 11 3" xfId="14320"/>
    <cellStyle name="Normal 37 3 12" xfId="14321"/>
    <cellStyle name="Normal 37 3 13" xfId="14322"/>
    <cellStyle name="Normal 37 3 14" xfId="14323"/>
    <cellStyle name="Normal 37 3 2" xfId="14324"/>
    <cellStyle name="Normal 37 3 2 10" xfId="14325"/>
    <cellStyle name="Normal 37 3 2 11" xfId="14326"/>
    <cellStyle name="Normal 37 3 2 2" xfId="14327"/>
    <cellStyle name="Normal 37 3 2 2 10" xfId="14328"/>
    <cellStyle name="Normal 37 3 2 2 2" xfId="14329"/>
    <cellStyle name="Normal 37 3 2 2 2 2" xfId="14330"/>
    <cellStyle name="Normal 37 3 2 2 2 2 2" xfId="14331"/>
    <cellStyle name="Normal 37 3 2 2 2 2 2 2" xfId="14332"/>
    <cellStyle name="Normal 37 3 2 2 2 2 2 3" xfId="14333"/>
    <cellStyle name="Normal 37 3 2 2 2 2 2 4" xfId="14334"/>
    <cellStyle name="Normal 37 3 2 2 2 2 3" xfId="14335"/>
    <cellStyle name="Normal 37 3 2 2 2 2 3 2" xfId="14336"/>
    <cellStyle name="Normal 37 3 2 2 2 2 3 3" xfId="14337"/>
    <cellStyle name="Normal 37 3 2 2 2 2 4" xfId="14338"/>
    <cellStyle name="Normal 37 3 2 2 2 2 5" xfId="14339"/>
    <cellStyle name="Normal 37 3 2 2 2 2 6" xfId="14340"/>
    <cellStyle name="Normal 37 3 2 2 2 3" xfId="14341"/>
    <cellStyle name="Normal 37 3 2 2 2 3 2" xfId="14342"/>
    <cellStyle name="Normal 37 3 2 2 2 3 3" xfId="14343"/>
    <cellStyle name="Normal 37 3 2 2 2 3 4" xfId="14344"/>
    <cellStyle name="Normal 37 3 2 2 2 4" xfId="14345"/>
    <cellStyle name="Normal 37 3 2 2 2 4 2" xfId="14346"/>
    <cellStyle name="Normal 37 3 2 2 2 4 3" xfId="14347"/>
    <cellStyle name="Normal 37 3 2 2 2 4 4" xfId="14348"/>
    <cellStyle name="Normal 37 3 2 2 2 5" xfId="14349"/>
    <cellStyle name="Normal 37 3 2 2 2 5 2" xfId="14350"/>
    <cellStyle name="Normal 37 3 2 2 2 5 3" xfId="14351"/>
    <cellStyle name="Normal 37 3 2 2 2 5 4" xfId="14352"/>
    <cellStyle name="Normal 37 3 2 2 2 6" xfId="14353"/>
    <cellStyle name="Normal 37 3 2 2 2 6 2" xfId="14354"/>
    <cellStyle name="Normal 37 3 2 2 2 6 3" xfId="14355"/>
    <cellStyle name="Normal 37 3 2 2 2 7" xfId="14356"/>
    <cellStyle name="Normal 37 3 2 2 2 8" xfId="14357"/>
    <cellStyle name="Normal 37 3 2 2 2 9" xfId="14358"/>
    <cellStyle name="Normal 37 3 2 2 3" xfId="14359"/>
    <cellStyle name="Normal 37 3 2 2 3 2" xfId="14360"/>
    <cellStyle name="Normal 37 3 2 2 3 2 2" xfId="14361"/>
    <cellStyle name="Normal 37 3 2 2 3 2 3" xfId="14362"/>
    <cellStyle name="Normal 37 3 2 2 3 2 4" xfId="14363"/>
    <cellStyle name="Normal 37 3 2 2 3 3" xfId="14364"/>
    <cellStyle name="Normal 37 3 2 2 3 3 2" xfId="14365"/>
    <cellStyle name="Normal 37 3 2 2 3 3 3" xfId="14366"/>
    <cellStyle name="Normal 37 3 2 2 3 4" xfId="14367"/>
    <cellStyle name="Normal 37 3 2 2 3 5" xfId="14368"/>
    <cellStyle name="Normal 37 3 2 2 3 6" xfId="14369"/>
    <cellStyle name="Normal 37 3 2 2 4" xfId="14370"/>
    <cellStyle name="Normal 37 3 2 2 4 2" xfId="14371"/>
    <cellStyle name="Normal 37 3 2 2 4 3" xfId="14372"/>
    <cellStyle name="Normal 37 3 2 2 4 4" xfId="14373"/>
    <cellStyle name="Normal 37 3 2 2 5" xfId="14374"/>
    <cellStyle name="Normal 37 3 2 2 5 2" xfId="14375"/>
    <cellStyle name="Normal 37 3 2 2 5 3" xfId="14376"/>
    <cellStyle name="Normal 37 3 2 2 5 4" xfId="14377"/>
    <cellStyle name="Normal 37 3 2 2 6" xfId="14378"/>
    <cellStyle name="Normal 37 3 2 2 6 2" xfId="14379"/>
    <cellStyle name="Normal 37 3 2 2 6 3" xfId="14380"/>
    <cellStyle name="Normal 37 3 2 2 6 4" xfId="14381"/>
    <cellStyle name="Normal 37 3 2 2 7" xfId="14382"/>
    <cellStyle name="Normal 37 3 2 2 7 2" xfId="14383"/>
    <cellStyle name="Normal 37 3 2 2 7 3" xfId="14384"/>
    <cellStyle name="Normal 37 3 2 2 8" xfId="14385"/>
    <cellStyle name="Normal 37 3 2 2 9" xfId="14386"/>
    <cellStyle name="Normal 37 3 2 3" xfId="14387"/>
    <cellStyle name="Normal 37 3 2 3 2" xfId="14388"/>
    <cellStyle name="Normal 37 3 2 3 2 2" xfId="14389"/>
    <cellStyle name="Normal 37 3 2 3 2 2 2" xfId="14390"/>
    <cellStyle name="Normal 37 3 2 3 2 2 3" xfId="14391"/>
    <cellStyle name="Normal 37 3 2 3 2 2 4" xfId="14392"/>
    <cellStyle name="Normal 37 3 2 3 2 3" xfId="14393"/>
    <cellStyle name="Normal 37 3 2 3 2 3 2" xfId="14394"/>
    <cellStyle name="Normal 37 3 2 3 2 3 3" xfId="14395"/>
    <cellStyle name="Normal 37 3 2 3 2 4" xfId="14396"/>
    <cellStyle name="Normal 37 3 2 3 2 5" xfId="14397"/>
    <cellStyle name="Normal 37 3 2 3 2 6" xfId="14398"/>
    <cellStyle name="Normal 37 3 2 3 3" xfId="14399"/>
    <cellStyle name="Normal 37 3 2 3 3 2" xfId="14400"/>
    <cellStyle name="Normal 37 3 2 3 3 3" xfId="14401"/>
    <cellStyle name="Normal 37 3 2 3 3 4" xfId="14402"/>
    <cellStyle name="Normal 37 3 2 3 4" xfId="14403"/>
    <cellStyle name="Normal 37 3 2 3 4 2" xfId="14404"/>
    <cellStyle name="Normal 37 3 2 3 4 3" xfId="14405"/>
    <cellStyle name="Normal 37 3 2 3 4 4" xfId="14406"/>
    <cellStyle name="Normal 37 3 2 3 5" xfId="14407"/>
    <cellStyle name="Normal 37 3 2 3 5 2" xfId="14408"/>
    <cellStyle name="Normal 37 3 2 3 5 3" xfId="14409"/>
    <cellStyle name="Normal 37 3 2 3 5 4" xfId="14410"/>
    <cellStyle name="Normal 37 3 2 3 6" xfId="14411"/>
    <cellStyle name="Normal 37 3 2 3 6 2" xfId="14412"/>
    <cellStyle name="Normal 37 3 2 3 6 3" xfId="14413"/>
    <cellStyle name="Normal 37 3 2 3 7" xfId="14414"/>
    <cellStyle name="Normal 37 3 2 3 8" xfId="14415"/>
    <cellStyle name="Normal 37 3 2 3 9" xfId="14416"/>
    <cellStyle name="Normal 37 3 2 4" xfId="14417"/>
    <cellStyle name="Normal 37 3 2 4 2" xfId="14418"/>
    <cellStyle name="Normal 37 3 2 4 2 2" xfId="14419"/>
    <cellStyle name="Normal 37 3 2 4 2 3" xfId="14420"/>
    <cellStyle name="Normal 37 3 2 4 2 4" xfId="14421"/>
    <cellStyle name="Normal 37 3 2 4 3" xfId="14422"/>
    <cellStyle name="Normal 37 3 2 4 3 2" xfId="14423"/>
    <cellStyle name="Normal 37 3 2 4 3 3" xfId="14424"/>
    <cellStyle name="Normal 37 3 2 4 4" xfId="14425"/>
    <cellStyle name="Normal 37 3 2 4 5" xfId="14426"/>
    <cellStyle name="Normal 37 3 2 4 6" xfId="14427"/>
    <cellStyle name="Normal 37 3 2 5" xfId="14428"/>
    <cellStyle name="Normal 37 3 2 5 2" xfId="14429"/>
    <cellStyle name="Normal 37 3 2 5 3" xfId="14430"/>
    <cellStyle name="Normal 37 3 2 5 4" xfId="14431"/>
    <cellStyle name="Normal 37 3 2 6" xfId="14432"/>
    <cellStyle name="Normal 37 3 2 6 2" xfId="14433"/>
    <cellStyle name="Normal 37 3 2 6 3" xfId="14434"/>
    <cellStyle name="Normal 37 3 2 6 4" xfId="14435"/>
    <cellStyle name="Normal 37 3 2 7" xfId="14436"/>
    <cellStyle name="Normal 37 3 2 7 2" xfId="14437"/>
    <cellStyle name="Normal 37 3 2 7 3" xfId="14438"/>
    <cellStyle name="Normal 37 3 2 7 4" xfId="14439"/>
    <cellStyle name="Normal 37 3 2 8" xfId="14440"/>
    <cellStyle name="Normal 37 3 2 8 2" xfId="14441"/>
    <cellStyle name="Normal 37 3 2 8 3" xfId="14442"/>
    <cellStyle name="Normal 37 3 2 9" xfId="14443"/>
    <cellStyle name="Normal 37 3 3" xfId="14444"/>
    <cellStyle name="Normal 37 3 3 10" xfId="14445"/>
    <cellStyle name="Normal 37 3 3 2" xfId="14446"/>
    <cellStyle name="Normal 37 3 3 2 2" xfId="14447"/>
    <cellStyle name="Normal 37 3 3 2 2 2" xfId="14448"/>
    <cellStyle name="Normal 37 3 3 2 2 2 2" xfId="14449"/>
    <cellStyle name="Normal 37 3 3 2 2 2 3" xfId="14450"/>
    <cellStyle name="Normal 37 3 3 2 2 2 4" xfId="14451"/>
    <cellStyle name="Normal 37 3 3 2 2 3" xfId="14452"/>
    <cellStyle name="Normal 37 3 3 2 2 3 2" xfId="14453"/>
    <cellStyle name="Normal 37 3 3 2 2 3 3" xfId="14454"/>
    <cellStyle name="Normal 37 3 3 2 2 4" xfId="14455"/>
    <cellStyle name="Normal 37 3 3 2 2 5" xfId="14456"/>
    <cellStyle name="Normal 37 3 3 2 2 6" xfId="14457"/>
    <cellStyle name="Normal 37 3 3 2 3" xfId="14458"/>
    <cellStyle name="Normal 37 3 3 2 3 2" xfId="14459"/>
    <cellStyle name="Normal 37 3 3 2 3 3" xfId="14460"/>
    <cellStyle name="Normal 37 3 3 2 3 4" xfId="14461"/>
    <cellStyle name="Normal 37 3 3 2 4" xfId="14462"/>
    <cellStyle name="Normal 37 3 3 2 4 2" xfId="14463"/>
    <cellStyle name="Normal 37 3 3 2 4 3" xfId="14464"/>
    <cellStyle name="Normal 37 3 3 2 4 4" xfId="14465"/>
    <cellStyle name="Normal 37 3 3 2 5" xfId="14466"/>
    <cellStyle name="Normal 37 3 3 2 5 2" xfId="14467"/>
    <cellStyle name="Normal 37 3 3 2 5 3" xfId="14468"/>
    <cellStyle name="Normal 37 3 3 2 5 4" xfId="14469"/>
    <cellStyle name="Normal 37 3 3 2 6" xfId="14470"/>
    <cellStyle name="Normal 37 3 3 2 6 2" xfId="14471"/>
    <cellStyle name="Normal 37 3 3 2 6 3" xfId="14472"/>
    <cellStyle name="Normal 37 3 3 2 7" xfId="14473"/>
    <cellStyle name="Normal 37 3 3 2 8" xfId="14474"/>
    <cellStyle name="Normal 37 3 3 2 9" xfId="14475"/>
    <cellStyle name="Normal 37 3 3 3" xfId="14476"/>
    <cellStyle name="Normal 37 3 3 3 2" xfId="14477"/>
    <cellStyle name="Normal 37 3 3 3 2 2" xfId="14478"/>
    <cellStyle name="Normal 37 3 3 3 2 3" xfId="14479"/>
    <cellStyle name="Normal 37 3 3 3 2 4" xfId="14480"/>
    <cellStyle name="Normal 37 3 3 3 3" xfId="14481"/>
    <cellStyle name="Normal 37 3 3 3 3 2" xfId="14482"/>
    <cellStyle name="Normal 37 3 3 3 3 3" xfId="14483"/>
    <cellStyle name="Normal 37 3 3 3 4" xfId="14484"/>
    <cellStyle name="Normal 37 3 3 3 5" xfId="14485"/>
    <cellStyle name="Normal 37 3 3 3 6" xfId="14486"/>
    <cellStyle name="Normal 37 3 3 4" xfId="14487"/>
    <cellStyle name="Normal 37 3 3 4 2" xfId="14488"/>
    <cellStyle name="Normal 37 3 3 4 3" xfId="14489"/>
    <cellStyle name="Normal 37 3 3 4 4" xfId="14490"/>
    <cellStyle name="Normal 37 3 3 5" xfId="14491"/>
    <cellStyle name="Normal 37 3 3 5 2" xfId="14492"/>
    <cellStyle name="Normal 37 3 3 5 3" xfId="14493"/>
    <cellStyle name="Normal 37 3 3 5 4" xfId="14494"/>
    <cellStyle name="Normal 37 3 3 6" xfId="14495"/>
    <cellStyle name="Normal 37 3 3 6 2" xfId="14496"/>
    <cellStyle name="Normal 37 3 3 6 3" xfId="14497"/>
    <cellStyle name="Normal 37 3 3 6 4" xfId="14498"/>
    <cellStyle name="Normal 37 3 3 7" xfId="14499"/>
    <cellStyle name="Normal 37 3 3 7 2" xfId="14500"/>
    <cellStyle name="Normal 37 3 3 7 3" xfId="14501"/>
    <cellStyle name="Normal 37 3 3 8" xfId="14502"/>
    <cellStyle name="Normal 37 3 3 9" xfId="14503"/>
    <cellStyle name="Normal 37 3 4" xfId="14504"/>
    <cellStyle name="Normal 37 3 4 2" xfId="14505"/>
    <cellStyle name="Normal 37 3 4 2 2" xfId="14506"/>
    <cellStyle name="Normal 37 3 4 2 2 2" xfId="14507"/>
    <cellStyle name="Normal 37 3 4 2 2 3" xfId="14508"/>
    <cellStyle name="Normal 37 3 4 2 2 4" xfId="14509"/>
    <cellStyle name="Normal 37 3 4 2 3" xfId="14510"/>
    <cellStyle name="Normal 37 3 4 2 3 2" xfId="14511"/>
    <cellStyle name="Normal 37 3 4 2 3 3" xfId="14512"/>
    <cellStyle name="Normal 37 3 4 2 4" xfId="14513"/>
    <cellStyle name="Normal 37 3 4 2 5" xfId="14514"/>
    <cellStyle name="Normal 37 3 4 2 6" xfId="14515"/>
    <cellStyle name="Normal 37 3 4 3" xfId="14516"/>
    <cellStyle name="Normal 37 3 4 3 2" xfId="14517"/>
    <cellStyle name="Normal 37 3 4 3 3" xfId="14518"/>
    <cellStyle name="Normal 37 3 4 3 4" xfId="14519"/>
    <cellStyle name="Normal 37 3 4 4" xfId="14520"/>
    <cellStyle name="Normal 37 3 4 4 2" xfId="14521"/>
    <cellStyle name="Normal 37 3 4 4 3" xfId="14522"/>
    <cellStyle name="Normal 37 3 4 4 4" xfId="14523"/>
    <cellStyle name="Normal 37 3 4 5" xfId="14524"/>
    <cellStyle name="Normal 37 3 4 5 2" xfId="14525"/>
    <cellStyle name="Normal 37 3 4 5 3" xfId="14526"/>
    <cellStyle name="Normal 37 3 4 5 4" xfId="14527"/>
    <cellStyle name="Normal 37 3 4 6" xfId="14528"/>
    <cellStyle name="Normal 37 3 4 6 2" xfId="14529"/>
    <cellStyle name="Normal 37 3 4 6 3" xfId="14530"/>
    <cellStyle name="Normal 37 3 4 7" xfId="14531"/>
    <cellStyle name="Normal 37 3 4 8" xfId="14532"/>
    <cellStyle name="Normal 37 3 4 9" xfId="14533"/>
    <cellStyle name="Normal 37 3 5" xfId="14534"/>
    <cellStyle name="Normal 37 3 5 2" xfId="14535"/>
    <cellStyle name="Normal 37 3 5 2 2" xfId="14536"/>
    <cellStyle name="Normal 37 3 5 2 2 2" xfId="14537"/>
    <cellStyle name="Normal 37 3 5 2 2 3" xfId="14538"/>
    <cellStyle name="Normal 37 3 5 2 2 4" xfId="14539"/>
    <cellStyle name="Normal 37 3 5 2 3" xfId="14540"/>
    <cellStyle name="Normal 37 3 5 2 3 2" xfId="14541"/>
    <cellStyle name="Normal 37 3 5 2 3 3" xfId="14542"/>
    <cellStyle name="Normal 37 3 5 2 4" xfId="14543"/>
    <cellStyle name="Normal 37 3 5 2 5" xfId="14544"/>
    <cellStyle name="Normal 37 3 5 2 6" xfId="14545"/>
    <cellStyle name="Normal 37 3 5 3" xfId="14546"/>
    <cellStyle name="Normal 37 3 5 3 2" xfId="14547"/>
    <cellStyle name="Normal 37 3 5 3 3" xfId="14548"/>
    <cellStyle name="Normal 37 3 5 3 4" xfId="14549"/>
    <cellStyle name="Normal 37 3 5 4" xfId="14550"/>
    <cellStyle name="Normal 37 3 5 4 2" xfId="14551"/>
    <cellStyle name="Normal 37 3 5 4 3" xfId="14552"/>
    <cellStyle name="Normal 37 3 5 4 4" xfId="14553"/>
    <cellStyle name="Normal 37 3 5 5" xfId="14554"/>
    <cellStyle name="Normal 37 3 5 5 2" xfId="14555"/>
    <cellStyle name="Normal 37 3 5 5 3" xfId="14556"/>
    <cellStyle name="Normal 37 3 5 5 4" xfId="14557"/>
    <cellStyle name="Normal 37 3 5 6" xfId="14558"/>
    <cellStyle name="Normal 37 3 5 6 2" xfId="14559"/>
    <cellStyle name="Normal 37 3 5 6 3" xfId="14560"/>
    <cellStyle name="Normal 37 3 5 7" xfId="14561"/>
    <cellStyle name="Normal 37 3 5 8" xfId="14562"/>
    <cellStyle name="Normal 37 3 5 9" xfId="14563"/>
    <cellStyle name="Normal 37 3 6" xfId="14564"/>
    <cellStyle name="Normal 37 3 6 2" xfId="14565"/>
    <cellStyle name="Normal 37 3 6 2 2" xfId="14566"/>
    <cellStyle name="Normal 37 3 6 2 2 2" xfId="14567"/>
    <cellStyle name="Normal 37 3 6 2 2 3" xfId="14568"/>
    <cellStyle name="Normal 37 3 6 2 2 4" xfId="14569"/>
    <cellStyle name="Normal 37 3 6 2 3" xfId="14570"/>
    <cellStyle name="Normal 37 3 6 2 3 2" xfId="14571"/>
    <cellStyle name="Normal 37 3 6 2 3 3" xfId="14572"/>
    <cellStyle name="Normal 37 3 6 2 4" xfId="14573"/>
    <cellStyle name="Normal 37 3 6 2 5" xfId="14574"/>
    <cellStyle name="Normal 37 3 6 2 6" xfId="14575"/>
    <cellStyle name="Normal 37 3 6 3" xfId="14576"/>
    <cellStyle name="Normal 37 3 6 3 2" xfId="14577"/>
    <cellStyle name="Normal 37 3 6 3 3" xfId="14578"/>
    <cellStyle name="Normal 37 3 6 3 4" xfId="14579"/>
    <cellStyle name="Normal 37 3 6 4" xfId="14580"/>
    <cellStyle name="Normal 37 3 6 4 2" xfId="14581"/>
    <cellStyle name="Normal 37 3 6 4 3" xfId="14582"/>
    <cellStyle name="Normal 37 3 6 4 4" xfId="14583"/>
    <cellStyle name="Normal 37 3 6 5" xfId="14584"/>
    <cellStyle name="Normal 37 3 6 5 2" xfId="14585"/>
    <cellStyle name="Normal 37 3 6 5 3" xfId="14586"/>
    <cellStyle name="Normal 37 3 6 6" xfId="14587"/>
    <cellStyle name="Normal 37 3 6 7" xfId="14588"/>
    <cellStyle name="Normal 37 3 6 8" xfId="14589"/>
    <cellStyle name="Normal 37 3 7" xfId="14590"/>
    <cellStyle name="Normal 37 3 7 2" xfId="14591"/>
    <cellStyle name="Normal 37 3 7 2 2" xfId="14592"/>
    <cellStyle name="Normal 37 3 7 2 3" xfId="14593"/>
    <cellStyle name="Normal 37 3 7 2 4" xfId="14594"/>
    <cellStyle name="Normal 37 3 7 3" xfId="14595"/>
    <cellStyle name="Normal 37 3 7 3 2" xfId="14596"/>
    <cellStyle name="Normal 37 3 7 3 3" xfId="14597"/>
    <cellStyle name="Normal 37 3 7 4" xfId="14598"/>
    <cellStyle name="Normal 37 3 7 5" xfId="14599"/>
    <cellStyle name="Normal 37 3 7 6" xfId="14600"/>
    <cellStyle name="Normal 37 3 8" xfId="14601"/>
    <cellStyle name="Normal 37 3 8 2" xfId="14602"/>
    <cellStyle name="Normal 37 3 8 3" xfId="14603"/>
    <cellStyle name="Normal 37 3 8 4" xfId="14604"/>
    <cellStyle name="Normal 37 3 9" xfId="14605"/>
    <cellStyle name="Normal 37 3 9 2" xfId="14606"/>
    <cellStyle name="Normal 37 3 9 3" xfId="14607"/>
    <cellStyle name="Normal 37 3 9 4" xfId="14608"/>
    <cellStyle name="Normal 37 4" xfId="14609"/>
    <cellStyle name="Normal 37 4 10" xfId="14610"/>
    <cellStyle name="Normal 37 4 10 2" xfId="14611"/>
    <cellStyle name="Normal 37 4 10 3" xfId="14612"/>
    <cellStyle name="Normal 37 4 10 4" xfId="14613"/>
    <cellStyle name="Normal 37 4 11" xfId="14614"/>
    <cellStyle name="Normal 37 4 11 2" xfId="14615"/>
    <cellStyle name="Normal 37 4 11 3" xfId="14616"/>
    <cellStyle name="Normal 37 4 12" xfId="14617"/>
    <cellStyle name="Normal 37 4 13" xfId="14618"/>
    <cellStyle name="Normal 37 4 14" xfId="14619"/>
    <cellStyle name="Normal 37 4 2" xfId="14620"/>
    <cellStyle name="Normal 37 4 2 10" xfId="14621"/>
    <cellStyle name="Normal 37 4 2 11" xfId="14622"/>
    <cellStyle name="Normal 37 4 2 2" xfId="14623"/>
    <cellStyle name="Normal 37 4 2 2 10" xfId="14624"/>
    <cellStyle name="Normal 37 4 2 2 2" xfId="14625"/>
    <cellStyle name="Normal 37 4 2 2 2 2" xfId="14626"/>
    <cellStyle name="Normal 37 4 2 2 2 2 2" xfId="14627"/>
    <cellStyle name="Normal 37 4 2 2 2 2 2 2" xfId="14628"/>
    <cellStyle name="Normal 37 4 2 2 2 2 2 3" xfId="14629"/>
    <cellStyle name="Normal 37 4 2 2 2 2 2 4" xfId="14630"/>
    <cellStyle name="Normal 37 4 2 2 2 2 3" xfId="14631"/>
    <cellStyle name="Normal 37 4 2 2 2 2 3 2" xfId="14632"/>
    <cellStyle name="Normal 37 4 2 2 2 2 3 3" xfId="14633"/>
    <cellStyle name="Normal 37 4 2 2 2 2 4" xfId="14634"/>
    <cellStyle name="Normal 37 4 2 2 2 2 5" xfId="14635"/>
    <cellStyle name="Normal 37 4 2 2 2 2 6" xfId="14636"/>
    <cellStyle name="Normal 37 4 2 2 2 3" xfId="14637"/>
    <cellStyle name="Normal 37 4 2 2 2 3 2" xfId="14638"/>
    <cellStyle name="Normal 37 4 2 2 2 3 3" xfId="14639"/>
    <cellStyle name="Normal 37 4 2 2 2 3 4" xfId="14640"/>
    <cellStyle name="Normal 37 4 2 2 2 4" xfId="14641"/>
    <cellStyle name="Normal 37 4 2 2 2 4 2" xfId="14642"/>
    <cellStyle name="Normal 37 4 2 2 2 4 3" xfId="14643"/>
    <cellStyle name="Normal 37 4 2 2 2 4 4" xfId="14644"/>
    <cellStyle name="Normal 37 4 2 2 2 5" xfId="14645"/>
    <cellStyle name="Normal 37 4 2 2 2 5 2" xfId="14646"/>
    <cellStyle name="Normal 37 4 2 2 2 5 3" xfId="14647"/>
    <cellStyle name="Normal 37 4 2 2 2 5 4" xfId="14648"/>
    <cellStyle name="Normal 37 4 2 2 2 6" xfId="14649"/>
    <cellStyle name="Normal 37 4 2 2 2 6 2" xfId="14650"/>
    <cellStyle name="Normal 37 4 2 2 2 6 3" xfId="14651"/>
    <cellStyle name="Normal 37 4 2 2 2 7" xfId="14652"/>
    <cellStyle name="Normal 37 4 2 2 2 8" xfId="14653"/>
    <cellStyle name="Normal 37 4 2 2 2 9" xfId="14654"/>
    <cellStyle name="Normal 37 4 2 2 3" xfId="14655"/>
    <cellStyle name="Normal 37 4 2 2 3 2" xfId="14656"/>
    <cellStyle name="Normal 37 4 2 2 3 2 2" xfId="14657"/>
    <cellStyle name="Normal 37 4 2 2 3 2 3" xfId="14658"/>
    <cellStyle name="Normal 37 4 2 2 3 2 4" xfId="14659"/>
    <cellStyle name="Normal 37 4 2 2 3 3" xfId="14660"/>
    <cellStyle name="Normal 37 4 2 2 3 3 2" xfId="14661"/>
    <cellStyle name="Normal 37 4 2 2 3 3 3" xfId="14662"/>
    <cellStyle name="Normal 37 4 2 2 3 4" xfId="14663"/>
    <cellStyle name="Normal 37 4 2 2 3 5" xfId="14664"/>
    <cellStyle name="Normal 37 4 2 2 3 6" xfId="14665"/>
    <cellStyle name="Normal 37 4 2 2 4" xfId="14666"/>
    <cellStyle name="Normal 37 4 2 2 4 2" xfId="14667"/>
    <cellStyle name="Normal 37 4 2 2 4 3" xfId="14668"/>
    <cellStyle name="Normal 37 4 2 2 4 4" xfId="14669"/>
    <cellStyle name="Normal 37 4 2 2 5" xfId="14670"/>
    <cellStyle name="Normal 37 4 2 2 5 2" xfId="14671"/>
    <cellStyle name="Normal 37 4 2 2 5 3" xfId="14672"/>
    <cellStyle name="Normal 37 4 2 2 5 4" xfId="14673"/>
    <cellStyle name="Normal 37 4 2 2 6" xfId="14674"/>
    <cellStyle name="Normal 37 4 2 2 6 2" xfId="14675"/>
    <cellStyle name="Normal 37 4 2 2 6 3" xfId="14676"/>
    <cellStyle name="Normal 37 4 2 2 6 4" xfId="14677"/>
    <cellStyle name="Normal 37 4 2 2 7" xfId="14678"/>
    <cellStyle name="Normal 37 4 2 2 7 2" xfId="14679"/>
    <cellStyle name="Normal 37 4 2 2 7 3" xfId="14680"/>
    <cellStyle name="Normal 37 4 2 2 8" xfId="14681"/>
    <cellStyle name="Normal 37 4 2 2 9" xfId="14682"/>
    <cellStyle name="Normal 37 4 2 3" xfId="14683"/>
    <cellStyle name="Normal 37 4 2 3 2" xfId="14684"/>
    <cellStyle name="Normal 37 4 2 3 2 2" xfId="14685"/>
    <cellStyle name="Normal 37 4 2 3 2 2 2" xfId="14686"/>
    <cellStyle name="Normal 37 4 2 3 2 2 3" xfId="14687"/>
    <cellStyle name="Normal 37 4 2 3 2 2 4" xfId="14688"/>
    <cellStyle name="Normal 37 4 2 3 2 3" xfId="14689"/>
    <cellStyle name="Normal 37 4 2 3 2 3 2" xfId="14690"/>
    <cellStyle name="Normal 37 4 2 3 2 3 3" xfId="14691"/>
    <cellStyle name="Normal 37 4 2 3 2 4" xfId="14692"/>
    <cellStyle name="Normal 37 4 2 3 2 5" xfId="14693"/>
    <cellStyle name="Normal 37 4 2 3 2 6" xfId="14694"/>
    <cellStyle name="Normal 37 4 2 3 3" xfId="14695"/>
    <cellStyle name="Normal 37 4 2 3 3 2" xfId="14696"/>
    <cellStyle name="Normal 37 4 2 3 3 3" xfId="14697"/>
    <cellStyle name="Normal 37 4 2 3 3 4" xfId="14698"/>
    <cellStyle name="Normal 37 4 2 3 4" xfId="14699"/>
    <cellStyle name="Normal 37 4 2 3 4 2" xfId="14700"/>
    <cellStyle name="Normal 37 4 2 3 4 3" xfId="14701"/>
    <cellStyle name="Normal 37 4 2 3 4 4" xfId="14702"/>
    <cellStyle name="Normal 37 4 2 3 5" xfId="14703"/>
    <cellStyle name="Normal 37 4 2 3 5 2" xfId="14704"/>
    <cellStyle name="Normal 37 4 2 3 5 3" xfId="14705"/>
    <cellStyle name="Normal 37 4 2 3 5 4" xfId="14706"/>
    <cellStyle name="Normal 37 4 2 3 6" xfId="14707"/>
    <cellStyle name="Normal 37 4 2 3 6 2" xfId="14708"/>
    <cellStyle name="Normal 37 4 2 3 6 3" xfId="14709"/>
    <cellStyle name="Normal 37 4 2 3 7" xfId="14710"/>
    <cellStyle name="Normal 37 4 2 3 8" xfId="14711"/>
    <cellStyle name="Normal 37 4 2 3 9" xfId="14712"/>
    <cellStyle name="Normal 37 4 2 4" xfId="14713"/>
    <cellStyle name="Normal 37 4 2 4 2" xfId="14714"/>
    <cellStyle name="Normal 37 4 2 4 2 2" xfId="14715"/>
    <cellStyle name="Normal 37 4 2 4 2 3" xfId="14716"/>
    <cellStyle name="Normal 37 4 2 4 2 4" xfId="14717"/>
    <cellStyle name="Normal 37 4 2 4 3" xfId="14718"/>
    <cellStyle name="Normal 37 4 2 4 3 2" xfId="14719"/>
    <cellStyle name="Normal 37 4 2 4 3 3" xfId="14720"/>
    <cellStyle name="Normal 37 4 2 4 4" xfId="14721"/>
    <cellStyle name="Normal 37 4 2 4 5" xfId="14722"/>
    <cellStyle name="Normal 37 4 2 4 6" xfId="14723"/>
    <cellStyle name="Normal 37 4 2 5" xfId="14724"/>
    <cellStyle name="Normal 37 4 2 5 2" xfId="14725"/>
    <cellStyle name="Normal 37 4 2 5 3" xfId="14726"/>
    <cellStyle name="Normal 37 4 2 5 4" xfId="14727"/>
    <cellStyle name="Normal 37 4 2 6" xfId="14728"/>
    <cellStyle name="Normal 37 4 2 6 2" xfId="14729"/>
    <cellStyle name="Normal 37 4 2 6 3" xfId="14730"/>
    <cellStyle name="Normal 37 4 2 6 4" xfId="14731"/>
    <cellStyle name="Normal 37 4 2 7" xfId="14732"/>
    <cellStyle name="Normal 37 4 2 7 2" xfId="14733"/>
    <cellStyle name="Normal 37 4 2 7 3" xfId="14734"/>
    <cellStyle name="Normal 37 4 2 7 4" xfId="14735"/>
    <cellStyle name="Normal 37 4 2 8" xfId="14736"/>
    <cellStyle name="Normal 37 4 2 8 2" xfId="14737"/>
    <cellStyle name="Normal 37 4 2 8 3" xfId="14738"/>
    <cellStyle name="Normal 37 4 2 9" xfId="14739"/>
    <cellStyle name="Normal 37 4 3" xfId="14740"/>
    <cellStyle name="Normal 37 4 3 10" xfId="14741"/>
    <cellStyle name="Normal 37 4 3 2" xfId="14742"/>
    <cellStyle name="Normal 37 4 3 2 2" xfId="14743"/>
    <cellStyle name="Normal 37 4 3 2 2 2" xfId="14744"/>
    <cellStyle name="Normal 37 4 3 2 2 2 2" xfId="14745"/>
    <cellStyle name="Normal 37 4 3 2 2 2 3" xfId="14746"/>
    <cellStyle name="Normal 37 4 3 2 2 2 4" xfId="14747"/>
    <cellStyle name="Normal 37 4 3 2 2 3" xfId="14748"/>
    <cellStyle name="Normal 37 4 3 2 2 3 2" xfId="14749"/>
    <cellStyle name="Normal 37 4 3 2 2 3 3" xfId="14750"/>
    <cellStyle name="Normal 37 4 3 2 2 4" xfId="14751"/>
    <cellStyle name="Normal 37 4 3 2 2 5" xfId="14752"/>
    <cellStyle name="Normal 37 4 3 2 2 6" xfId="14753"/>
    <cellStyle name="Normal 37 4 3 2 3" xfId="14754"/>
    <cellStyle name="Normal 37 4 3 2 3 2" xfId="14755"/>
    <cellStyle name="Normal 37 4 3 2 3 3" xfId="14756"/>
    <cellStyle name="Normal 37 4 3 2 3 4" xfId="14757"/>
    <cellStyle name="Normal 37 4 3 2 4" xfId="14758"/>
    <cellStyle name="Normal 37 4 3 2 4 2" xfId="14759"/>
    <cellStyle name="Normal 37 4 3 2 4 3" xfId="14760"/>
    <cellStyle name="Normal 37 4 3 2 4 4" xfId="14761"/>
    <cellStyle name="Normal 37 4 3 2 5" xfId="14762"/>
    <cellStyle name="Normal 37 4 3 2 5 2" xfId="14763"/>
    <cellStyle name="Normal 37 4 3 2 5 3" xfId="14764"/>
    <cellStyle name="Normal 37 4 3 2 5 4" xfId="14765"/>
    <cellStyle name="Normal 37 4 3 2 6" xfId="14766"/>
    <cellStyle name="Normal 37 4 3 2 6 2" xfId="14767"/>
    <cellStyle name="Normal 37 4 3 2 6 3" xfId="14768"/>
    <cellStyle name="Normal 37 4 3 2 7" xfId="14769"/>
    <cellStyle name="Normal 37 4 3 2 8" xfId="14770"/>
    <cellStyle name="Normal 37 4 3 2 9" xfId="14771"/>
    <cellStyle name="Normal 37 4 3 3" xfId="14772"/>
    <cellStyle name="Normal 37 4 3 3 2" xfId="14773"/>
    <cellStyle name="Normal 37 4 3 3 2 2" xfId="14774"/>
    <cellStyle name="Normal 37 4 3 3 2 3" xfId="14775"/>
    <cellStyle name="Normal 37 4 3 3 2 4" xfId="14776"/>
    <cellStyle name="Normal 37 4 3 3 3" xfId="14777"/>
    <cellStyle name="Normal 37 4 3 3 3 2" xfId="14778"/>
    <cellStyle name="Normal 37 4 3 3 3 3" xfId="14779"/>
    <cellStyle name="Normal 37 4 3 3 4" xfId="14780"/>
    <cellStyle name="Normal 37 4 3 3 5" xfId="14781"/>
    <cellStyle name="Normal 37 4 3 3 6" xfId="14782"/>
    <cellStyle name="Normal 37 4 3 4" xfId="14783"/>
    <cellStyle name="Normal 37 4 3 4 2" xfId="14784"/>
    <cellStyle name="Normal 37 4 3 4 3" xfId="14785"/>
    <cellStyle name="Normal 37 4 3 4 4" xfId="14786"/>
    <cellStyle name="Normal 37 4 3 5" xfId="14787"/>
    <cellStyle name="Normal 37 4 3 5 2" xfId="14788"/>
    <cellStyle name="Normal 37 4 3 5 3" xfId="14789"/>
    <cellStyle name="Normal 37 4 3 5 4" xfId="14790"/>
    <cellStyle name="Normal 37 4 3 6" xfId="14791"/>
    <cellStyle name="Normal 37 4 3 6 2" xfId="14792"/>
    <cellStyle name="Normal 37 4 3 6 3" xfId="14793"/>
    <cellStyle name="Normal 37 4 3 6 4" xfId="14794"/>
    <cellStyle name="Normal 37 4 3 7" xfId="14795"/>
    <cellStyle name="Normal 37 4 3 7 2" xfId="14796"/>
    <cellStyle name="Normal 37 4 3 7 3" xfId="14797"/>
    <cellStyle name="Normal 37 4 3 8" xfId="14798"/>
    <cellStyle name="Normal 37 4 3 9" xfId="14799"/>
    <cellStyle name="Normal 37 4 4" xfId="14800"/>
    <cellStyle name="Normal 37 4 4 2" xfId="14801"/>
    <cellStyle name="Normal 37 4 4 2 2" xfId="14802"/>
    <cellStyle name="Normal 37 4 4 2 2 2" xfId="14803"/>
    <cellStyle name="Normal 37 4 4 2 2 3" xfId="14804"/>
    <cellStyle name="Normal 37 4 4 2 2 4" xfId="14805"/>
    <cellStyle name="Normal 37 4 4 2 3" xfId="14806"/>
    <cellStyle name="Normal 37 4 4 2 3 2" xfId="14807"/>
    <cellStyle name="Normal 37 4 4 2 3 3" xfId="14808"/>
    <cellStyle name="Normal 37 4 4 2 4" xfId="14809"/>
    <cellStyle name="Normal 37 4 4 2 5" xfId="14810"/>
    <cellStyle name="Normal 37 4 4 2 6" xfId="14811"/>
    <cellStyle name="Normal 37 4 4 3" xfId="14812"/>
    <cellStyle name="Normal 37 4 4 3 2" xfId="14813"/>
    <cellStyle name="Normal 37 4 4 3 3" xfId="14814"/>
    <cellStyle name="Normal 37 4 4 3 4" xfId="14815"/>
    <cellStyle name="Normal 37 4 4 4" xfId="14816"/>
    <cellStyle name="Normal 37 4 4 4 2" xfId="14817"/>
    <cellStyle name="Normal 37 4 4 4 3" xfId="14818"/>
    <cellStyle name="Normal 37 4 4 4 4" xfId="14819"/>
    <cellStyle name="Normal 37 4 4 5" xfId="14820"/>
    <cellStyle name="Normal 37 4 4 5 2" xfId="14821"/>
    <cellStyle name="Normal 37 4 4 5 3" xfId="14822"/>
    <cellStyle name="Normal 37 4 4 5 4" xfId="14823"/>
    <cellStyle name="Normal 37 4 4 6" xfId="14824"/>
    <cellStyle name="Normal 37 4 4 6 2" xfId="14825"/>
    <cellStyle name="Normal 37 4 4 6 3" xfId="14826"/>
    <cellStyle name="Normal 37 4 4 7" xfId="14827"/>
    <cellStyle name="Normal 37 4 4 8" xfId="14828"/>
    <cellStyle name="Normal 37 4 4 9" xfId="14829"/>
    <cellStyle name="Normal 37 4 5" xfId="14830"/>
    <cellStyle name="Normal 37 4 5 2" xfId="14831"/>
    <cellStyle name="Normal 37 4 5 2 2" xfId="14832"/>
    <cellStyle name="Normal 37 4 5 2 2 2" xfId="14833"/>
    <cellStyle name="Normal 37 4 5 2 2 3" xfId="14834"/>
    <cellStyle name="Normal 37 4 5 2 2 4" xfId="14835"/>
    <cellStyle name="Normal 37 4 5 2 3" xfId="14836"/>
    <cellStyle name="Normal 37 4 5 2 3 2" xfId="14837"/>
    <cellStyle name="Normal 37 4 5 2 3 3" xfId="14838"/>
    <cellStyle name="Normal 37 4 5 2 4" xfId="14839"/>
    <cellStyle name="Normal 37 4 5 2 5" xfId="14840"/>
    <cellStyle name="Normal 37 4 5 2 6" xfId="14841"/>
    <cellStyle name="Normal 37 4 5 3" xfId="14842"/>
    <cellStyle name="Normal 37 4 5 3 2" xfId="14843"/>
    <cellStyle name="Normal 37 4 5 3 3" xfId="14844"/>
    <cellStyle name="Normal 37 4 5 3 4" xfId="14845"/>
    <cellStyle name="Normal 37 4 5 4" xfId="14846"/>
    <cellStyle name="Normal 37 4 5 4 2" xfId="14847"/>
    <cellStyle name="Normal 37 4 5 4 3" xfId="14848"/>
    <cellStyle name="Normal 37 4 5 4 4" xfId="14849"/>
    <cellStyle name="Normal 37 4 5 5" xfId="14850"/>
    <cellStyle name="Normal 37 4 5 5 2" xfId="14851"/>
    <cellStyle name="Normal 37 4 5 5 3" xfId="14852"/>
    <cellStyle name="Normal 37 4 5 5 4" xfId="14853"/>
    <cellStyle name="Normal 37 4 5 6" xfId="14854"/>
    <cellStyle name="Normal 37 4 5 6 2" xfId="14855"/>
    <cellStyle name="Normal 37 4 5 6 3" xfId="14856"/>
    <cellStyle name="Normal 37 4 5 7" xfId="14857"/>
    <cellStyle name="Normal 37 4 5 8" xfId="14858"/>
    <cellStyle name="Normal 37 4 5 9" xfId="14859"/>
    <cellStyle name="Normal 37 4 6" xfId="14860"/>
    <cellStyle name="Normal 37 4 6 2" xfId="14861"/>
    <cellStyle name="Normal 37 4 6 2 2" xfId="14862"/>
    <cellStyle name="Normal 37 4 6 2 2 2" xfId="14863"/>
    <cellStyle name="Normal 37 4 6 2 2 3" xfId="14864"/>
    <cellStyle name="Normal 37 4 6 2 2 4" xfId="14865"/>
    <cellStyle name="Normal 37 4 6 2 3" xfId="14866"/>
    <cellStyle name="Normal 37 4 6 2 3 2" xfId="14867"/>
    <cellStyle name="Normal 37 4 6 2 3 3" xfId="14868"/>
    <cellStyle name="Normal 37 4 6 2 4" xfId="14869"/>
    <cellStyle name="Normal 37 4 6 2 5" xfId="14870"/>
    <cellStyle name="Normal 37 4 6 2 6" xfId="14871"/>
    <cellStyle name="Normal 37 4 6 3" xfId="14872"/>
    <cellStyle name="Normal 37 4 6 3 2" xfId="14873"/>
    <cellStyle name="Normal 37 4 6 3 3" xfId="14874"/>
    <cellStyle name="Normal 37 4 6 3 4" xfId="14875"/>
    <cellStyle name="Normal 37 4 6 4" xfId="14876"/>
    <cellStyle name="Normal 37 4 6 4 2" xfId="14877"/>
    <cellStyle name="Normal 37 4 6 4 3" xfId="14878"/>
    <cellStyle name="Normal 37 4 6 4 4" xfId="14879"/>
    <cellStyle name="Normal 37 4 6 5" xfId="14880"/>
    <cellStyle name="Normal 37 4 6 5 2" xfId="14881"/>
    <cellStyle name="Normal 37 4 6 5 3" xfId="14882"/>
    <cellStyle name="Normal 37 4 6 6" xfId="14883"/>
    <cellStyle name="Normal 37 4 6 7" xfId="14884"/>
    <cellStyle name="Normal 37 4 6 8" xfId="14885"/>
    <cellStyle name="Normal 37 4 7" xfId="14886"/>
    <cellStyle name="Normal 37 4 7 2" xfId="14887"/>
    <cellStyle name="Normal 37 4 7 2 2" xfId="14888"/>
    <cellStyle name="Normal 37 4 7 2 3" xfId="14889"/>
    <cellStyle name="Normal 37 4 7 2 4" xfId="14890"/>
    <cellStyle name="Normal 37 4 7 3" xfId="14891"/>
    <cellStyle name="Normal 37 4 7 3 2" xfId="14892"/>
    <cellStyle name="Normal 37 4 7 3 3" xfId="14893"/>
    <cellStyle name="Normal 37 4 7 4" xfId="14894"/>
    <cellStyle name="Normal 37 4 7 5" xfId="14895"/>
    <cellStyle name="Normal 37 4 7 6" xfId="14896"/>
    <cellStyle name="Normal 37 4 8" xfId="14897"/>
    <cellStyle name="Normal 37 4 8 2" xfId="14898"/>
    <cellStyle name="Normal 37 4 8 3" xfId="14899"/>
    <cellStyle name="Normal 37 4 8 4" xfId="14900"/>
    <cellStyle name="Normal 37 4 9" xfId="14901"/>
    <cellStyle name="Normal 37 4 9 2" xfId="14902"/>
    <cellStyle name="Normal 37 4 9 3" xfId="14903"/>
    <cellStyle name="Normal 37 4 9 4" xfId="14904"/>
    <cellStyle name="Normal 37 5" xfId="14905"/>
    <cellStyle name="Normal 37 5 10" xfId="14906"/>
    <cellStyle name="Normal 37 5 11" xfId="14907"/>
    <cellStyle name="Normal 37 5 2" xfId="14908"/>
    <cellStyle name="Normal 37 5 2 10" xfId="14909"/>
    <cellStyle name="Normal 37 5 2 2" xfId="14910"/>
    <cellStyle name="Normal 37 5 2 2 2" xfId="14911"/>
    <cellStyle name="Normal 37 5 2 2 2 2" xfId="14912"/>
    <cellStyle name="Normal 37 5 2 2 2 2 2" xfId="14913"/>
    <cellStyle name="Normal 37 5 2 2 2 2 3" xfId="14914"/>
    <cellStyle name="Normal 37 5 2 2 2 2 4" xfId="14915"/>
    <cellStyle name="Normal 37 5 2 2 2 3" xfId="14916"/>
    <cellStyle name="Normal 37 5 2 2 2 3 2" xfId="14917"/>
    <cellStyle name="Normal 37 5 2 2 2 3 3" xfId="14918"/>
    <cellStyle name="Normal 37 5 2 2 2 4" xfId="14919"/>
    <cellStyle name="Normal 37 5 2 2 2 5" xfId="14920"/>
    <cellStyle name="Normal 37 5 2 2 2 6" xfId="14921"/>
    <cellStyle name="Normal 37 5 2 2 3" xfId="14922"/>
    <cellStyle name="Normal 37 5 2 2 3 2" xfId="14923"/>
    <cellStyle name="Normal 37 5 2 2 3 3" xfId="14924"/>
    <cellStyle name="Normal 37 5 2 2 3 4" xfId="14925"/>
    <cellStyle name="Normal 37 5 2 2 4" xfId="14926"/>
    <cellStyle name="Normal 37 5 2 2 4 2" xfId="14927"/>
    <cellStyle name="Normal 37 5 2 2 4 3" xfId="14928"/>
    <cellStyle name="Normal 37 5 2 2 4 4" xfId="14929"/>
    <cellStyle name="Normal 37 5 2 2 5" xfId="14930"/>
    <cellStyle name="Normal 37 5 2 2 5 2" xfId="14931"/>
    <cellStyle name="Normal 37 5 2 2 5 3" xfId="14932"/>
    <cellStyle name="Normal 37 5 2 2 5 4" xfId="14933"/>
    <cellStyle name="Normal 37 5 2 2 6" xfId="14934"/>
    <cellStyle name="Normal 37 5 2 2 6 2" xfId="14935"/>
    <cellStyle name="Normal 37 5 2 2 6 3" xfId="14936"/>
    <cellStyle name="Normal 37 5 2 2 7" xfId="14937"/>
    <cellStyle name="Normal 37 5 2 2 8" xfId="14938"/>
    <cellStyle name="Normal 37 5 2 2 9" xfId="14939"/>
    <cellStyle name="Normal 37 5 2 3" xfId="14940"/>
    <cellStyle name="Normal 37 5 2 3 2" xfId="14941"/>
    <cellStyle name="Normal 37 5 2 3 2 2" xfId="14942"/>
    <cellStyle name="Normal 37 5 2 3 2 3" xfId="14943"/>
    <cellStyle name="Normal 37 5 2 3 2 4" xfId="14944"/>
    <cellStyle name="Normal 37 5 2 3 3" xfId="14945"/>
    <cellStyle name="Normal 37 5 2 3 3 2" xfId="14946"/>
    <cellStyle name="Normal 37 5 2 3 3 3" xfId="14947"/>
    <cellStyle name="Normal 37 5 2 3 4" xfId="14948"/>
    <cellStyle name="Normal 37 5 2 3 5" xfId="14949"/>
    <cellStyle name="Normal 37 5 2 3 6" xfId="14950"/>
    <cellStyle name="Normal 37 5 2 4" xfId="14951"/>
    <cellStyle name="Normal 37 5 2 4 2" xfId="14952"/>
    <cellStyle name="Normal 37 5 2 4 3" xfId="14953"/>
    <cellStyle name="Normal 37 5 2 4 4" xfId="14954"/>
    <cellStyle name="Normal 37 5 2 5" xfId="14955"/>
    <cellStyle name="Normal 37 5 2 5 2" xfId="14956"/>
    <cellStyle name="Normal 37 5 2 5 3" xfId="14957"/>
    <cellStyle name="Normal 37 5 2 5 4" xfId="14958"/>
    <cellStyle name="Normal 37 5 2 6" xfId="14959"/>
    <cellStyle name="Normal 37 5 2 6 2" xfId="14960"/>
    <cellStyle name="Normal 37 5 2 6 3" xfId="14961"/>
    <cellStyle name="Normal 37 5 2 6 4" xfId="14962"/>
    <cellStyle name="Normal 37 5 2 7" xfId="14963"/>
    <cellStyle name="Normal 37 5 2 7 2" xfId="14964"/>
    <cellStyle name="Normal 37 5 2 7 3" xfId="14965"/>
    <cellStyle name="Normal 37 5 2 8" xfId="14966"/>
    <cellStyle name="Normal 37 5 2 9" xfId="14967"/>
    <cellStyle name="Normal 37 5 3" xfId="14968"/>
    <cellStyle name="Normal 37 5 3 2" xfId="14969"/>
    <cellStyle name="Normal 37 5 3 2 2" xfId="14970"/>
    <cellStyle name="Normal 37 5 3 2 2 2" xfId="14971"/>
    <cellStyle name="Normal 37 5 3 2 2 3" xfId="14972"/>
    <cellStyle name="Normal 37 5 3 2 2 4" xfId="14973"/>
    <cellStyle name="Normal 37 5 3 2 3" xfId="14974"/>
    <cellStyle name="Normal 37 5 3 2 3 2" xfId="14975"/>
    <cellStyle name="Normal 37 5 3 2 3 3" xfId="14976"/>
    <cellStyle name="Normal 37 5 3 2 4" xfId="14977"/>
    <cellStyle name="Normal 37 5 3 2 5" xfId="14978"/>
    <cellStyle name="Normal 37 5 3 2 6" xfId="14979"/>
    <cellStyle name="Normal 37 5 3 3" xfId="14980"/>
    <cellStyle name="Normal 37 5 3 3 2" xfId="14981"/>
    <cellStyle name="Normal 37 5 3 3 3" xfId="14982"/>
    <cellStyle name="Normal 37 5 3 3 4" xfId="14983"/>
    <cellStyle name="Normal 37 5 3 4" xfId="14984"/>
    <cellStyle name="Normal 37 5 3 4 2" xfId="14985"/>
    <cellStyle name="Normal 37 5 3 4 3" xfId="14986"/>
    <cellStyle name="Normal 37 5 3 4 4" xfId="14987"/>
    <cellStyle name="Normal 37 5 3 5" xfId="14988"/>
    <cellStyle name="Normal 37 5 3 5 2" xfId="14989"/>
    <cellStyle name="Normal 37 5 3 5 3" xfId="14990"/>
    <cellStyle name="Normal 37 5 3 5 4" xfId="14991"/>
    <cellStyle name="Normal 37 5 3 6" xfId="14992"/>
    <cellStyle name="Normal 37 5 3 6 2" xfId="14993"/>
    <cellStyle name="Normal 37 5 3 6 3" xfId="14994"/>
    <cellStyle name="Normal 37 5 3 7" xfId="14995"/>
    <cellStyle name="Normal 37 5 3 8" xfId="14996"/>
    <cellStyle name="Normal 37 5 3 9" xfId="14997"/>
    <cellStyle name="Normal 37 5 4" xfId="14998"/>
    <cellStyle name="Normal 37 5 4 2" xfId="14999"/>
    <cellStyle name="Normal 37 5 4 2 2" xfId="15000"/>
    <cellStyle name="Normal 37 5 4 2 3" xfId="15001"/>
    <cellStyle name="Normal 37 5 4 2 4" xfId="15002"/>
    <cellStyle name="Normal 37 5 4 3" xfId="15003"/>
    <cellStyle name="Normal 37 5 4 3 2" xfId="15004"/>
    <cellStyle name="Normal 37 5 4 3 3" xfId="15005"/>
    <cellStyle name="Normal 37 5 4 4" xfId="15006"/>
    <cellStyle name="Normal 37 5 4 5" xfId="15007"/>
    <cellStyle name="Normal 37 5 4 6" xfId="15008"/>
    <cellStyle name="Normal 37 5 5" xfId="15009"/>
    <cellStyle name="Normal 37 5 5 2" xfId="15010"/>
    <cellStyle name="Normal 37 5 5 3" xfId="15011"/>
    <cellStyle name="Normal 37 5 5 4" xfId="15012"/>
    <cellStyle name="Normal 37 5 6" xfId="15013"/>
    <cellStyle name="Normal 37 5 6 2" xfId="15014"/>
    <cellStyle name="Normal 37 5 6 3" xfId="15015"/>
    <cellStyle name="Normal 37 5 6 4" xfId="15016"/>
    <cellStyle name="Normal 37 5 7" xfId="15017"/>
    <cellStyle name="Normal 37 5 7 2" xfId="15018"/>
    <cellStyle name="Normal 37 5 7 3" xfId="15019"/>
    <cellStyle name="Normal 37 5 7 4" xfId="15020"/>
    <cellStyle name="Normal 37 5 8" xfId="15021"/>
    <cellStyle name="Normal 37 5 8 2" xfId="15022"/>
    <cellStyle name="Normal 37 5 8 3" xfId="15023"/>
    <cellStyle name="Normal 37 5 9" xfId="15024"/>
    <cellStyle name="Normal 37 6" xfId="15025"/>
    <cellStyle name="Normal 37 6 10" xfId="15026"/>
    <cellStyle name="Normal 37 6 11" xfId="15027"/>
    <cellStyle name="Normal 37 6 2" xfId="15028"/>
    <cellStyle name="Normal 37 6 2 10" xfId="15029"/>
    <cellStyle name="Normal 37 6 2 2" xfId="15030"/>
    <cellStyle name="Normal 37 6 2 2 2" xfId="15031"/>
    <cellStyle name="Normal 37 6 2 2 2 2" xfId="15032"/>
    <cellStyle name="Normal 37 6 2 2 2 2 2" xfId="15033"/>
    <cellStyle name="Normal 37 6 2 2 2 2 3" xfId="15034"/>
    <cellStyle name="Normal 37 6 2 2 2 2 4" xfId="15035"/>
    <cellStyle name="Normal 37 6 2 2 2 3" xfId="15036"/>
    <cellStyle name="Normal 37 6 2 2 2 3 2" xfId="15037"/>
    <cellStyle name="Normal 37 6 2 2 2 3 3" xfId="15038"/>
    <cellStyle name="Normal 37 6 2 2 2 4" xfId="15039"/>
    <cellStyle name="Normal 37 6 2 2 2 5" xfId="15040"/>
    <cellStyle name="Normal 37 6 2 2 2 6" xfId="15041"/>
    <cellStyle name="Normal 37 6 2 2 3" xfId="15042"/>
    <cellStyle name="Normal 37 6 2 2 3 2" xfId="15043"/>
    <cellStyle name="Normal 37 6 2 2 3 3" xfId="15044"/>
    <cellStyle name="Normal 37 6 2 2 3 4" xfId="15045"/>
    <cellStyle name="Normal 37 6 2 2 4" xfId="15046"/>
    <cellStyle name="Normal 37 6 2 2 4 2" xfId="15047"/>
    <cellStyle name="Normal 37 6 2 2 4 3" xfId="15048"/>
    <cellStyle name="Normal 37 6 2 2 4 4" xfId="15049"/>
    <cellStyle name="Normal 37 6 2 2 5" xfId="15050"/>
    <cellStyle name="Normal 37 6 2 2 5 2" xfId="15051"/>
    <cellStyle name="Normal 37 6 2 2 5 3" xfId="15052"/>
    <cellStyle name="Normal 37 6 2 2 5 4" xfId="15053"/>
    <cellStyle name="Normal 37 6 2 2 6" xfId="15054"/>
    <cellStyle name="Normal 37 6 2 2 6 2" xfId="15055"/>
    <cellStyle name="Normal 37 6 2 2 6 3" xfId="15056"/>
    <cellStyle name="Normal 37 6 2 2 7" xfId="15057"/>
    <cellStyle name="Normal 37 6 2 2 8" xfId="15058"/>
    <cellStyle name="Normal 37 6 2 2 9" xfId="15059"/>
    <cellStyle name="Normal 37 6 2 3" xfId="15060"/>
    <cellStyle name="Normal 37 6 2 3 2" xfId="15061"/>
    <cellStyle name="Normal 37 6 2 3 2 2" xfId="15062"/>
    <cellStyle name="Normal 37 6 2 3 2 3" xfId="15063"/>
    <cellStyle name="Normal 37 6 2 3 2 4" xfId="15064"/>
    <cellStyle name="Normal 37 6 2 3 3" xfId="15065"/>
    <cellStyle name="Normal 37 6 2 3 3 2" xfId="15066"/>
    <cellStyle name="Normal 37 6 2 3 3 3" xfId="15067"/>
    <cellStyle name="Normal 37 6 2 3 4" xfId="15068"/>
    <cellStyle name="Normal 37 6 2 3 5" xfId="15069"/>
    <cellStyle name="Normal 37 6 2 3 6" xfId="15070"/>
    <cellStyle name="Normal 37 6 2 4" xfId="15071"/>
    <cellStyle name="Normal 37 6 2 4 2" xfId="15072"/>
    <cellStyle name="Normal 37 6 2 4 3" xfId="15073"/>
    <cellStyle name="Normal 37 6 2 4 4" xfId="15074"/>
    <cellStyle name="Normal 37 6 2 5" xfId="15075"/>
    <cellStyle name="Normal 37 6 2 5 2" xfId="15076"/>
    <cellStyle name="Normal 37 6 2 5 3" xfId="15077"/>
    <cellStyle name="Normal 37 6 2 5 4" xfId="15078"/>
    <cellStyle name="Normal 37 6 2 6" xfId="15079"/>
    <cellStyle name="Normal 37 6 2 6 2" xfId="15080"/>
    <cellStyle name="Normal 37 6 2 6 3" xfId="15081"/>
    <cellStyle name="Normal 37 6 2 6 4" xfId="15082"/>
    <cellStyle name="Normal 37 6 2 7" xfId="15083"/>
    <cellStyle name="Normal 37 6 2 7 2" xfId="15084"/>
    <cellStyle name="Normal 37 6 2 7 3" xfId="15085"/>
    <cellStyle name="Normal 37 6 2 8" xfId="15086"/>
    <cellStyle name="Normal 37 6 2 9" xfId="15087"/>
    <cellStyle name="Normal 37 6 3" xfId="15088"/>
    <cellStyle name="Normal 37 6 3 2" xfId="15089"/>
    <cellStyle name="Normal 37 6 3 2 2" xfId="15090"/>
    <cellStyle name="Normal 37 6 3 2 2 2" xfId="15091"/>
    <cellStyle name="Normal 37 6 3 2 2 3" xfId="15092"/>
    <cellStyle name="Normal 37 6 3 2 2 4" xfId="15093"/>
    <cellStyle name="Normal 37 6 3 2 3" xfId="15094"/>
    <cellStyle name="Normal 37 6 3 2 3 2" xfId="15095"/>
    <cellStyle name="Normal 37 6 3 2 3 3" xfId="15096"/>
    <cellStyle name="Normal 37 6 3 2 4" xfId="15097"/>
    <cellStyle name="Normal 37 6 3 2 5" xfId="15098"/>
    <cellStyle name="Normal 37 6 3 2 6" xfId="15099"/>
    <cellStyle name="Normal 37 6 3 3" xfId="15100"/>
    <cellStyle name="Normal 37 6 3 3 2" xfId="15101"/>
    <cellStyle name="Normal 37 6 3 3 3" xfId="15102"/>
    <cellStyle name="Normal 37 6 3 3 4" xfId="15103"/>
    <cellStyle name="Normal 37 6 3 4" xfId="15104"/>
    <cellStyle name="Normal 37 6 3 4 2" xfId="15105"/>
    <cellStyle name="Normal 37 6 3 4 3" xfId="15106"/>
    <cellStyle name="Normal 37 6 3 4 4" xfId="15107"/>
    <cellStyle name="Normal 37 6 3 5" xfId="15108"/>
    <cellStyle name="Normal 37 6 3 5 2" xfId="15109"/>
    <cellStyle name="Normal 37 6 3 5 3" xfId="15110"/>
    <cellStyle name="Normal 37 6 3 5 4" xfId="15111"/>
    <cellStyle name="Normal 37 6 3 6" xfId="15112"/>
    <cellStyle name="Normal 37 6 3 6 2" xfId="15113"/>
    <cellStyle name="Normal 37 6 3 6 3" xfId="15114"/>
    <cellStyle name="Normal 37 6 3 7" xfId="15115"/>
    <cellStyle name="Normal 37 6 3 8" xfId="15116"/>
    <cellStyle name="Normal 37 6 3 9" xfId="15117"/>
    <cellStyle name="Normal 37 6 4" xfId="15118"/>
    <cellStyle name="Normal 37 6 4 2" xfId="15119"/>
    <cellStyle name="Normal 37 6 4 2 2" xfId="15120"/>
    <cellStyle name="Normal 37 6 4 2 3" xfId="15121"/>
    <cellStyle name="Normal 37 6 4 2 4" xfId="15122"/>
    <cellStyle name="Normal 37 6 4 3" xfId="15123"/>
    <cellStyle name="Normal 37 6 4 3 2" xfId="15124"/>
    <cellStyle name="Normal 37 6 4 3 3" xfId="15125"/>
    <cellStyle name="Normal 37 6 4 4" xfId="15126"/>
    <cellStyle name="Normal 37 6 4 5" xfId="15127"/>
    <cellStyle name="Normal 37 6 4 6" xfId="15128"/>
    <cellStyle name="Normal 37 6 5" xfId="15129"/>
    <cellStyle name="Normal 37 6 5 2" xfId="15130"/>
    <cellStyle name="Normal 37 6 5 3" xfId="15131"/>
    <cellStyle name="Normal 37 6 5 4" xfId="15132"/>
    <cellStyle name="Normal 37 6 6" xfId="15133"/>
    <cellStyle name="Normal 37 6 6 2" xfId="15134"/>
    <cellStyle name="Normal 37 6 6 3" xfId="15135"/>
    <cellStyle name="Normal 37 6 6 4" xfId="15136"/>
    <cellStyle name="Normal 37 6 7" xfId="15137"/>
    <cellStyle name="Normal 37 6 7 2" xfId="15138"/>
    <cellStyle name="Normal 37 6 7 3" xfId="15139"/>
    <cellStyle name="Normal 37 6 7 4" xfId="15140"/>
    <cellStyle name="Normal 37 6 8" xfId="15141"/>
    <cellStyle name="Normal 37 6 8 2" xfId="15142"/>
    <cellStyle name="Normal 37 6 8 3" xfId="15143"/>
    <cellStyle name="Normal 37 6 9" xfId="15144"/>
    <cellStyle name="Normal 37 7" xfId="15145"/>
    <cellStyle name="Normal 37 7 10" xfId="15146"/>
    <cellStyle name="Normal 37 7 11" xfId="15147"/>
    <cellStyle name="Normal 37 7 2" xfId="15148"/>
    <cellStyle name="Normal 37 7 2 10" xfId="15149"/>
    <cellStyle name="Normal 37 7 2 2" xfId="15150"/>
    <cellStyle name="Normal 37 7 2 2 2" xfId="15151"/>
    <cellStyle name="Normal 37 7 2 2 2 2" xfId="15152"/>
    <cellStyle name="Normal 37 7 2 2 2 2 2" xfId="15153"/>
    <cellStyle name="Normal 37 7 2 2 2 2 3" xfId="15154"/>
    <cellStyle name="Normal 37 7 2 2 2 2 4" xfId="15155"/>
    <cellStyle name="Normal 37 7 2 2 2 3" xfId="15156"/>
    <cellStyle name="Normal 37 7 2 2 2 3 2" xfId="15157"/>
    <cellStyle name="Normal 37 7 2 2 2 3 3" xfId="15158"/>
    <cellStyle name="Normal 37 7 2 2 2 4" xfId="15159"/>
    <cellStyle name="Normal 37 7 2 2 2 5" xfId="15160"/>
    <cellStyle name="Normal 37 7 2 2 2 6" xfId="15161"/>
    <cellStyle name="Normal 37 7 2 2 3" xfId="15162"/>
    <cellStyle name="Normal 37 7 2 2 3 2" xfId="15163"/>
    <cellStyle name="Normal 37 7 2 2 3 3" xfId="15164"/>
    <cellStyle name="Normal 37 7 2 2 3 4" xfId="15165"/>
    <cellStyle name="Normal 37 7 2 2 4" xfId="15166"/>
    <cellStyle name="Normal 37 7 2 2 4 2" xfId="15167"/>
    <cellStyle name="Normal 37 7 2 2 4 3" xfId="15168"/>
    <cellStyle name="Normal 37 7 2 2 4 4" xfId="15169"/>
    <cellStyle name="Normal 37 7 2 2 5" xfId="15170"/>
    <cellStyle name="Normal 37 7 2 2 5 2" xfId="15171"/>
    <cellStyle name="Normal 37 7 2 2 5 3" xfId="15172"/>
    <cellStyle name="Normal 37 7 2 2 5 4" xfId="15173"/>
    <cellStyle name="Normal 37 7 2 2 6" xfId="15174"/>
    <cellStyle name="Normal 37 7 2 2 6 2" xfId="15175"/>
    <cellStyle name="Normal 37 7 2 2 6 3" xfId="15176"/>
    <cellStyle name="Normal 37 7 2 2 7" xfId="15177"/>
    <cellStyle name="Normal 37 7 2 2 8" xfId="15178"/>
    <cellStyle name="Normal 37 7 2 2 9" xfId="15179"/>
    <cellStyle name="Normal 37 7 2 3" xfId="15180"/>
    <cellStyle name="Normal 37 7 2 3 2" xfId="15181"/>
    <cellStyle name="Normal 37 7 2 3 2 2" xfId="15182"/>
    <cellStyle name="Normal 37 7 2 3 2 3" xfId="15183"/>
    <cellStyle name="Normal 37 7 2 3 2 4" xfId="15184"/>
    <cellStyle name="Normal 37 7 2 3 3" xfId="15185"/>
    <cellStyle name="Normal 37 7 2 3 3 2" xfId="15186"/>
    <cellStyle name="Normal 37 7 2 3 3 3" xfId="15187"/>
    <cellStyle name="Normal 37 7 2 3 4" xfId="15188"/>
    <cellStyle name="Normal 37 7 2 3 5" xfId="15189"/>
    <cellStyle name="Normal 37 7 2 3 6" xfId="15190"/>
    <cellStyle name="Normal 37 7 2 4" xfId="15191"/>
    <cellStyle name="Normal 37 7 2 4 2" xfId="15192"/>
    <cellStyle name="Normal 37 7 2 4 3" xfId="15193"/>
    <cellStyle name="Normal 37 7 2 4 4" xfId="15194"/>
    <cellStyle name="Normal 37 7 2 5" xfId="15195"/>
    <cellStyle name="Normal 37 7 2 5 2" xfId="15196"/>
    <cellStyle name="Normal 37 7 2 5 3" xfId="15197"/>
    <cellStyle name="Normal 37 7 2 5 4" xfId="15198"/>
    <cellStyle name="Normal 37 7 2 6" xfId="15199"/>
    <cellStyle name="Normal 37 7 2 6 2" xfId="15200"/>
    <cellStyle name="Normal 37 7 2 6 3" xfId="15201"/>
    <cellStyle name="Normal 37 7 2 6 4" xfId="15202"/>
    <cellStyle name="Normal 37 7 2 7" xfId="15203"/>
    <cellStyle name="Normal 37 7 2 7 2" xfId="15204"/>
    <cellStyle name="Normal 37 7 2 7 3" xfId="15205"/>
    <cellStyle name="Normal 37 7 2 8" xfId="15206"/>
    <cellStyle name="Normal 37 7 2 9" xfId="15207"/>
    <cellStyle name="Normal 37 7 3" xfId="15208"/>
    <cellStyle name="Normal 37 7 3 2" xfId="15209"/>
    <cellStyle name="Normal 37 7 3 2 2" xfId="15210"/>
    <cellStyle name="Normal 37 7 3 2 2 2" xfId="15211"/>
    <cellStyle name="Normal 37 7 3 2 2 3" xfId="15212"/>
    <cellStyle name="Normal 37 7 3 2 2 4" xfId="15213"/>
    <cellStyle name="Normal 37 7 3 2 3" xfId="15214"/>
    <cellStyle name="Normal 37 7 3 2 3 2" xfId="15215"/>
    <cellStyle name="Normal 37 7 3 2 3 3" xfId="15216"/>
    <cellStyle name="Normal 37 7 3 2 4" xfId="15217"/>
    <cellStyle name="Normal 37 7 3 2 5" xfId="15218"/>
    <cellStyle name="Normal 37 7 3 2 6" xfId="15219"/>
    <cellStyle name="Normal 37 7 3 3" xfId="15220"/>
    <cellStyle name="Normal 37 7 3 3 2" xfId="15221"/>
    <cellStyle name="Normal 37 7 3 3 3" xfId="15222"/>
    <cellStyle name="Normal 37 7 3 3 4" xfId="15223"/>
    <cellStyle name="Normal 37 7 3 4" xfId="15224"/>
    <cellStyle name="Normal 37 7 3 4 2" xfId="15225"/>
    <cellStyle name="Normal 37 7 3 4 3" xfId="15226"/>
    <cellStyle name="Normal 37 7 3 4 4" xfId="15227"/>
    <cellStyle name="Normal 37 7 3 5" xfId="15228"/>
    <cellStyle name="Normal 37 7 3 5 2" xfId="15229"/>
    <cellStyle name="Normal 37 7 3 5 3" xfId="15230"/>
    <cellStyle name="Normal 37 7 3 5 4" xfId="15231"/>
    <cellStyle name="Normal 37 7 3 6" xfId="15232"/>
    <cellStyle name="Normal 37 7 3 6 2" xfId="15233"/>
    <cellStyle name="Normal 37 7 3 6 3" xfId="15234"/>
    <cellStyle name="Normal 37 7 3 7" xfId="15235"/>
    <cellStyle name="Normal 37 7 3 8" xfId="15236"/>
    <cellStyle name="Normal 37 7 3 9" xfId="15237"/>
    <cellStyle name="Normal 37 7 4" xfId="15238"/>
    <cellStyle name="Normal 37 7 4 2" xfId="15239"/>
    <cellStyle name="Normal 37 7 4 2 2" xfId="15240"/>
    <cellStyle name="Normal 37 7 4 2 3" xfId="15241"/>
    <cellStyle name="Normal 37 7 4 2 4" xfId="15242"/>
    <cellStyle name="Normal 37 7 4 3" xfId="15243"/>
    <cellStyle name="Normal 37 7 4 3 2" xfId="15244"/>
    <cellStyle name="Normal 37 7 4 3 3" xfId="15245"/>
    <cellStyle name="Normal 37 7 4 4" xfId="15246"/>
    <cellStyle name="Normal 37 7 4 5" xfId="15247"/>
    <cellStyle name="Normal 37 7 4 6" xfId="15248"/>
    <cellStyle name="Normal 37 7 5" xfId="15249"/>
    <cellStyle name="Normal 37 7 5 2" xfId="15250"/>
    <cellStyle name="Normal 37 7 5 3" xfId="15251"/>
    <cellStyle name="Normal 37 7 5 4" xfId="15252"/>
    <cellStyle name="Normal 37 7 6" xfId="15253"/>
    <cellStyle name="Normal 37 7 6 2" xfId="15254"/>
    <cellStyle name="Normal 37 7 6 3" xfId="15255"/>
    <cellStyle name="Normal 37 7 6 4" xfId="15256"/>
    <cellStyle name="Normal 37 7 7" xfId="15257"/>
    <cellStyle name="Normal 37 7 7 2" xfId="15258"/>
    <cellStyle name="Normal 37 7 7 3" xfId="15259"/>
    <cellStyle name="Normal 37 7 7 4" xfId="15260"/>
    <cellStyle name="Normal 37 7 8" xfId="15261"/>
    <cellStyle name="Normal 37 7 8 2" xfId="15262"/>
    <cellStyle name="Normal 37 7 8 3" xfId="15263"/>
    <cellStyle name="Normal 37 7 9" xfId="15264"/>
    <cellStyle name="Normal 37 8" xfId="15265"/>
    <cellStyle name="Normal 37 8 10" xfId="15266"/>
    <cellStyle name="Normal 37 8 2" xfId="15267"/>
    <cellStyle name="Normal 37 8 2 2" xfId="15268"/>
    <cellStyle name="Normal 37 8 2 2 2" xfId="15269"/>
    <cellStyle name="Normal 37 8 2 2 2 2" xfId="15270"/>
    <cellStyle name="Normal 37 8 2 2 2 3" xfId="15271"/>
    <cellStyle name="Normal 37 8 2 2 2 4" xfId="15272"/>
    <cellStyle name="Normal 37 8 2 2 3" xfId="15273"/>
    <cellStyle name="Normal 37 8 2 2 3 2" xfId="15274"/>
    <cellStyle name="Normal 37 8 2 2 3 3" xfId="15275"/>
    <cellStyle name="Normal 37 8 2 2 4" xfId="15276"/>
    <cellStyle name="Normal 37 8 2 2 5" xfId="15277"/>
    <cellStyle name="Normal 37 8 2 2 6" xfId="15278"/>
    <cellStyle name="Normal 37 8 2 3" xfId="15279"/>
    <cellStyle name="Normal 37 8 2 3 2" xfId="15280"/>
    <cellStyle name="Normal 37 8 2 3 3" xfId="15281"/>
    <cellStyle name="Normal 37 8 2 3 4" xfId="15282"/>
    <cellStyle name="Normal 37 8 2 4" xfId="15283"/>
    <cellStyle name="Normal 37 8 2 4 2" xfId="15284"/>
    <cellStyle name="Normal 37 8 2 4 3" xfId="15285"/>
    <cellStyle name="Normal 37 8 2 4 4" xfId="15286"/>
    <cellStyle name="Normal 37 8 2 5" xfId="15287"/>
    <cellStyle name="Normal 37 8 2 5 2" xfId="15288"/>
    <cellStyle name="Normal 37 8 2 5 3" xfId="15289"/>
    <cellStyle name="Normal 37 8 2 5 4" xfId="15290"/>
    <cellStyle name="Normal 37 8 2 6" xfId="15291"/>
    <cellStyle name="Normal 37 8 2 6 2" xfId="15292"/>
    <cellStyle name="Normal 37 8 2 6 3" xfId="15293"/>
    <cellStyle name="Normal 37 8 2 7" xfId="15294"/>
    <cellStyle name="Normal 37 8 2 8" xfId="15295"/>
    <cellStyle name="Normal 37 8 2 9" xfId="15296"/>
    <cellStyle name="Normal 37 8 3" xfId="15297"/>
    <cellStyle name="Normal 37 8 3 2" xfId="15298"/>
    <cellStyle name="Normal 37 8 3 2 2" xfId="15299"/>
    <cellStyle name="Normal 37 8 3 2 3" xfId="15300"/>
    <cellStyle name="Normal 37 8 3 2 4" xfId="15301"/>
    <cellStyle name="Normal 37 8 3 3" xfId="15302"/>
    <cellStyle name="Normal 37 8 3 3 2" xfId="15303"/>
    <cellStyle name="Normal 37 8 3 3 3" xfId="15304"/>
    <cellStyle name="Normal 37 8 3 4" xfId="15305"/>
    <cellStyle name="Normal 37 8 3 5" xfId="15306"/>
    <cellStyle name="Normal 37 8 3 6" xfId="15307"/>
    <cellStyle name="Normal 37 8 4" xfId="15308"/>
    <cellStyle name="Normal 37 8 4 2" xfId="15309"/>
    <cellStyle name="Normal 37 8 4 3" xfId="15310"/>
    <cellStyle name="Normal 37 8 4 4" xfId="15311"/>
    <cellStyle name="Normal 37 8 5" xfId="15312"/>
    <cellStyle name="Normal 37 8 5 2" xfId="15313"/>
    <cellStyle name="Normal 37 8 5 3" xfId="15314"/>
    <cellStyle name="Normal 37 8 5 4" xfId="15315"/>
    <cellStyle name="Normal 37 8 6" xfId="15316"/>
    <cellStyle name="Normal 37 8 6 2" xfId="15317"/>
    <cellStyle name="Normal 37 8 6 3" xfId="15318"/>
    <cellStyle name="Normal 37 8 6 4" xfId="15319"/>
    <cellStyle name="Normal 37 8 7" xfId="15320"/>
    <cellStyle name="Normal 37 8 7 2" xfId="15321"/>
    <cellStyle name="Normal 37 8 7 3" xfId="15322"/>
    <cellStyle name="Normal 37 8 8" xfId="15323"/>
    <cellStyle name="Normal 37 8 9" xfId="15324"/>
    <cellStyle name="Normal 37 9" xfId="15325"/>
    <cellStyle name="Normal 37 9 2" xfId="15326"/>
    <cellStyle name="Normal 37 9 2 2" xfId="15327"/>
    <cellStyle name="Normal 37 9 2 2 2" xfId="15328"/>
    <cellStyle name="Normal 37 9 2 2 3" xfId="15329"/>
    <cellStyle name="Normal 37 9 2 2 4" xfId="15330"/>
    <cellStyle name="Normal 37 9 2 3" xfId="15331"/>
    <cellStyle name="Normal 37 9 2 3 2" xfId="15332"/>
    <cellStyle name="Normal 37 9 2 3 3" xfId="15333"/>
    <cellStyle name="Normal 37 9 2 4" xfId="15334"/>
    <cellStyle name="Normal 37 9 2 5" xfId="15335"/>
    <cellStyle name="Normal 37 9 2 6" xfId="15336"/>
    <cellStyle name="Normal 37 9 3" xfId="15337"/>
    <cellStyle name="Normal 37 9 3 2" xfId="15338"/>
    <cellStyle name="Normal 37 9 3 3" xfId="15339"/>
    <cellStyle name="Normal 37 9 3 4" xfId="15340"/>
    <cellStyle name="Normal 37 9 4" xfId="15341"/>
    <cellStyle name="Normal 37 9 4 2" xfId="15342"/>
    <cellStyle name="Normal 37 9 4 3" xfId="15343"/>
    <cellStyle name="Normal 37 9 4 4" xfId="15344"/>
    <cellStyle name="Normal 37 9 5" xfId="15345"/>
    <cellStyle name="Normal 37 9 5 2" xfId="15346"/>
    <cellStyle name="Normal 37 9 5 3" xfId="15347"/>
    <cellStyle name="Normal 37 9 5 4" xfId="15348"/>
    <cellStyle name="Normal 37 9 6" xfId="15349"/>
    <cellStyle name="Normal 37 9 6 2" xfId="15350"/>
    <cellStyle name="Normal 37 9 6 3" xfId="15351"/>
    <cellStyle name="Normal 37 9 7" xfId="15352"/>
    <cellStyle name="Normal 37 9 8" xfId="15353"/>
    <cellStyle name="Normal 37 9 9" xfId="15354"/>
    <cellStyle name="Normal 38" xfId="128"/>
    <cellStyle name="Normal 38 10" xfId="15355"/>
    <cellStyle name="Normal 38 10 2" xfId="15356"/>
    <cellStyle name="Normal 38 10 2 2" xfId="15357"/>
    <cellStyle name="Normal 38 10 2 2 2" xfId="15358"/>
    <cellStyle name="Normal 38 10 2 2 3" xfId="15359"/>
    <cellStyle name="Normal 38 10 2 2 4" xfId="15360"/>
    <cellStyle name="Normal 38 10 2 3" xfId="15361"/>
    <cellStyle name="Normal 38 10 2 3 2" xfId="15362"/>
    <cellStyle name="Normal 38 10 2 3 3" xfId="15363"/>
    <cellStyle name="Normal 38 10 2 4" xfId="15364"/>
    <cellStyle name="Normal 38 10 2 5" xfId="15365"/>
    <cellStyle name="Normal 38 10 2 6" xfId="15366"/>
    <cellStyle name="Normal 38 10 3" xfId="15367"/>
    <cellStyle name="Normal 38 10 3 2" xfId="15368"/>
    <cellStyle name="Normal 38 10 3 3" xfId="15369"/>
    <cellStyle name="Normal 38 10 3 4" xfId="15370"/>
    <cellStyle name="Normal 38 10 4" xfId="15371"/>
    <cellStyle name="Normal 38 10 4 2" xfId="15372"/>
    <cellStyle name="Normal 38 10 4 3" xfId="15373"/>
    <cellStyle name="Normal 38 10 4 4" xfId="15374"/>
    <cellStyle name="Normal 38 10 5" xfId="15375"/>
    <cellStyle name="Normal 38 10 5 2" xfId="15376"/>
    <cellStyle name="Normal 38 10 5 3" xfId="15377"/>
    <cellStyle name="Normal 38 10 5 4" xfId="15378"/>
    <cellStyle name="Normal 38 10 6" xfId="15379"/>
    <cellStyle name="Normal 38 10 6 2" xfId="15380"/>
    <cellStyle name="Normal 38 10 6 3" xfId="15381"/>
    <cellStyle name="Normal 38 10 7" xfId="15382"/>
    <cellStyle name="Normal 38 10 8" xfId="15383"/>
    <cellStyle name="Normal 38 10 9" xfId="15384"/>
    <cellStyle name="Normal 38 11" xfId="15385"/>
    <cellStyle name="Normal 38 11 2" xfId="15386"/>
    <cellStyle name="Normal 38 11 2 2" xfId="15387"/>
    <cellStyle name="Normal 38 11 2 2 2" xfId="15388"/>
    <cellStyle name="Normal 38 11 2 2 3" xfId="15389"/>
    <cellStyle name="Normal 38 11 2 2 4" xfId="15390"/>
    <cellStyle name="Normal 38 11 2 3" xfId="15391"/>
    <cellStyle name="Normal 38 11 2 3 2" xfId="15392"/>
    <cellStyle name="Normal 38 11 2 3 3" xfId="15393"/>
    <cellStyle name="Normal 38 11 2 4" xfId="15394"/>
    <cellStyle name="Normal 38 11 2 5" xfId="15395"/>
    <cellStyle name="Normal 38 11 2 6" xfId="15396"/>
    <cellStyle name="Normal 38 11 3" xfId="15397"/>
    <cellStyle name="Normal 38 11 3 2" xfId="15398"/>
    <cellStyle name="Normal 38 11 3 3" xfId="15399"/>
    <cellStyle name="Normal 38 11 3 4" xfId="15400"/>
    <cellStyle name="Normal 38 11 4" xfId="15401"/>
    <cellStyle name="Normal 38 11 4 2" xfId="15402"/>
    <cellStyle name="Normal 38 11 4 3" xfId="15403"/>
    <cellStyle name="Normal 38 11 4 4" xfId="15404"/>
    <cellStyle name="Normal 38 11 5" xfId="15405"/>
    <cellStyle name="Normal 38 11 5 2" xfId="15406"/>
    <cellStyle name="Normal 38 11 5 3" xfId="15407"/>
    <cellStyle name="Normal 38 11 6" xfId="15408"/>
    <cellStyle name="Normal 38 11 7" xfId="15409"/>
    <cellStyle name="Normal 38 11 8" xfId="15410"/>
    <cellStyle name="Normal 38 12" xfId="15411"/>
    <cellStyle name="Normal 38 12 2" xfId="15412"/>
    <cellStyle name="Normal 38 12 2 2" xfId="15413"/>
    <cellStyle name="Normal 38 12 2 3" xfId="15414"/>
    <cellStyle name="Normal 38 12 2 4" xfId="15415"/>
    <cellStyle name="Normal 38 12 3" xfId="15416"/>
    <cellStyle name="Normal 38 12 3 2" xfId="15417"/>
    <cellStyle name="Normal 38 12 3 3" xfId="15418"/>
    <cellStyle name="Normal 38 12 3 4" xfId="15419"/>
    <cellStyle name="Normal 38 12 4" xfId="15420"/>
    <cellStyle name="Normal 38 12 4 2" xfId="15421"/>
    <cellStyle name="Normal 38 12 4 3" xfId="15422"/>
    <cellStyle name="Normal 38 12 5" xfId="15423"/>
    <cellStyle name="Normal 38 12 6" xfId="15424"/>
    <cellStyle name="Normal 38 12 7" xfId="15425"/>
    <cellStyle name="Normal 38 13" xfId="15426"/>
    <cellStyle name="Normal 38 13 2" xfId="15427"/>
    <cellStyle name="Normal 38 13 3" xfId="15428"/>
    <cellStyle name="Normal 38 13 4" xfId="15429"/>
    <cellStyle name="Normal 38 14" xfId="15430"/>
    <cellStyle name="Normal 38 14 2" xfId="15431"/>
    <cellStyle name="Normal 38 14 3" xfId="15432"/>
    <cellStyle name="Normal 38 14 4" xfId="15433"/>
    <cellStyle name="Normal 38 15" xfId="15434"/>
    <cellStyle name="Normal 38 15 2" xfId="15435"/>
    <cellStyle name="Normal 38 15 3" xfId="15436"/>
    <cellStyle name="Normal 38 15 4" xfId="15437"/>
    <cellStyle name="Normal 38 16" xfId="15438"/>
    <cellStyle name="Normal 38 16 2" xfId="15439"/>
    <cellStyle name="Normal 38 16 3" xfId="15440"/>
    <cellStyle name="Normal 38 17" xfId="15441"/>
    <cellStyle name="Normal 38 18" xfId="15442"/>
    <cellStyle name="Normal 38 19" xfId="15443"/>
    <cellStyle name="Normal 38 2" xfId="199"/>
    <cellStyle name="Normal 38 2 10" xfId="15444"/>
    <cellStyle name="Normal 38 2 10 2" xfId="15445"/>
    <cellStyle name="Normal 38 2 10 3" xfId="15446"/>
    <cellStyle name="Normal 38 2 10 4" xfId="15447"/>
    <cellStyle name="Normal 38 2 11" xfId="15448"/>
    <cellStyle name="Normal 38 2 11 2" xfId="15449"/>
    <cellStyle name="Normal 38 2 11 3" xfId="15450"/>
    <cellStyle name="Normal 38 2 12" xfId="15451"/>
    <cellStyle name="Normal 38 2 13" xfId="15452"/>
    <cellStyle name="Normal 38 2 14" xfId="15453"/>
    <cellStyle name="Normal 38 2 2" xfId="15454"/>
    <cellStyle name="Normal 38 2 2 10" xfId="15455"/>
    <cellStyle name="Normal 38 2 2 11" xfId="15456"/>
    <cellStyle name="Normal 38 2 2 2" xfId="15457"/>
    <cellStyle name="Normal 38 2 2 2 10" xfId="15458"/>
    <cellStyle name="Normal 38 2 2 2 2" xfId="15459"/>
    <cellStyle name="Normal 38 2 2 2 2 2" xfId="15460"/>
    <cellStyle name="Normal 38 2 2 2 2 2 2" xfId="15461"/>
    <cellStyle name="Normal 38 2 2 2 2 2 2 2" xfId="15462"/>
    <cellStyle name="Normal 38 2 2 2 2 2 2 3" xfId="15463"/>
    <cellStyle name="Normal 38 2 2 2 2 2 2 4" xfId="15464"/>
    <cellStyle name="Normal 38 2 2 2 2 2 3" xfId="15465"/>
    <cellStyle name="Normal 38 2 2 2 2 2 3 2" xfId="15466"/>
    <cellStyle name="Normal 38 2 2 2 2 2 3 3" xfId="15467"/>
    <cellStyle name="Normal 38 2 2 2 2 2 4" xfId="15468"/>
    <cellStyle name="Normal 38 2 2 2 2 2 5" xfId="15469"/>
    <cellStyle name="Normal 38 2 2 2 2 2 6" xfId="15470"/>
    <cellStyle name="Normal 38 2 2 2 2 3" xfId="15471"/>
    <cellStyle name="Normal 38 2 2 2 2 3 2" xfId="15472"/>
    <cellStyle name="Normal 38 2 2 2 2 3 3" xfId="15473"/>
    <cellStyle name="Normal 38 2 2 2 2 3 4" xfId="15474"/>
    <cellStyle name="Normal 38 2 2 2 2 4" xfId="15475"/>
    <cellStyle name="Normal 38 2 2 2 2 4 2" xfId="15476"/>
    <cellStyle name="Normal 38 2 2 2 2 4 3" xfId="15477"/>
    <cellStyle name="Normal 38 2 2 2 2 4 4" xfId="15478"/>
    <cellStyle name="Normal 38 2 2 2 2 5" xfId="15479"/>
    <cellStyle name="Normal 38 2 2 2 2 5 2" xfId="15480"/>
    <cellStyle name="Normal 38 2 2 2 2 5 3" xfId="15481"/>
    <cellStyle name="Normal 38 2 2 2 2 5 4" xfId="15482"/>
    <cellStyle name="Normal 38 2 2 2 2 6" xfId="15483"/>
    <cellStyle name="Normal 38 2 2 2 2 6 2" xfId="15484"/>
    <cellStyle name="Normal 38 2 2 2 2 6 3" xfId="15485"/>
    <cellStyle name="Normal 38 2 2 2 2 7" xfId="15486"/>
    <cellStyle name="Normal 38 2 2 2 2 8" xfId="15487"/>
    <cellStyle name="Normal 38 2 2 2 2 9" xfId="15488"/>
    <cellStyle name="Normal 38 2 2 2 3" xfId="15489"/>
    <cellStyle name="Normal 38 2 2 2 3 2" xfId="15490"/>
    <cellStyle name="Normal 38 2 2 2 3 2 2" xfId="15491"/>
    <cellStyle name="Normal 38 2 2 2 3 2 3" xfId="15492"/>
    <cellStyle name="Normal 38 2 2 2 3 2 4" xfId="15493"/>
    <cellStyle name="Normal 38 2 2 2 3 3" xfId="15494"/>
    <cellStyle name="Normal 38 2 2 2 3 3 2" xfId="15495"/>
    <cellStyle name="Normal 38 2 2 2 3 3 3" xfId="15496"/>
    <cellStyle name="Normal 38 2 2 2 3 4" xfId="15497"/>
    <cellStyle name="Normal 38 2 2 2 3 5" xfId="15498"/>
    <cellStyle name="Normal 38 2 2 2 3 6" xfId="15499"/>
    <cellStyle name="Normal 38 2 2 2 4" xfId="15500"/>
    <cellStyle name="Normal 38 2 2 2 4 2" xfId="15501"/>
    <cellStyle name="Normal 38 2 2 2 4 3" xfId="15502"/>
    <cellStyle name="Normal 38 2 2 2 4 4" xfId="15503"/>
    <cellStyle name="Normal 38 2 2 2 5" xfId="15504"/>
    <cellStyle name="Normal 38 2 2 2 5 2" xfId="15505"/>
    <cellStyle name="Normal 38 2 2 2 5 3" xfId="15506"/>
    <cellStyle name="Normal 38 2 2 2 5 4" xfId="15507"/>
    <cellStyle name="Normal 38 2 2 2 6" xfId="15508"/>
    <cellStyle name="Normal 38 2 2 2 6 2" xfId="15509"/>
    <cellStyle name="Normal 38 2 2 2 6 3" xfId="15510"/>
    <cellStyle name="Normal 38 2 2 2 6 4" xfId="15511"/>
    <cellStyle name="Normal 38 2 2 2 7" xfId="15512"/>
    <cellStyle name="Normal 38 2 2 2 7 2" xfId="15513"/>
    <cellStyle name="Normal 38 2 2 2 7 3" xfId="15514"/>
    <cellStyle name="Normal 38 2 2 2 8" xfId="15515"/>
    <cellStyle name="Normal 38 2 2 2 9" xfId="15516"/>
    <cellStyle name="Normal 38 2 2 3" xfId="15517"/>
    <cellStyle name="Normal 38 2 2 3 2" xfId="15518"/>
    <cellStyle name="Normal 38 2 2 3 2 2" xfId="15519"/>
    <cellStyle name="Normal 38 2 2 3 2 2 2" xfId="15520"/>
    <cellStyle name="Normal 38 2 2 3 2 2 3" xfId="15521"/>
    <cellStyle name="Normal 38 2 2 3 2 2 4" xfId="15522"/>
    <cellStyle name="Normal 38 2 2 3 2 3" xfId="15523"/>
    <cellStyle name="Normal 38 2 2 3 2 3 2" xfId="15524"/>
    <cellStyle name="Normal 38 2 2 3 2 3 3" xfId="15525"/>
    <cellStyle name="Normal 38 2 2 3 2 4" xfId="15526"/>
    <cellStyle name="Normal 38 2 2 3 2 5" xfId="15527"/>
    <cellStyle name="Normal 38 2 2 3 2 6" xfId="15528"/>
    <cellStyle name="Normal 38 2 2 3 3" xfId="15529"/>
    <cellStyle name="Normal 38 2 2 3 3 2" xfId="15530"/>
    <cellStyle name="Normal 38 2 2 3 3 3" xfId="15531"/>
    <cellStyle name="Normal 38 2 2 3 3 4" xfId="15532"/>
    <cellStyle name="Normal 38 2 2 3 4" xfId="15533"/>
    <cellStyle name="Normal 38 2 2 3 4 2" xfId="15534"/>
    <cellStyle name="Normal 38 2 2 3 4 3" xfId="15535"/>
    <cellStyle name="Normal 38 2 2 3 4 4" xfId="15536"/>
    <cellStyle name="Normal 38 2 2 3 5" xfId="15537"/>
    <cellStyle name="Normal 38 2 2 3 5 2" xfId="15538"/>
    <cellStyle name="Normal 38 2 2 3 5 3" xfId="15539"/>
    <cellStyle name="Normal 38 2 2 3 5 4" xfId="15540"/>
    <cellStyle name="Normal 38 2 2 3 6" xfId="15541"/>
    <cellStyle name="Normal 38 2 2 3 6 2" xfId="15542"/>
    <cellStyle name="Normal 38 2 2 3 6 3" xfId="15543"/>
    <cellStyle name="Normal 38 2 2 3 7" xfId="15544"/>
    <cellStyle name="Normal 38 2 2 3 8" xfId="15545"/>
    <cellStyle name="Normal 38 2 2 3 9" xfId="15546"/>
    <cellStyle name="Normal 38 2 2 4" xfId="15547"/>
    <cellStyle name="Normal 38 2 2 4 2" xfId="15548"/>
    <cellStyle name="Normal 38 2 2 4 2 2" xfId="15549"/>
    <cellStyle name="Normal 38 2 2 4 2 3" xfId="15550"/>
    <cellStyle name="Normal 38 2 2 4 2 4" xfId="15551"/>
    <cellStyle name="Normal 38 2 2 4 3" xfId="15552"/>
    <cellStyle name="Normal 38 2 2 4 3 2" xfId="15553"/>
    <cellStyle name="Normal 38 2 2 4 3 3" xfId="15554"/>
    <cellStyle name="Normal 38 2 2 4 4" xfId="15555"/>
    <cellStyle name="Normal 38 2 2 4 5" xfId="15556"/>
    <cellStyle name="Normal 38 2 2 4 6" xfId="15557"/>
    <cellStyle name="Normal 38 2 2 5" xfId="15558"/>
    <cellStyle name="Normal 38 2 2 5 2" xfId="15559"/>
    <cellStyle name="Normal 38 2 2 5 3" xfId="15560"/>
    <cellStyle name="Normal 38 2 2 5 4" xfId="15561"/>
    <cellStyle name="Normal 38 2 2 6" xfId="15562"/>
    <cellStyle name="Normal 38 2 2 6 2" xfId="15563"/>
    <cellStyle name="Normal 38 2 2 6 3" xfId="15564"/>
    <cellStyle name="Normal 38 2 2 6 4" xfId="15565"/>
    <cellStyle name="Normal 38 2 2 7" xfId="15566"/>
    <cellStyle name="Normal 38 2 2 7 2" xfId="15567"/>
    <cellStyle name="Normal 38 2 2 7 3" xfId="15568"/>
    <cellStyle name="Normal 38 2 2 7 4" xfId="15569"/>
    <cellStyle name="Normal 38 2 2 8" xfId="15570"/>
    <cellStyle name="Normal 38 2 2 8 2" xfId="15571"/>
    <cellStyle name="Normal 38 2 2 8 3" xfId="15572"/>
    <cellStyle name="Normal 38 2 2 9" xfId="15573"/>
    <cellStyle name="Normal 38 2 3" xfId="15574"/>
    <cellStyle name="Normal 38 2 3 10" xfId="15575"/>
    <cellStyle name="Normal 38 2 3 2" xfId="15576"/>
    <cellStyle name="Normal 38 2 3 2 2" xfId="15577"/>
    <cellStyle name="Normal 38 2 3 2 2 2" xfId="15578"/>
    <cellStyle name="Normal 38 2 3 2 2 2 2" xfId="15579"/>
    <cellStyle name="Normal 38 2 3 2 2 2 3" xfId="15580"/>
    <cellStyle name="Normal 38 2 3 2 2 2 4" xfId="15581"/>
    <cellStyle name="Normal 38 2 3 2 2 3" xfId="15582"/>
    <cellStyle name="Normal 38 2 3 2 2 3 2" xfId="15583"/>
    <cellStyle name="Normal 38 2 3 2 2 3 3" xfId="15584"/>
    <cellStyle name="Normal 38 2 3 2 2 4" xfId="15585"/>
    <cellStyle name="Normal 38 2 3 2 2 5" xfId="15586"/>
    <cellStyle name="Normal 38 2 3 2 2 6" xfId="15587"/>
    <cellStyle name="Normal 38 2 3 2 3" xfId="15588"/>
    <cellStyle name="Normal 38 2 3 2 3 2" xfId="15589"/>
    <cellStyle name="Normal 38 2 3 2 3 3" xfId="15590"/>
    <cellStyle name="Normal 38 2 3 2 3 4" xfId="15591"/>
    <cellStyle name="Normal 38 2 3 2 4" xfId="15592"/>
    <cellStyle name="Normal 38 2 3 2 4 2" xfId="15593"/>
    <cellStyle name="Normal 38 2 3 2 4 3" xfId="15594"/>
    <cellStyle name="Normal 38 2 3 2 4 4" xfId="15595"/>
    <cellStyle name="Normal 38 2 3 2 5" xfId="15596"/>
    <cellStyle name="Normal 38 2 3 2 5 2" xfId="15597"/>
    <cellStyle name="Normal 38 2 3 2 5 3" xfId="15598"/>
    <cellStyle name="Normal 38 2 3 2 5 4" xfId="15599"/>
    <cellStyle name="Normal 38 2 3 2 6" xfId="15600"/>
    <cellStyle name="Normal 38 2 3 2 6 2" xfId="15601"/>
    <cellStyle name="Normal 38 2 3 2 6 3" xfId="15602"/>
    <cellStyle name="Normal 38 2 3 2 7" xfId="15603"/>
    <cellStyle name="Normal 38 2 3 2 8" xfId="15604"/>
    <cellStyle name="Normal 38 2 3 2 9" xfId="15605"/>
    <cellStyle name="Normal 38 2 3 3" xfId="15606"/>
    <cellStyle name="Normal 38 2 3 3 2" xfId="15607"/>
    <cellStyle name="Normal 38 2 3 3 2 2" xfId="15608"/>
    <cellStyle name="Normal 38 2 3 3 2 3" xfId="15609"/>
    <cellStyle name="Normal 38 2 3 3 2 4" xfId="15610"/>
    <cellStyle name="Normal 38 2 3 3 3" xfId="15611"/>
    <cellStyle name="Normal 38 2 3 3 3 2" xfId="15612"/>
    <cellStyle name="Normal 38 2 3 3 3 3" xfId="15613"/>
    <cellStyle name="Normal 38 2 3 3 4" xfId="15614"/>
    <cellStyle name="Normal 38 2 3 3 5" xfId="15615"/>
    <cellStyle name="Normal 38 2 3 3 6" xfId="15616"/>
    <cellStyle name="Normal 38 2 3 4" xfId="15617"/>
    <cellStyle name="Normal 38 2 3 4 2" xfId="15618"/>
    <cellStyle name="Normal 38 2 3 4 3" xfId="15619"/>
    <cellStyle name="Normal 38 2 3 4 4" xfId="15620"/>
    <cellStyle name="Normal 38 2 3 5" xfId="15621"/>
    <cellStyle name="Normal 38 2 3 5 2" xfId="15622"/>
    <cellStyle name="Normal 38 2 3 5 3" xfId="15623"/>
    <cellStyle name="Normal 38 2 3 5 4" xfId="15624"/>
    <cellStyle name="Normal 38 2 3 6" xfId="15625"/>
    <cellStyle name="Normal 38 2 3 6 2" xfId="15626"/>
    <cellStyle name="Normal 38 2 3 6 3" xfId="15627"/>
    <cellStyle name="Normal 38 2 3 6 4" xfId="15628"/>
    <cellStyle name="Normal 38 2 3 7" xfId="15629"/>
    <cellStyle name="Normal 38 2 3 7 2" xfId="15630"/>
    <cellStyle name="Normal 38 2 3 7 3" xfId="15631"/>
    <cellStyle name="Normal 38 2 3 8" xfId="15632"/>
    <cellStyle name="Normal 38 2 3 9" xfId="15633"/>
    <cellStyle name="Normal 38 2 4" xfId="15634"/>
    <cellStyle name="Normal 38 2 4 2" xfId="15635"/>
    <cellStyle name="Normal 38 2 4 2 2" xfId="15636"/>
    <cellStyle name="Normal 38 2 4 2 2 2" xfId="15637"/>
    <cellStyle name="Normal 38 2 4 2 2 3" xfId="15638"/>
    <cellStyle name="Normal 38 2 4 2 2 4" xfId="15639"/>
    <cellStyle name="Normal 38 2 4 2 3" xfId="15640"/>
    <cellStyle name="Normal 38 2 4 2 3 2" xfId="15641"/>
    <cellStyle name="Normal 38 2 4 2 3 3" xfId="15642"/>
    <cellStyle name="Normal 38 2 4 2 4" xfId="15643"/>
    <cellStyle name="Normal 38 2 4 2 5" xfId="15644"/>
    <cellStyle name="Normal 38 2 4 2 6" xfId="15645"/>
    <cellStyle name="Normal 38 2 4 3" xfId="15646"/>
    <cellStyle name="Normal 38 2 4 3 2" xfId="15647"/>
    <cellStyle name="Normal 38 2 4 3 3" xfId="15648"/>
    <cellStyle name="Normal 38 2 4 3 4" xfId="15649"/>
    <cellStyle name="Normal 38 2 4 4" xfId="15650"/>
    <cellStyle name="Normal 38 2 4 4 2" xfId="15651"/>
    <cellStyle name="Normal 38 2 4 4 3" xfId="15652"/>
    <cellStyle name="Normal 38 2 4 4 4" xfId="15653"/>
    <cellStyle name="Normal 38 2 4 5" xfId="15654"/>
    <cellStyle name="Normal 38 2 4 5 2" xfId="15655"/>
    <cellStyle name="Normal 38 2 4 5 3" xfId="15656"/>
    <cellStyle name="Normal 38 2 4 5 4" xfId="15657"/>
    <cellStyle name="Normal 38 2 4 6" xfId="15658"/>
    <cellStyle name="Normal 38 2 4 6 2" xfId="15659"/>
    <cellStyle name="Normal 38 2 4 6 3" xfId="15660"/>
    <cellStyle name="Normal 38 2 4 7" xfId="15661"/>
    <cellStyle name="Normal 38 2 4 8" xfId="15662"/>
    <cellStyle name="Normal 38 2 4 9" xfId="15663"/>
    <cellStyle name="Normal 38 2 5" xfId="15664"/>
    <cellStyle name="Normal 38 2 5 2" xfId="15665"/>
    <cellStyle name="Normal 38 2 5 2 2" xfId="15666"/>
    <cellStyle name="Normal 38 2 5 2 2 2" xfId="15667"/>
    <cellStyle name="Normal 38 2 5 2 2 3" xfId="15668"/>
    <cellStyle name="Normal 38 2 5 2 2 4" xfId="15669"/>
    <cellStyle name="Normal 38 2 5 2 3" xfId="15670"/>
    <cellStyle name="Normal 38 2 5 2 3 2" xfId="15671"/>
    <cellStyle name="Normal 38 2 5 2 3 3" xfId="15672"/>
    <cellStyle name="Normal 38 2 5 2 4" xfId="15673"/>
    <cellStyle name="Normal 38 2 5 2 5" xfId="15674"/>
    <cellStyle name="Normal 38 2 5 2 6" xfId="15675"/>
    <cellStyle name="Normal 38 2 5 3" xfId="15676"/>
    <cellStyle name="Normal 38 2 5 3 2" xfId="15677"/>
    <cellStyle name="Normal 38 2 5 3 3" xfId="15678"/>
    <cellStyle name="Normal 38 2 5 3 4" xfId="15679"/>
    <cellStyle name="Normal 38 2 5 4" xfId="15680"/>
    <cellStyle name="Normal 38 2 5 4 2" xfId="15681"/>
    <cellStyle name="Normal 38 2 5 4 3" xfId="15682"/>
    <cellStyle name="Normal 38 2 5 4 4" xfId="15683"/>
    <cellStyle name="Normal 38 2 5 5" xfId="15684"/>
    <cellStyle name="Normal 38 2 5 5 2" xfId="15685"/>
    <cellStyle name="Normal 38 2 5 5 3" xfId="15686"/>
    <cellStyle name="Normal 38 2 5 5 4" xfId="15687"/>
    <cellStyle name="Normal 38 2 5 6" xfId="15688"/>
    <cellStyle name="Normal 38 2 5 6 2" xfId="15689"/>
    <cellStyle name="Normal 38 2 5 6 3" xfId="15690"/>
    <cellStyle name="Normal 38 2 5 7" xfId="15691"/>
    <cellStyle name="Normal 38 2 5 8" xfId="15692"/>
    <cellStyle name="Normal 38 2 5 9" xfId="15693"/>
    <cellStyle name="Normal 38 2 6" xfId="15694"/>
    <cellStyle name="Normal 38 2 6 2" xfId="15695"/>
    <cellStyle name="Normal 38 2 6 2 2" xfId="15696"/>
    <cellStyle name="Normal 38 2 6 2 2 2" xfId="15697"/>
    <cellStyle name="Normal 38 2 6 2 2 3" xfId="15698"/>
    <cellStyle name="Normal 38 2 6 2 2 4" xfId="15699"/>
    <cellStyle name="Normal 38 2 6 2 3" xfId="15700"/>
    <cellStyle name="Normal 38 2 6 2 3 2" xfId="15701"/>
    <cellStyle name="Normal 38 2 6 2 3 3" xfId="15702"/>
    <cellStyle name="Normal 38 2 6 2 4" xfId="15703"/>
    <cellStyle name="Normal 38 2 6 2 5" xfId="15704"/>
    <cellStyle name="Normal 38 2 6 2 6" xfId="15705"/>
    <cellStyle name="Normal 38 2 6 3" xfId="15706"/>
    <cellStyle name="Normal 38 2 6 3 2" xfId="15707"/>
    <cellStyle name="Normal 38 2 6 3 3" xfId="15708"/>
    <cellStyle name="Normal 38 2 6 3 4" xfId="15709"/>
    <cellStyle name="Normal 38 2 6 4" xfId="15710"/>
    <cellStyle name="Normal 38 2 6 4 2" xfId="15711"/>
    <cellStyle name="Normal 38 2 6 4 3" xfId="15712"/>
    <cellStyle name="Normal 38 2 6 4 4" xfId="15713"/>
    <cellStyle name="Normal 38 2 6 5" xfId="15714"/>
    <cellStyle name="Normal 38 2 6 5 2" xfId="15715"/>
    <cellStyle name="Normal 38 2 6 5 3" xfId="15716"/>
    <cellStyle name="Normal 38 2 6 6" xfId="15717"/>
    <cellStyle name="Normal 38 2 6 7" xfId="15718"/>
    <cellStyle name="Normal 38 2 6 8" xfId="15719"/>
    <cellStyle name="Normal 38 2 7" xfId="15720"/>
    <cellStyle name="Normal 38 2 7 2" xfId="15721"/>
    <cellStyle name="Normal 38 2 7 2 2" xfId="15722"/>
    <cellStyle name="Normal 38 2 7 2 3" xfId="15723"/>
    <cellStyle name="Normal 38 2 7 2 4" xfId="15724"/>
    <cellStyle name="Normal 38 2 7 3" xfId="15725"/>
    <cellStyle name="Normal 38 2 7 3 2" xfId="15726"/>
    <cellStyle name="Normal 38 2 7 3 3" xfId="15727"/>
    <cellStyle name="Normal 38 2 7 4" xfId="15728"/>
    <cellStyle name="Normal 38 2 7 5" xfId="15729"/>
    <cellStyle name="Normal 38 2 7 6" xfId="15730"/>
    <cellStyle name="Normal 38 2 8" xfId="15731"/>
    <cellStyle name="Normal 38 2 8 2" xfId="15732"/>
    <cellStyle name="Normal 38 2 8 3" xfId="15733"/>
    <cellStyle name="Normal 38 2 8 4" xfId="15734"/>
    <cellStyle name="Normal 38 2 9" xfId="15735"/>
    <cellStyle name="Normal 38 2 9 2" xfId="15736"/>
    <cellStyle name="Normal 38 2 9 3" xfId="15737"/>
    <cellStyle name="Normal 38 2 9 4" xfId="15738"/>
    <cellStyle name="Normal 38 3" xfId="15739"/>
    <cellStyle name="Normal 38 3 10" xfId="15740"/>
    <cellStyle name="Normal 38 3 10 2" xfId="15741"/>
    <cellStyle name="Normal 38 3 10 3" xfId="15742"/>
    <cellStyle name="Normal 38 3 10 4" xfId="15743"/>
    <cellStyle name="Normal 38 3 11" xfId="15744"/>
    <cellStyle name="Normal 38 3 11 2" xfId="15745"/>
    <cellStyle name="Normal 38 3 11 3" xfId="15746"/>
    <cellStyle name="Normal 38 3 12" xfId="15747"/>
    <cellStyle name="Normal 38 3 13" xfId="15748"/>
    <cellStyle name="Normal 38 3 14" xfId="15749"/>
    <cellStyle name="Normal 38 3 2" xfId="15750"/>
    <cellStyle name="Normal 38 3 2 10" xfId="15751"/>
    <cellStyle name="Normal 38 3 2 11" xfId="15752"/>
    <cellStyle name="Normal 38 3 2 2" xfId="15753"/>
    <cellStyle name="Normal 38 3 2 2 10" xfId="15754"/>
    <cellStyle name="Normal 38 3 2 2 2" xfId="15755"/>
    <cellStyle name="Normal 38 3 2 2 2 2" xfId="15756"/>
    <cellStyle name="Normal 38 3 2 2 2 2 2" xfId="15757"/>
    <cellStyle name="Normal 38 3 2 2 2 2 2 2" xfId="15758"/>
    <cellStyle name="Normal 38 3 2 2 2 2 2 3" xfId="15759"/>
    <cellStyle name="Normal 38 3 2 2 2 2 2 4" xfId="15760"/>
    <cellStyle name="Normal 38 3 2 2 2 2 3" xfId="15761"/>
    <cellStyle name="Normal 38 3 2 2 2 2 3 2" xfId="15762"/>
    <cellStyle name="Normal 38 3 2 2 2 2 3 3" xfId="15763"/>
    <cellStyle name="Normal 38 3 2 2 2 2 4" xfId="15764"/>
    <cellStyle name="Normal 38 3 2 2 2 2 5" xfId="15765"/>
    <cellStyle name="Normal 38 3 2 2 2 2 6" xfId="15766"/>
    <cellStyle name="Normal 38 3 2 2 2 3" xfId="15767"/>
    <cellStyle name="Normal 38 3 2 2 2 3 2" xfId="15768"/>
    <cellStyle name="Normal 38 3 2 2 2 3 3" xfId="15769"/>
    <cellStyle name="Normal 38 3 2 2 2 3 4" xfId="15770"/>
    <cellStyle name="Normal 38 3 2 2 2 4" xfId="15771"/>
    <cellStyle name="Normal 38 3 2 2 2 4 2" xfId="15772"/>
    <cellStyle name="Normal 38 3 2 2 2 4 3" xfId="15773"/>
    <cellStyle name="Normal 38 3 2 2 2 4 4" xfId="15774"/>
    <cellStyle name="Normal 38 3 2 2 2 5" xfId="15775"/>
    <cellStyle name="Normal 38 3 2 2 2 5 2" xfId="15776"/>
    <cellStyle name="Normal 38 3 2 2 2 5 3" xfId="15777"/>
    <cellStyle name="Normal 38 3 2 2 2 5 4" xfId="15778"/>
    <cellStyle name="Normal 38 3 2 2 2 6" xfId="15779"/>
    <cellStyle name="Normal 38 3 2 2 2 6 2" xfId="15780"/>
    <cellStyle name="Normal 38 3 2 2 2 6 3" xfId="15781"/>
    <cellStyle name="Normal 38 3 2 2 2 7" xfId="15782"/>
    <cellStyle name="Normal 38 3 2 2 2 8" xfId="15783"/>
    <cellStyle name="Normal 38 3 2 2 2 9" xfId="15784"/>
    <cellStyle name="Normal 38 3 2 2 3" xfId="15785"/>
    <cellStyle name="Normal 38 3 2 2 3 2" xfId="15786"/>
    <cellStyle name="Normal 38 3 2 2 3 2 2" xfId="15787"/>
    <cellStyle name="Normal 38 3 2 2 3 2 3" xfId="15788"/>
    <cellStyle name="Normal 38 3 2 2 3 2 4" xfId="15789"/>
    <cellStyle name="Normal 38 3 2 2 3 3" xfId="15790"/>
    <cellStyle name="Normal 38 3 2 2 3 3 2" xfId="15791"/>
    <cellStyle name="Normal 38 3 2 2 3 3 3" xfId="15792"/>
    <cellStyle name="Normal 38 3 2 2 3 4" xfId="15793"/>
    <cellStyle name="Normal 38 3 2 2 3 5" xfId="15794"/>
    <cellStyle name="Normal 38 3 2 2 3 6" xfId="15795"/>
    <cellStyle name="Normal 38 3 2 2 4" xfId="15796"/>
    <cellStyle name="Normal 38 3 2 2 4 2" xfId="15797"/>
    <cellStyle name="Normal 38 3 2 2 4 3" xfId="15798"/>
    <cellStyle name="Normal 38 3 2 2 4 4" xfId="15799"/>
    <cellStyle name="Normal 38 3 2 2 5" xfId="15800"/>
    <cellStyle name="Normal 38 3 2 2 5 2" xfId="15801"/>
    <cellStyle name="Normal 38 3 2 2 5 3" xfId="15802"/>
    <cellStyle name="Normal 38 3 2 2 5 4" xfId="15803"/>
    <cellStyle name="Normal 38 3 2 2 6" xfId="15804"/>
    <cellStyle name="Normal 38 3 2 2 6 2" xfId="15805"/>
    <cellStyle name="Normal 38 3 2 2 6 3" xfId="15806"/>
    <cellStyle name="Normal 38 3 2 2 6 4" xfId="15807"/>
    <cellStyle name="Normal 38 3 2 2 7" xfId="15808"/>
    <cellStyle name="Normal 38 3 2 2 7 2" xfId="15809"/>
    <cellStyle name="Normal 38 3 2 2 7 3" xfId="15810"/>
    <cellStyle name="Normal 38 3 2 2 8" xfId="15811"/>
    <cellStyle name="Normal 38 3 2 2 9" xfId="15812"/>
    <cellStyle name="Normal 38 3 2 3" xfId="15813"/>
    <cellStyle name="Normal 38 3 2 3 2" xfId="15814"/>
    <cellStyle name="Normal 38 3 2 3 2 2" xfId="15815"/>
    <cellStyle name="Normal 38 3 2 3 2 2 2" xfId="15816"/>
    <cellStyle name="Normal 38 3 2 3 2 2 3" xfId="15817"/>
    <cellStyle name="Normal 38 3 2 3 2 2 4" xfId="15818"/>
    <cellStyle name="Normal 38 3 2 3 2 3" xfId="15819"/>
    <cellStyle name="Normal 38 3 2 3 2 3 2" xfId="15820"/>
    <cellStyle name="Normal 38 3 2 3 2 3 3" xfId="15821"/>
    <cellStyle name="Normal 38 3 2 3 2 4" xfId="15822"/>
    <cellStyle name="Normal 38 3 2 3 2 5" xfId="15823"/>
    <cellStyle name="Normal 38 3 2 3 2 6" xfId="15824"/>
    <cellStyle name="Normal 38 3 2 3 3" xfId="15825"/>
    <cellStyle name="Normal 38 3 2 3 3 2" xfId="15826"/>
    <cellStyle name="Normal 38 3 2 3 3 3" xfId="15827"/>
    <cellStyle name="Normal 38 3 2 3 3 4" xfId="15828"/>
    <cellStyle name="Normal 38 3 2 3 4" xfId="15829"/>
    <cellStyle name="Normal 38 3 2 3 4 2" xfId="15830"/>
    <cellStyle name="Normal 38 3 2 3 4 3" xfId="15831"/>
    <cellStyle name="Normal 38 3 2 3 4 4" xfId="15832"/>
    <cellStyle name="Normal 38 3 2 3 5" xfId="15833"/>
    <cellStyle name="Normal 38 3 2 3 5 2" xfId="15834"/>
    <cellStyle name="Normal 38 3 2 3 5 3" xfId="15835"/>
    <cellStyle name="Normal 38 3 2 3 5 4" xfId="15836"/>
    <cellStyle name="Normal 38 3 2 3 6" xfId="15837"/>
    <cellStyle name="Normal 38 3 2 3 6 2" xfId="15838"/>
    <cellStyle name="Normal 38 3 2 3 6 3" xfId="15839"/>
    <cellStyle name="Normal 38 3 2 3 7" xfId="15840"/>
    <cellStyle name="Normal 38 3 2 3 8" xfId="15841"/>
    <cellStyle name="Normal 38 3 2 3 9" xfId="15842"/>
    <cellStyle name="Normal 38 3 2 4" xfId="15843"/>
    <cellStyle name="Normal 38 3 2 4 2" xfId="15844"/>
    <cellStyle name="Normal 38 3 2 4 2 2" xfId="15845"/>
    <cellStyle name="Normal 38 3 2 4 2 3" xfId="15846"/>
    <cellStyle name="Normal 38 3 2 4 2 4" xfId="15847"/>
    <cellStyle name="Normal 38 3 2 4 3" xfId="15848"/>
    <cellStyle name="Normal 38 3 2 4 3 2" xfId="15849"/>
    <cellStyle name="Normal 38 3 2 4 3 3" xfId="15850"/>
    <cellStyle name="Normal 38 3 2 4 4" xfId="15851"/>
    <cellStyle name="Normal 38 3 2 4 5" xfId="15852"/>
    <cellStyle name="Normal 38 3 2 4 6" xfId="15853"/>
    <cellStyle name="Normal 38 3 2 5" xfId="15854"/>
    <cellStyle name="Normal 38 3 2 5 2" xfId="15855"/>
    <cellStyle name="Normal 38 3 2 5 3" xfId="15856"/>
    <cellStyle name="Normal 38 3 2 5 4" xfId="15857"/>
    <cellStyle name="Normal 38 3 2 6" xfId="15858"/>
    <cellStyle name="Normal 38 3 2 6 2" xfId="15859"/>
    <cellStyle name="Normal 38 3 2 6 3" xfId="15860"/>
    <cellStyle name="Normal 38 3 2 6 4" xfId="15861"/>
    <cellStyle name="Normal 38 3 2 7" xfId="15862"/>
    <cellStyle name="Normal 38 3 2 7 2" xfId="15863"/>
    <cellStyle name="Normal 38 3 2 7 3" xfId="15864"/>
    <cellStyle name="Normal 38 3 2 7 4" xfId="15865"/>
    <cellStyle name="Normal 38 3 2 8" xfId="15866"/>
    <cellStyle name="Normal 38 3 2 8 2" xfId="15867"/>
    <cellStyle name="Normal 38 3 2 8 3" xfId="15868"/>
    <cellStyle name="Normal 38 3 2 9" xfId="15869"/>
    <cellStyle name="Normal 38 3 3" xfId="15870"/>
    <cellStyle name="Normal 38 3 3 10" xfId="15871"/>
    <cellStyle name="Normal 38 3 3 2" xfId="15872"/>
    <cellStyle name="Normal 38 3 3 2 2" xfId="15873"/>
    <cellStyle name="Normal 38 3 3 2 2 2" xfId="15874"/>
    <cellStyle name="Normal 38 3 3 2 2 2 2" xfId="15875"/>
    <cellStyle name="Normal 38 3 3 2 2 2 3" xfId="15876"/>
    <cellStyle name="Normal 38 3 3 2 2 2 4" xfId="15877"/>
    <cellStyle name="Normal 38 3 3 2 2 3" xfId="15878"/>
    <cellStyle name="Normal 38 3 3 2 2 3 2" xfId="15879"/>
    <cellStyle name="Normal 38 3 3 2 2 3 3" xfId="15880"/>
    <cellStyle name="Normal 38 3 3 2 2 4" xfId="15881"/>
    <cellStyle name="Normal 38 3 3 2 2 5" xfId="15882"/>
    <cellStyle name="Normal 38 3 3 2 2 6" xfId="15883"/>
    <cellStyle name="Normal 38 3 3 2 3" xfId="15884"/>
    <cellStyle name="Normal 38 3 3 2 3 2" xfId="15885"/>
    <cellStyle name="Normal 38 3 3 2 3 3" xfId="15886"/>
    <cellStyle name="Normal 38 3 3 2 3 4" xfId="15887"/>
    <cellStyle name="Normal 38 3 3 2 4" xfId="15888"/>
    <cellStyle name="Normal 38 3 3 2 4 2" xfId="15889"/>
    <cellStyle name="Normal 38 3 3 2 4 3" xfId="15890"/>
    <cellStyle name="Normal 38 3 3 2 4 4" xfId="15891"/>
    <cellStyle name="Normal 38 3 3 2 5" xfId="15892"/>
    <cellStyle name="Normal 38 3 3 2 5 2" xfId="15893"/>
    <cellStyle name="Normal 38 3 3 2 5 3" xfId="15894"/>
    <cellStyle name="Normal 38 3 3 2 5 4" xfId="15895"/>
    <cellStyle name="Normal 38 3 3 2 6" xfId="15896"/>
    <cellStyle name="Normal 38 3 3 2 6 2" xfId="15897"/>
    <cellStyle name="Normal 38 3 3 2 6 3" xfId="15898"/>
    <cellStyle name="Normal 38 3 3 2 7" xfId="15899"/>
    <cellStyle name="Normal 38 3 3 2 8" xfId="15900"/>
    <cellStyle name="Normal 38 3 3 2 9" xfId="15901"/>
    <cellStyle name="Normal 38 3 3 3" xfId="15902"/>
    <cellStyle name="Normal 38 3 3 3 2" xfId="15903"/>
    <cellStyle name="Normal 38 3 3 3 2 2" xfId="15904"/>
    <cellStyle name="Normal 38 3 3 3 2 3" xfId="15905"/>
    <cellStyle name="Normal 38 3 3 3 2 4" xfId="15906"/>
    <cellStyle name="Normal 38 3 3 3 3" xfId="15907"/>
    <cellStyle name="Normal 38 3 3 3 3 2" xfId="15908"/>
    <cellStyle name="Normal 38 3 3 3 3 3" xfId="15909"/>
    <cellStyle name="Normal 38 3 3 3 4" xfId="15910"/>
    <cellStyle name="Normal 38 3 3 3 5" xfId="15911"/>
    <cellStyle name="Normal 38 3 3 3 6" xfId="15912"/>
    <cellStyle name="Normal 38 3 3 4" xfId="15913"/>
    <cellStyle name="Normal 38 3 3 4 2" xfId="15914"/>
    <cellStyle name="Normal 38 3 3 4 3" xfId="15915"/>
    <cellStyle name="Normal 38 3 3 4 4" xfId="15916"/>
    <cellStyle name="Normal 38 3 3 5" xfId="15917"/>
    <cellStyle name="Normal 38 3 3 5 2" xfId="15918"/>
    <cellStyle name="Normal 38 3 3 5 3" xfId="15919"/>
    <cellStyle name="Normal 38 3 3 5 4" xfId="15920"/>
    <cellStyle name="Normal 38 3 3 6" xfId="15921"/>
    <cellStyle name="Normal 38 3 3 6 2" xfId="15922"/>
    <cellStyle name="Normal 38 3 3 6 3" xfId="15923"/>
    <cellStyle name="Normal 38 3 3 6 4" xfId="15924"/>
    <cellStyle name="Normal 38 3 3 7" xfId="15925"/>
    <cellStyle name="Normal 38 3 3 7 2" xfId="15926"/>
    <cellStyle name="Normal 38 3 3 7 3" xfId="15927"/>
    <cellStyle name="Normal 38 3 3 8" xfId="15928"/>
    <cellStyle name="Normal 38 3 3 9" xfId="15929"/>
    <cellStyle name="Normal 38 3 4" xfId="15930"/>
    <cellStyle name="Normal 38 3 4 2" xfId="15931"/>
    <cellStyle name="Normal 38 3 4 2 2" xfId="15932"/>
    <cellStyle name="Normal 38 3 4 2 2 2" xfId="15933"/>
    <cellStyle name="Normal 38 3 4 2 2 3" xfId="15934"/>
    <cellStyle name="Normal 38 3 4 2 2 4" xfId="15935"/>
    <cellStyle name="Normal 38 3 4 2 3" xfId="15936"/>
    <cellStyle name="Normal 38 3 4 2 3 2" xfId="15937"/>
    <cellStyle name="Normal 38 3 4 2 3 3" xfId="15938"/>
    <cellStyle name="Normal 38 3 4 2 4" xfId="15939"/>
    <cellStyle name="Normal 38 3 4 2 5" xfId="15940"/>
    <cellStyle name="Normal 38 3 4 2 6" xfId="15941"/>
    <cellStyle name="Normal 38 3 4 3" xfId="15942"/>
    <cellStyle name="Normal 38 3 4 3 2" xfId="15943"/>
    <cellStyle name="Normal 38 3 4 3 3" xfId="15944"/>
    <cellStyle name="Normal 38 3 4 3 4" xfId="15945"/>
    <cellStyle name="Normal 38 3 4 4" xfId="15946"/>
    <cellStyle name="Normal 38 3 4 4 2" xfId="15947"/>
    <cellStyle name="Normal 38 3 4 4 3" xfId="15948"/>
    <cellStyle name="Normal 38 3 4 4 4" xfId="15949"/>
    <cellStyle name="Normal 38 3 4 5" xfId="15950"/>
    <cellStyle name="Normal 38 3 4 5 2" xfId="15951"/>
    <cellStyle name="Normal 38 3 4 5 3" xfId="15952"/>
    <cellStyle name="Normal 38 3 4 5 4" xfId="15953"/>
    <cellStyle name="Normal 38 3 4 6" xfId="15954"/>
    <cellStyle name="Normal 38 3 4 6 2" xfId="15955"/>
    <cellStyle name="Normal 38 3 4 6 3" xfId="15956"/>
    <cellStyle name="Normal 38 3 4 7" xfId="15957"/>
    <cellStyle name="Normal 38 3 4 8" xfId="15958"/>
    <cellStyle name="Normal 38 3 4 9" xfId="15959"/>
    <cellStyle name="Normal 38 3 5" xfId="15960"/>
    <cellStyle name="Normal 38 3 5 2" xfId="15961"/>
    <cellStyle name="Normal 38 3 5 2 2" xfId="15962"/>
    <cellStyle name="Normal 38 3 5 2 2 2" xfId="15963"/>
    <cellStyle name="Normal 38 3 5 2 2 3" xfId="15964"/>
    <cellStyle name="Normal 38 3 5 2 2 4" xfId="15965"/>
    <cellStyle name="Normal 38 3 5 2 3" xfId="15966"/>
    <cellStyle name="Normal 38 3 5 2 3 2" xfId="15967"/>
    <cellStyle name="Normal 38 3 5 2 3 3" xfId="15968"/>
    <cellStyle name="Normal 38 3 5 2 4" xfId="15969"/>
    <cellStyle name="Normal 38 3 5 2 5" xfId="15970"/>
    <cellStyle name="Normal 38 3 5 2 6" xfId="15971"/>
    <cellStyle name="Normal 38 3 5 3" xfId="15972"/>
    <cellStyle name="Normal 38 3 5 3 2" xfId="15973"/>
    <cellStyle name="Normal 38 3 5 3 3" xfId="15974"/>
    <cellStyle name="Normal 38 3 5 3 4" xfId="15975"/>
    <cellStyle name="Normal 38 3 5 4" xfId="15976"/>
    <cellStyle name="Normal 38 3 5 4 2" xfId="15977"/>
    <cellStyle name="Normal 38 3 5 4 3" xfId="15978"/>
    <cellStyle name="Normal 38 3 5 4 4" xfId="15979"/>
    <cellStyle name="Normal 38 3 5 5" xfId="15980"/>
    <cellStyle name="Normal 38 3 5 5 2" xfId="15981"/>
    <cellStyle name="Normal 38 3 5 5 3" xfId="15982"/>
    <cellStyle name="Normal 38 3 5 5 4" xfId="15983"/>
    <cellStyle name="Normal 38 3 5 6" xfId="15984"/>
    <cellStyle name="Normal 38 3 5 6 2" xfId="15985"/>
    <cellStyle name="Normal 38 3 5 6 3" xfId="15986"/>
    <cellStyle name="Normal 38 3 5 7" xfId="15987"/>
    <cellStyle name="Normal 38 3 5 8" xfId="15988"/>
    <cellStyle name="Normal 38 3 5 9" xfId="15989"/>
    <cellStyle name="Normal 38 3 6" xfId="15990"/>
    <cellStyle name="Normal 38 3 6 2" xfId="15991"/>
    <cellStyle name="Normal 38 3 6 2 2" xfId="15992"/>
    <cellStyle name="Normal 38 3 6 2 2 2" xfId="15993"/>
    <cellStyle name="Normal 38 3 6 2 2 3" xfId="15994"/>
    <cellStyle name="Normal 38 3 6 2 2 4" xfId="15995"/>
    <cellStyle name="Normal 38 3 6 2 3" xfId="15996"/>
    <cellStyle name="Normal 38 3 6 2 3 2" xfId="15997"/>
    <cellStyle name="Normal 38 3 6 2 3 3" xfId="15998"/>
    <cellStyle name="Normal 38 3 6 2 4" xfId="15999"/>
    <cellStyle name="Normal 38 3 6 2 5" xfId="16000"/>
    <cellStyle name="Normal 38 3 6 2 6" xfId="16001"/>
    <cellStyle name="Normal 38 3 6 3" xfId="16002"/>
    <cellStyle name="Normal 38 3 6 3 2" xfId="16003"/>
    <cellStyle name="Normal 38 3 6 3 3" xfId="16004"/>
    <cellStyle name="Normal 38 3 6 3 4" xfId="16005"/>
    <cellStyle name="Normal 38 3 6 4" xfId="16006"/>
    <cellStyle name="Normal 38 3 6 4 2" xfId="16007"/>
    <cellStyle name="Normal 38 3 6 4 3" xfId="16008"/>
    <cellStyle name="Normal 38 3 6 4 4" xfId="16009"/>
    <cellStyle name="Normal 38 3 6 5" xfId="16010"/>
    <cellStyle name="Normal 38 3 6 5 2" xfId="16011"/>
    <cellStyle name="Normal 38 3 6 5 3" xfId="16012"/>
    <cellStyle name="Normal 38 3 6 6" xfId="16013"/>
    <cellStyle name="Normal 38 3 6 7" xfId="16014"/>
    <cellStyle name="Normal 38 3 6 8" xfId="16015"/>
    <cellStyle name="Normal 38 3 7" xfId="16016"/>
    <cellStyle name="Normal 38 3 7 2" xfId="16017"/>
    <cellStyle name="Normal 38 3 7 2 2" xfId="16018"/>
    <cellStyle name="Normal 38 3 7 2 3" xfId="16019"/>
    <cellStyle name="Normal 38 3 7 2 4" xfId="16020"/>
    <cellStyle name="Normal 38 3 7 3" xfId="16021"/>
    <cellStyle name="Normal 38 3 7 3 2" xfId="16022"/>
    <cellStyle name="Normal 38 3 7 3 3" xfId="16023"/>
    <cellStyle name="Normal 38 3 7 4" xfId="16024"/>
    <cellStyle name="Normal 38 3 7 5" xfId="16025"/>
    <cellStyle name="Normal 38 3 7 6" xfId="16026"/>
    <cellStyle name="Normal 38 3 8" xfId="16027"/>
    <cellStyle name="Normal 38 3 8 2" xfId="16028"/>
    <cellStyle name="Normal 38 3 8 3" xfId="16029"/>
    <cellStyle name="Normal 38 3 8 4" xfId="16030"/>
    <cellStyle name="Normal 38 3 9" xfId="16031"/>
    <cellStyle name="Normal 38 3 9 2" xfId="16032"/>
    <cellStyle name="Normal 38 3 9 3" xfId="16033"/>
    <cellStyle name="Normal 38 3 9 4" xfId="16034"/>
    <cellStyle name="Normal 38 4" xfId="16035"/>
    <cellStyle name="Normal 38 4 10" xfId="16036"/>
    <cellStyle name="Normal 38 4 11" xfId="16037"/>
    <cellStyle name="Normal 38 4 2" xfId="16038"/>
    <cellStyle name="Normal 38 4 2 10" xfId="16039"/>
    <cellStyle name="Normal 38 4 2 2" xfId="16040"/>
    <cellStyle name="Normal 38 4 2 2 2" xfId="16041"/>
    <cellStyle name="Normal 38 4 2 2 2 2" xfId="16042"/>
    <cellStyle name="Normal 38 4 2 2 2 2 2" xfId="16043"/>
    <cellStyle name="Normal 38 4 2 2 2 2 3" xfId="16044"/>
    <cellStyle name="Normal 38 4 2 2 2 2 4" xfId="16045"/>
    <cellStyle name="Normal 38 4 2 2 2 3" xfId="16046"/>
    <cellStyle name="Normal 38 4 2 2 2 3 2" xfId="16047"/>
    <cellStyle name="Normal 38 4 2 2 2 3 3" xfId="16048"/>
    <cellStyle name="Normal 38 4 2 2 2 4" xfId="16049"/>
    <cellStyle name="Normal 38 4 2 2 2 5" xfId="16050"/>
    <cellStyle name="Normal 38 4 2 2 2 6" xfId="16051"/>
    <cellStyle name="Normal 38 4 2 2 3" xfId="16052"/>
    <cellStyle name="Normal 38 4 2 2 3 2" xfId="16053"/>
    <cellStyle name="Normal 38 4 2 2 3 3" xfId="16054"/>
    <cellStyle name="Normal 38 4 2 2 3 4" xfId="16055"/>
    <cellStyle name="Normal 38 4 2 2 4" xfId="16056"/>
    <cellStyle name="Normal 38 4 2 2 4 2" xfId="16057"/>
    <cellStyle name="Normal 38 4 2 2 4 3" xfId="16058"/>
    <cellStyle name="Normal 38 4 2 2 4 4" xfId="16059"/>
    <cellStyle name="Normal 38 4 2 2 5" xfId="16060"/>
    <cellStyle name="Normal 38 4 2 2 5 2" xfId="16061"/>
    <cellStyle name="Normal 38 4 2 2 5 3" xfId="16062"/>
    <cellStyle name="Normal 38 4 2 2 5 4" xfId="16063"/>
    <cellStyle name="Normal 38 4 2 2 6" xfId="16064"/>
    <cellStyle name="Normal 38 4 2 2 6 2" xfId="16065"/>
    <cellStyle name="Normal 38 4 2 2 6 3" xfId="16066"/>
    <cellStyle name="Normal 38 4 2 2 7" xfId="16067"/>
    <cellStyle name="Normal 38 4 2 2 8" xfId="16068"/>
    <cellStyle name="Normal 38 4 2 2 9" xfId="16069"/>
    <cellStyle name="Normal 38 4 2 3" xfId="16070"/>
    <cellStyle name="Normal 38 4 2 3 2" xfId="16071"/>
    <cellStyle name="Normal 38 4 2 3 2 2" xfId="16072"/>
    <cellStyle name="Normal 38 4 2 3 2 3" xfId="16073"/>
    <cellStyle name="Normal 38 4 2 3 2 4" xfId="16074"/>
    <cellStyle name="Normal 38 4 2 3 3" xfId="16075"/>
    <cellStyle name="Normal 38 4 2 3 3 2" xfId="16076"/>
    <cellStyle name="Normal 38 4 2 3 3 3" xfId="16077"/>
    <cellStyle name="Normal 38 4 2 3 4" xfId="16078"/>
    <cellStyle name="Normal 38 4 2 3 5" xfId="16079"/>
    <cellStyle name="Normal 38 4 2 3 6" xfId="16080"/>
    <cellStyle name="Normal 38 4 2 4" xfId="16081"/>
    <cellStyle name="Normal 38 4 2 4 2" xfId="16082"/>
    <cellStyle name="Normal 38 4 2 4 3" xfId="16083"/>
    <cellStyle name="Normal 38 4 2 4 4" xfId="16084"/>
    <cellStyle name="Normal 38 4 2 5" xfId="16085"/>
    <cellStyle name="Normal 38 4 2 5 2" xfId="16086"/>
    <cellStyle name="Normal 38 4 2 5 3" xfId="16087"/>
    <cellStyle name="Normal 38 4 2 5 4" xfId="16088"/>
    <cellStyle name="Normal 38 4 2 6" xfId="16089"/>
    <cellStyle name="Normal 38 4 2 6 2" xfId="16090"/>
    <cellStyle name="Normal 38 4 2 6 3" xfId="16091"/>
    <cellStyle name="Normal 38 4 2 6 4" xfId="16092"/>
    <cellStyle name="Normal 38 4 2 7" xfId="16093"/>
    <cellStyle name="Normal 38 4 2 7 2" xfId="16094"/>
    <cellStyle name="Normal 38 4 2 7 3" xfId="16095"/>
    <cellStyle name="Normal 38 4 2 8" xfId="16096"/>
    <cellStyle name="Normal 38 4 2 9" xfId="16097"/>
    <cellStyle name="Normal 38 4 3" xfId="16098"/>
    <cellStyle name="Normal 38 4 3 2" xfId="16099"/>
    <cellStyle name="Normal 38 4 3 2 2" xfId="16100"/>
    <cellStyle name="Normal 38 4 3 2 2 2" xfId="16101"/>
    <cellStyle name="Normal 38 4 3 2 2 3" xfId="16102"/>
    <cellStyle name="Normal 38 4 3 2 2 4" xfId="16103"/>
    <cellStyle name="Normal 38 4 3 2 3" xfId="16104"/>
    <cellStyle name="Normal 38 4 3 2 3 2" xfId="16105"/>
    <cellStyle name="Normal 38 4 3 2 3 3" xfId="16106"/>
    <cellStyle name="Normal 38 4 3 2 4" xfId="16107"/>
    <cellStyle name="Normal 38 4 3 2 5" xfId="16108"/>
    <cellStyle name="Normal 38 4 3 2 6" xfId="16109"/>
    <cellStyle name="Normal 38 4 3 3" xfId="16110"/>
    <cellStyle name="Normal 38 4 3 3 2" xfId="16111"/>
    <cellStyle name="Normal 38 4 3 3 3" xfId="16112"/>
    <cellStyle name="Normal 38 4 3 3 4" xfId="16113"/>
    <cellStyle name="Normal 38 4 3 4" xfId="16114"/>
    <cellStyle name="Normal 38 4 3 4 2" xfId="16115"/>
    <cellStyle name="Normal 38 4 3 4 3" xfId="16116"/>
    <cellStyle name="Normal 38 4 3 4 4" xfId="16117"/>
    <cellStyle name="Normal 38 4 3 5" xfId="16118"/>
    <cellStyle name="Normal 38 4 3 5 2" xfId="16119"/>
    <cellStyle name="Normal 38 4 3 5 3" xfId="16120"/>
    <cellStyle name="Normal 38 4 3 5 4" xfId="16121"/>
    <cellStyle name="Normal 38 4 3 6" xfId="16122"/>
    <cellStyle name="Normal 38 4 3 6 2" xfId="16123"/>
    <cellStyle name="Normal 38 4 3 6 3" xfId="16124"/>
    <cellStyle name="Normal 38 4 3 7" xfId="16125"/>
    <cellStyle name="Normal 38 4 3 8" xfId="16126"/>
    <cellStyle name="Normal 38 4 3 9" xfId="16127"/>
    <cellStyle name="Normal 38 4 4" xfId="16128"/>
    <cellStyle name="Normal 38 4 4 2" xfId="16129"/>
    <cellStyle name="Normal 38 4 4 2 2" xfId="16130"/>
    <cellStyle name="Normal 38 4 4 2 3" xfId="16131"/>
    <cellStyle name="Normal 38 4 4 2 4" xfId="16132"/>
    <cellStyle name="Normal 38 4 4 3" xfId="16133"/>
    <cellStyle name="Normal 38 4 4 3 2" xfId="16134"/>
    <cellStyle name="Normal 38 4 4 3 3" xfId="16135"/>
    <cellStyle name="Normal 38 4 4 4" xfId="16136"/>
    <cellStyle name="Normal 38 4 4 5" xfId="16137"/>
    <cellStyle name="Normal 38 4 4 6" xfId="16138"/>
    <cellStyle name="Normal 38 4 5" xfId="16139"/>
    <cellStyle name="Normal 38 4 5 2" xfId="16140"/>
    <cellStyle name="Normal 38 4 5 3" xfId="16141"/>
    <cellStyle name="Normal 38 4 5 4" xfId="16142"/>
    <cellStyle name="Normal 38 4 6" xfId="16143"/>
    <cellStyle name="Normal 38 4 6 2" xfId="16144"/>
    <cellStyle name="Normal 38 4 6 3" xfId="16145"/>
    <cellStyle name="Normal 38 4 6 4" xfId="16146"/>
    <cellStyle name="Normal 38 4 7" xfId="16147"/>
    <cellStyle name="Normal 38 4 7 2" xfId="16148"/>
    <cellStyle name="Normal 38 4 7 3" xfId="16149"/>
    <cellStyle name="Normal 38 4 7 4" xfId="16150"/>
    <cellStyle name="Normal 38 4 8" xfId="16151"/>
    <cellStyle name="Normal 38 4 8 2" xfId="16152"/>
    <cellStyle name="Normal 38 4 8 3" xfId="16153"/>
    <cellStyle name="Normal 38 4 9" xfId="16154"/>
    <cellStyle name="Normal 38 5" xfId="16155"/>
    <cellStyle name="Normal 38 5 10" xfId="16156"/>
    <cellStyle name="Normal 38 5 11" xfId="16157"/>
    <cellStyle name="Normal 38 5 2" xfId="16158"/>
    <cellStyle name="Normal 38 5 2 10" xfId="16159"/>
    <cellStyle name="Normal 38 5 2 2" xfId="16160"/>
    <cellStyle name="Normal 38 5 2 2 2" xfId="16161"/>
    <cellStyle name="Normal 38 5 2 2 2 2" xfId="16162"/>
    <cellStyle name="Normal 38 5 2 2 2 2 2" xfId="16163"/>
    <cellStyle name="Normal 38 5 2 2 2 2 3" xfId="16164"/>
    <cellStyle name="Normal 38 5 2 2 2 2 4" xfId="16165"/>
    <cellStyle name="Normal 38 5 2 2 2 3" xfId="16166"/>
    <cellStyle name="Normal 38 5 2 2 2 3 2" xfId="16167"/>
    <cellStyle name="Normal 38 5 2 2 2 3 3" xfId="16168"/>
    <cellStyle name="Normal 38 5 2 2 2 4" xfId="16169"/>
    <cellStyle name="Normal 38 5 2 2 2 5" xfId="16170"/>
    <cellStyle name="Normal 38 5 2 2 2 6" xfId="16171"/>
    <cellStyle name="Normal 38 5 2 2 3" xfId="16172"/>
    <cellStyle name="Normal 38 5 2 2 3 2" xfId="16173"/>
    <cellStyle name="Normal 38 5 2 2 3 3" xfId="16174"/>
    <cellStyle name="Normal 38 5 2 2 3 4" xfId="16175"/>
    <cellStyle name="Normal 38 5 2 2 4" xfId="16176"/>
    <cellStyle name="Normal 38 5 2 2 4 2" xfId="16177"/>
    <cellStyle name="Normal 38 5 2 2 4 3" xfId="16178"/>
    <cellStyle name="Normal 38 5 2 2 4 4" xfId="16179"/>
    <cellStyle name="Normal 38 5 2 2 5" xfId="16180"/>
    <cellStyle name="Normal 38 5 2 2 5 2" xfId="16181"/>
    <cellStyle name="Normal 38 5 2 2 5 3" xfId="16182"/>
    <cellStyle name="Normal 38 5 2 2 5 4" xfId="16183"/>
    <cellStyle name="Normal 38 5 2 2 6" xfId="16184"/>
    <cellStyle name="Normal 38 5 2 2 6 2" xfId="16185"/>
    <cellStyle name="Normal 38 5 2 2 6 3" xfId="16186"/>
    <cellStyle name="Normal 38 5 2 2 7" xfId="16187"/>
    <cellStyle name="Normal 38 5 2 2 8" xfId="16188"/>
    <cellStyle name="Normal 38 5 2 2 9" xfId="16189"/>
    <cellStyle name="Normal 38 5 2 3" xfId="16190"/>
    <cellStyle name="Normal 38 5 2 3 2" xfId="16191"/>
    <cellStyle name="Normal 38 5 2 3 2 2" xfId="16192"/>
    <cellStyle name="Normal 38 5 2 3 2 3" xfId="16193"/>
    <cellStyle name="Normal 38 5 2 3 2 4" xfId="16194"/>
    <cellStyle name="Normal 38 5 2 3 3" xfId="16195"/>
    <cellStyle name="Normal 38 5 2 3 3 2" xfId="16196"/>
    <cellStyle name="Normal 38 5 2 3 3 3" xfId="16197"/>
    <cellStyle name="Normal 38 5 2 3 4" xfId="16198"/>
    <cellStyle name="Normal 38 5 2 3 5" xfId="16199"/>
    <cellStyle name="Normal 38 5 2 3 6" xfId="16200"/>
    <cellStyle name="Normal 38 5 2 4" xfId="16201"/>
    <cellStyle name="Normal 38 5 2 4 2" xfId="16202"/>
    <cellStyle name="Normal 38 5 2 4 3" xfId="16203"/>
    <cellStyle name="Normal 38 5 2 4 4" xfId="16204"/>
    <cellStyle name="Normal 38 5 2 5" xfId="16205"/>
    <cellStyle name="Normal 38 5 2 5 2" xfId="16206"/>
    <cellStyle name="Normal 38 5 2 5 3" xfId="16207"/>
    <cellStyle name="Normal 38 5 2 5 4" xfId="16208"/>
    <cellStyle name="Normal 38 5 2 6" xfId="16209"/>
    <cellStyle name="Normal 38 5 2 6 2" xfId="16210"/>
    <cellStyle name="Normal 38 5 2 6 3" xfId="16211"/>
    <cellStyle name="Normal 38 5 2 6 4" xfId="16212"/>
    <cellStyle name="Normal 38 5 2 7" xfId="16213"/>
    <cellStyle name="Normal 38 5 2 7 2" xfId="16214"/>
    <cellStyle name="Normal 38 5 2 7 3" xfId="16215"/>
    <cellStyle name="Normal 38 5 2 8" xfId="16216"/>
    <cellStyle name="Normal 38 5 2 9" xfId="16217"/>
    <cellStyle name="Normal 38 5 3" xfId="16218"/>
    <cellStyle name="Normal 38 5 3 2" xfId="16219"/>
    <cellStyle name="Normal 38 5 3 2 2" xfId="16220"/>
    <cellStyle name="Normal 38 5 3 2 2 2" xfId="16221"/>
    <cellStyle name="Normal 38 5 3 2 2 3" xfId="16222"/>
    <cellStyle name="Normal 38 5 3 2 2 4" xfId="16223"/>
    <cellStyle name="Normal 38 5 3 2 3" xfId="16224"/>
    <cellStyle name="Normal 38 5 3 2 3 2" xfId="16225"/>
    <cellStyle name="Normal 38 5 3 2 3 3" xfId="16226"/>
    <cellStyle name="Normal 38 5 3 2 4" xfId="16227"/>
    <cellStyle name="Normal 38 5 3 2 5" xfId="16228"/>
    <cellStyle name="Normal 38 5 3 2 6" xfId="16229"/>
    <cellStyle name="Normal 38 5 3 3" xfId="16230"/>
    <cellStyle name="Normal 38 5 3 3 2" xfId="16231"/>
    <cellStyle name="Normal 38 5 3 3 3" xfId="16232"/>
    <cellStyle name="Normal 38 5 3 3 4" xfId="16233"/>
    <cellStyle name="Normal 38 5 3 4" xfId="16234"/>
    <cellStyle name="Normal 38 5 3 4 2" xfId="16235"/>
    <cellStyle name="Normal 38 5 3 4 3" xfId="16236"/>
    <cellStyle name="Normal 38 5 3 4 4" xfId="16237"/>
    <cellStyle name="Normal 38 5 3 5" xfId="16238"/>
    <cellStyle name="Normal 38 5 3 5 2" xfId="16239"/>
    <cellStyle name="Normal 38 5 3 5 3" xfId="16240"/>
    <cellStyle name="Normal 38 5 3 5 4" xfId="16241"/>
    <cellStyle name="Normal 38 5 3 6" xfId="16242"/>
    <cellStyle name="Normal 38 5 3 6 2" xfId="16243"/>
    <cellStyle name="Normal 38 5 3 6 3" xfId="16244"/>
    <cellStyle name="Normal 38 5 3 7" xfId="16245"/>
    <cellStyle name="Normal 38 5 3 8" xfId="16246"/>
    <cellStyle name="Normal 38 5 3 9" xfId="16247"/>
    <cellStyle name="Normal 38 5 4" xfId="16248"/>
    <cellStyle name="Normal 38 5 4 2" xfId="16249"/>
    <cellStyle name="Normal 38 5 4 2 2" xfId="16250"/>
    <cellStyle name="Normal 38 5 4 2 3" xfId="16251"/>
    <cellStyle name="Normal 38 5 4 2 4" xfId="16252"/>
    <cellStyle name="Normal 38 5 4 3" xfId="16253"/>
    <cellStyle name="Normal 38 5 4 3 2" xfId="16254"/>
    <cellStyle name="Normal 38 5 4 3 3" xfId="16255"/>
    <cellStyle name="Normal 38 5 4 4" xfId="16256"/>
    <cellStyle name="Normal 38 5 4 5" xfId="16257"/>
    <cellStyle name="Normal 38 5 4 6" xfId="16258"/>
    <cellStyle name="Normal 38 5 5" xfId="16259"/>
    <cellStyle name="Normal 38 5 5 2" xfId="16260"/>
    <cellStyle name="Normal 38 5 5 3" xfId="16261"/>
    <cellStyle name="Normal 38 5 5 4" xfId="16262"/>
    <cellStyle name="Normal 38 5 6" xfId="16263"/>
    <cellStyle name="Normal 38 5 6 2" xfId="16264"/>
    <cellStyle name="Normal 38 5 6 3" xfId="16265"/>
    <cellStyle name="Normal 38 5 6 4" xfId="16266"/>
    <cellStyle name="Normal 38 5 7" xfId="16267"/>
    <cellStyle name="Normal 38 5 7 2" xfId="16268"/>
    <cellStyle name="Normal 38 5 7 3" xfId="16269"/>
    <cellStyle name="Normal 38 5 7 4" xfId="16270"/>
    <cellStyle name="Normal 38 5 8" xfId="16271"/>
    <cellStyle name="Normal 38 5 8 2" xfId="16272"/>
    <cellStyle name="Normal 38 5 8 3" xfId="16273"/>
    <cellStyle name="Normal 38 5 9" xfId="16274"/>
    <cellStyle name="Normal 38 6" xfId="16275"/>
    <cellStyle name="Normal 38 6 10" xfId="16276"/>
    <cellStyle name="Normal 38 6 11" xfId="16277"/>
    <cellStyle name="Normal 38 6 2" xfId="16278"/>
    <cellStyle name="Normal 38 6 2 10" xfId="16279"/>
    <cellStyle name="Normal 38 6 2 2" xfId="16280"/>
    <cellStyle name="Normal 38 6 2 2 2" xfId="16281"/>
    <cellStyle name="Normal 38 6 2 2 2 2" xfId="16282"/>
    <cellStyle name="Normal 38 6 2 2 2 2 2" xfId="16283"/>
    <cellStyle name="Normal 38 6 2 2 2 2 3" xfId="16284"/>
    <cellStyle name="Normal 38 6 2 2 2 2 4" xfId="16285"/>
    <cellStyle name="Normal 38 6 2 2 2 3" xfId="16286"/>
    <cellStyle name="Normal 38 6 2 2 2 3 2" xfId="16287"/>
    <cellStyle name="Normal 38 6 2 2 2 3 3" xfId="16288"/>
    <cellStyle name="Normal 38 6 2 2 2 4" xfId="16289"/>
    <cellStyle name="Normal 38 6 2 2 2 5" xfId="16290"/>
    <cellStyle name="Normal 38 6 2 2 2 6" xfId="16291"/>
    <cellStyle name="Normal 38 6 2 2 3" xfId="16292"/>
    <cellStyle name="Normal 38 6 2 2 3 2" xfId="16293"/>
    <cellStyle name="Normal 38 6 2 2 3 3" xfId="16294"/>
    <cellStyle name="Normal 38 6 2 2 3 4" xfId="16295"/>
    <cellStyle name="Normal 38 6 2 2 4" xfId="16296"/>
    <cellStyle name="Normal 38 6 2 2 4 2" xfId="16297"/>
    <cellStyle name="Normal 38 6 2 2 4 3" xfId="16298"/>
    <cellStyle name="Normal 38 6 2 2 4 4" xfId="16299"/>
    <cellStyle name="Normal 38 6 2 2 5" xfId="16300"/>
    <cellStyle name="Normal 38 6 2 2 5 2" xfId="16301"/>
    <cellStyle name="Normal 38 6 2 2 5 3" xfId="16302"/>
    <cellStyle name="Normal 38 6 2 2 5 4" xfId="16303"/>
    <cellStyle name="Normal 38 6 2 2 6" xfId="16304"/>
    <cellStyle name="Normal 38 6 2 2 6 2" xfId="16305"/>
    <cellStyle name="Normal 38 6 2 2 6 3" xfId="16306"/>
    <cellStyle name="Normal 38 6 2 2 7" xfId="16307"/>
    <cellStyle name="Normal 38 6 2 2 8" xfId="16308"/>
    <cellStyle name="Normal 38 6 2 2 9" xfId="16309"/>
    <cellStyle name="Normal 38 6 2 3" xfId="16310"/>
    <cellStyle name="Normal 38 6 2 3 2" xfId="16311"/>
    <cellStyle name="Normal 38 6 2 3 2 2" xfId="16312"/>
    <cellStyle name="Normal 38 6 2 3 2 3" xfId="16313"/>
    <cellStyle name="Normal 38 6 2 3 2 4" xfId="16314"/>
    <cellStyle name="Normal 38 6 2 3 3" xfId="16315"/>
    <cellStyle name="Normal 38 6 2 3 3 2" xfId="16316"/>
    <cellStyle name="Normal 38 6 2 3 3 3" xfId="16317"/>
    <cellStyle name="Normal 38 6 2 3 4" xfId="16318"/>
    <cellStyle name="Normal 38 6 2 3 5" xfId="16319"/>
    <cellStyle name="Normal 38 6 2 3 6" xfId="16320"/>
    <cellStyle name="Normal 38 6 2 4" xfId="16321"/>
    <cellStyle name="Normal 38 6 2 4 2" xfId="16322"/>
    <cellStyle name="Normal 38 6 2 4 3" xfId="16323"/>
    <cellStyle name="Normal 38 6 2 4 4" xfId="16324"/>
    <cellStyle name="Normal 38 6 2 5" xfId="16325"/>
    <cellStyle name="Normal 38 6 2 5 2" xfId="16326"/>
    <cellStyle name="Normal 38 6 2 5 3" xfId="16327"/>
    <cellStyle name="Normal 38 6 2 5 4" xfId="16328"/>
    <cellStyle name="Normal 38 6 2 6" xfId="16329"/>
    <cellStyle name="Normal 38 6 2 6 2" xfId="16330"/>
    <cellStyle name="Normal 38 6 2 6 3" xfId="16331"/>
    <cellStyle name="Normal 38 6 2 6 4" xfId="16332"/>
    <cellStyle name="Normal 38 6 2 7" xfId="16333"/>
    <cellStyle name="Normal 38 6 2 7 2" xfId="16334"/>
    <cellStyle name="Normal 38 6 2 7 3" xfId="16335"/>
    <cellStyle name="Normal 38 6 2 8" xfId="16336"/>
    <cellStyle name="Normal 38 6 2 9" xfId="16337"/>
    <cellStyle name="Normal 38 6 3" xfId="16338"/>
    <cellStyle name="Normal 38 6 3 2" xfId="16339"/>
    <cellStyle name="Normal 38 6 3 2 2" xfId="16340"/>
    <cellStyle name="Normal 38 6 3 2 2 2" xfId="16341"/>
    <cellStyle name="Normal 38 6 3 2 2 3" xfId="16342"/>
    <cellStyle name="Normal 38 6 3 2 2 4" xfId="16343"/>
    <cellStyle name="Normal 38 6 3 2 3" xfId="16344"/>
    <cellStyle name="Normal 38 6 3 2 3 2" xfId="16345"/>
    <cellStyle name="Normal 38 6 3 2 3 3" xfId="16346"/>
    <cellStyle name="Normal 38 6 3 2 4" xfId="16347"/>
    <cellStyle name="Normal 38 6 3 2 5" xfId="16348"/>
    <cellStyle name="Normal 38 6 3 2 6" xfId="16349"/>
    <cellStyle name="Normal 38 6 3 3" xfId="16350"/>
    <cellStyle name="Normal 38 6 3 3 2" xfId="16351"/>
    <cellStyle name="Normal 38 6 3 3 3" xfId="16352"/>
    <cellStyle name="Normal 38 6 3 3 4" xfId="16353"/>
    <cellStyle name="Normal 38 6 3 4" xfId="16354"/>
    <cellStyle name="Normal 38 6 3 4 2" xfId="16355"/>
    <cellStyle name="Normal 38 6 3 4 3" xfId="16356"/>
    <cellStyle name="Normal 38 6 3 4 4" xfId="16357"/>
    <cellStyle name="Normal 38 6 3 5" xfId="16358"/>
    <cellStyle name="Normal 38 6 3 5 2" xfId="16359"/>
    <cellStyle name="Normal 38 6 3 5 3" xfId="16360"/>
    <cellStyle name="Normal 38 6 3 5 4" xfId="16361"/>
    <cellStyle name="Normal 38 6 3 6" xfId="16362"/>
    <cellStyle name="Normal 38 6 3 6 2" xfId="16363"/>
    <cellStyle name="Normal 38 6 3 6 3" xfId="16364"/>
    <cellStyle name="Normal 38 6 3 7" xfId="16365"/>
    <cellStyle name="Normal 38 6 3 8" xfId="16366"/>
    <cellStyle name="Normal 38 6 3 9" xfId="16367"/>
    <cellStyle name="Normal 38 6 4" xfId="16368"/>
    <cellStyle name="Normal 38 6 4 2" xfId="16369"/>
    <cellStyle name="Normal 38 6 4 2 2" xfId="16370"/>
    <cellStyle name="Normal 38 6 4 2 3" xfId="16371"/>
    <cellStyle name="Normal 38 6 4 2 4" xfId="16372"/>
    <cellStyle name="Normal 38 6 4 3" xfId="16373"/>
    <cellStyle name="Normal 38 6 4 3 2" xfId="16374"/>
    <cellStyle name="Normal 38 6 4 3 3" xfId="16375"/>
    <cellStyle name="Normal 38 6 4 4" xfId="16376"/>
    <cellStyle name="Normal 38 6 4 5" xfId="16377"/>
    <cellStyle name="Normal 38 6 4 6" xfId="16378"/>
    <cellStyle name="Normal 38 6 5" xfId="16379"/>
    <cellStyle name="Normal 38 6 5 2" xfId="16380"/>
    <cellStyle name="Normal 38 6 5 3" xfId="16381"/>
    <cellStyle name="Normal 38 6 5 4" xfId="16382"/>
    <cellStyle name="Normal 38 6 6" xfId="16383"/>
    <cellStyle name="Normal 38 6 6 2" xfId="16384"/>
    <cellStyle name="Normal 38 6 6 3" xfId="16385"/>
    <cellStyle name="Normal 38 6 6 4" xfId="16386"/>
    <cellStyle name="Normal 38 6 7" xfId="16387"/>
    <cellStyle name="Normal 38 6 7 2" xfId="16388"/>
    <cellStyle name="Normal 38 6 7 3" xfId="16389"/>
    <cellStyle name="Normal 38 6 7 4" xfId="16390"/>
    <cellStyle name="Normal 38 6 8" xfId="16391"/>
    <cellStyle name="Normal 38 6 8 2" xfId="16392"/>
    <cellStyle name="Normal 38 6 8 3" xfId="16393"/>
    <cellStyle name="Normal 38 6 9" xfId="16394"/>
    <cellStyle name="Normal 38 7" xfId="16395"/>
    <cellStyle name="Normal 38 7 10" xfId="16396"/>
    <cellStyle name="Normal 38 7 2" xfId="16397"/>
    <cellStyle name="Normal 38 7 2 2" xfId="16398"/>
    <cellStyle name="Normal 38 7 2 2 2" xfId="16399"/>
    <cellStyle name="Normal 38 7 2 2 2 2" xfId="16400"/>
    <cellStyle name="Normal 38 7 2 2 2 3" xfId="16401"/>
    <cellStyle name="Normal 38 7 2 2 2 4" xfId="16402"/>
    <cellStyle name="Normal 38 7 2 2 3" xfId="16403"/>
    <cellStyle name="Normal 38 7 2 2 3 2" xfId="16404"/>
    <cellStyle name="Normal 38 7 2 2 3 3" xfId="16405"/>
    <cellStyle name="Normal 38 7 2 2 4" xfId="16406"/>
    <cellStyle name="Normal 38 7 2 2 5" xfId="16407"/>
    <cellStyle name="Normal 38 7 2 2 6" xfId="16408"/>
    <cellStyle name="Normal 38 7 2 3" xfId="16409"/>
    <cellStyle name="Normal 38 7 2 3 2" xfId="16410"/>
    <cellStyle name="Normal 38 7 2 3 3" xfId="16411"/>
    <cellStyle name="Normal 38 7 2 3 4" xfId="16412"/>
    <cellStyle name="Normal 38 7 2 4" xfId="16413"/>
    <cellStyle name="Normal 38 7 2 4 2" xfId="16414"/>
    <cellStyle name="Normal 38 7 2 4 3" xfId="16415"/>
    <cellStyle name="Normal 38 7 2 4 4" xfId="16416"/>
    <cellStyle name="Normal 38 7 2 5" xfId="16417"/>
    <cellStyle name="Normal 38 7 2 5 2" xfId="16418"/>
    <cellStyle name="Normal 38 7 2 5 3" xfId="16419"/>
    <cellStyle name="Normal 38 7 2 5 4" xfId="16420"/>
    <cellStyle name="Normal 38 7 2 6" xfId="16421"/>
    <cellStyle name="Normal 38 7 2 6 2" xfId="16422"/>
    <cellStyle name="Normal 38 7 2 6 3" xfId="16423"/>
    <cellStyle name="Normal 38 7 2 7" xfId="16424"/>
    <cellStyle name="Normal 38 7 2 8" xfId="16425"/>
    <cellStyle name="Normal 38 7 2 9" xfId="16426"/>
    <cellStyle name="Normal 38 7 3" xfId="16427"/>
    <cellStyle name="Normal 38 7 3 2" xfId="16428"/>
    <cellStyle name="Normal 38 7 3 2 2" xfId="16429"/>
    <cellStyle name="Normal 38 7 3 2 3" xfId="16430"/>
    <cellStyle name="Normal 38 7 3 2 4" xfId="16431"/>
    <cellStyle name="Normal 38 7 3 3" xfId="16432"/>
    <cellStyle name="Normal 38 7 3 3 2" xfId="16433"/>
    <cellStyle name="Normal 38 7 3 3 3" xfId="16434"/>
    <cellStyle name="Normal 38 7 3 4" xfId="16435"/>
    <cellStyle name="Normal 38 7 3 5" xfId="16436"/>
    <cellStyle name="Normal 38 7 3 6" xfId="16437"/>
    <cellStyle name="Normal 38 7 4" xfId="16438"/>
    <cellStyle name="Normal 38 7 4 2" xfId="16439"/>
    <cellStyle name="Normal 38 7 4 3" xfId="16440"/>
    <cellStyle name="Normal 38 7 4 4" xfId="16441"/>
    <cellStyle name="Normal 38 7 5" xfId="16442"/>
    <cellStyle name="Normal 38 7 5 2" xfId="16443"/>
    <cellStyle name="Normal 38 7 5 3" xfId="16444"/>
    <cellStyle name="Normal 38 7 5 4" xfId="16445"/>
    <cellStyle name="Normal 38 7 6" xfId="16446"/>
    <cellStyle name="Normal 38 7 6 2" xfId="16447"/>
    <cellStyle name="Normal 38 7 6 3" xfId="16448"/>
    <cellStyle name="Normal 38 7 6 4" xfId="16449"/>
    <cellStyle name="Normal 38 7 7" xfId="16450"/>
    <cellStyle name="Normal 38 7 7 2" xfId="16451"/>
    <cellStyle name="Normal 38 7 7 3" xfId="16452"/>
    <cellStyle name="Normal 38 7 8" xfId="16453"/>
    <cellStyle name="Normal 38 7 9" xfId="16454"/>
    <cellStyle name="Normal 38 8" xfId="16455"/>
    <cellStyle name="Normal 38 8 2" xfId="16456"/>
    <cellStyle name="Normal 38 8 2 2" xfId="16457"/>
    <cellStyle name="Normal 38 8 2 2 2" xfId="16458"/>
    <cellStyle name="Normal 38 8 2 2 3" xfId="16459"/>
    <cellStyle name="Normal 38 8 2 2 4" xfId="16460"/>
    <cellStyle name="Normal 38 8 2 3" xfId="16461"/>
    <cellStyle name="Normal 38 8 2 3 2" xfId="16462"/>
    <cellStyle name="Normal 38 8 2 3 3" xfId="16463"/>
    <cellStyle name="Normal 38 8 2 4" xfId="16464"/>
    <cellStyle name="Normal 38 8 2 5" xfId="16465"/>
    <cellStyle name="Normal 38 8 2 6" xfId="16466"/>
    <cellStyle name="Normal 38 8 3" xfId="16467"/>
    <cellStyle name="Normal 38 8 3 2" xfId="16468"/>
    <cellStyle name="Normal 38 8 3 3" xfId="16469"/>
    <cellStyle name="Normal 38 8 3 4" xfId="16470"/>
    <cellStyle name="Normal 38 8 4" xfId="16471"/>
    <cellStyle name="Normal 38 8 4 2" xfId="16472"/>
    <cellStyle name="Normal 38 8 4 3" xfId="16473"/>
    <cellStyle name="Normal 38 8 4 4" xfId="16474"/>
    <cellStyle name="Normal 38 8 5" xfId="16475"/>
    <cellStyle name="Normal 38 8 5 2" xfId="16476"/>
    <cellStyle name="Normal 38 8 5 3" xfId="16477"/>
    <cellStyle name="Normal 38 8 5 4" xfId="16478"/>
    <cellStyle name="Normal 38 8 6" xfId="16479"/>
    <cellStyle name="Normal 38 8 6 2" xfId="16480"/>
    <cellStyle name="Normal 38 8 6 3" xfId="16481"/>
    <cellStyle name="Normal 38 8 7" xfId="16482"/>
    <cellStyle name="Normal 38 8 8" xfId="16483"/>
    <cellStyle name="Normal 38 8 9" xfId="16484"/>
    <cellStyle name="Normal 38 9" xfId="16485"/>
    <cellStyle name="Normal 38 9 2" xfId="16486"/>
    <cellStyle name="Normal 38 9 2 2" xfId="16487"/>
    <cellStyle name="Normal 38 9 2 2 2" xfId="16488"/>
    <cellStyle name="Normal 38 9 2 2 3" xfId="16489"/>
    <cellStyle name="Normal 38 9 2 2 4" xfId="16490"/>
    <cellStyle name="Normal 38 9 2 3" xfId="16491"/>
    <cellStyle name="Normal 38 9 2 3 2" xfId="16492"/>
    <cellStyle name="Normal 38 9 2 3 3" xfId="16493"/>
    <cellStyle name="Normal 38 9 2 4" xfId="16494"/>
    <cellStyle name="Normal 38 9 2 5" xfId="16495"/>
    <cellStyle name="Normal 38 9 2 6" xfId="16496"/>
    <cellStyle name="Normal 38 9 3" xfId="16497"/>
    <cellStyle name="Normal 38 9 3 2" xfId="16498"/>
    <cellStyle name="Normal 38 9 3 3" xfId="16499"/>
    <cellStyle name="Normal 38 9 3 4" xfId="16500"/>
    <cellStyle name="Normal 38 9 4" xfId="16501"/>
    <cellStyle name="Normal 38 9 4 2" xfId="16502"/>
    <cellStyle name="Normal 38 9 4 3" xfId="16503"/>
    <cellStyle name="Normal 38 9 4 4" xfId="16504"/>
    <cellStyle name="Normal 38 9 5" xfId="16505"/>
    <cellStyle name="Normal 38 9 5 2" xfId="16506"/>
    <cellStyle name="Normal 38 9 5 3" xfId="16507"/>
    <cellStyle name="Normal 38 9 5 4" xfId="16508"/>
    <cellStyle name="Normal 38 9 6" xfId="16509"/>
    <cellStyle name="Normal 38 9 6 2" xfId="16510"/>
    <cellStyle name="Normal 38 9 6 3" xfId="16511"/>
    <cellStyle name="Normal 38 9 7" xfId="16512"/>
    <cellStyle name="Normal 38 9 8" xfId="16513"/>
    <cellStyle name="Normal 38 9 9" xfId="16514"/>
    <cellStyle name="Normal 39" xfId="129"/>
    <cellStyle name="Normal 39 2" xfId="16515"/>
    <cellStyle name="Normal 39 2 2" xfId="16516"/>
    <cellStyle name="Normal 39 3" xfId="16517"/>
    <cellStyle name="Normal 39 4" xfId="16518"/>
    <cellStyle name="Normal 39 5" xfId="16519"/>
    <cellStyle name="Normal 4" xfId="20"/>
    <cellStyle name="Normal 4 2" xfId="245"/>
    <cellStyle name="Normal 4 2 2" xfId="16520"/>
    <cellStyle name="Normal 4 3" xfId="16521"/>
    <cellStyle name="Normal 4 4" xfId="16522"/>
    <cellStyle name="Normal 4 5" xfId="16523"/>
    <cellStyle name="Normal 40" xfId="130"/>
    <cellStyle name="Normal 40 2" xfId="16524"/>
    <cellStyle name="Normal 40 2 2" xfId="16525"/>
    <cellStyle name="Normal 40 3" xfId="16526"/>
    <cellStyle name="Normal 40 4" xfId="16527"/>
    <cellStyle name="Normal 40 5" xfId="16528"/>
    <cellStyle name="Normal 41" xfId="131"/>
    <cellStyle name="Normal 41 2" xfId="16529"/>
    <cellStyle name="Normal 41 2 2" xfId="16530"/>
    <cellStyle name="Normal 41 3" xfId="16531"/>
    <cellStyle name="Normal 41 4" xfId="16532"/>
    <cellStyle name="Normal 41 5" xfId="16533"/>
    <cellStyle name="Normal 42" xfId="132"/>
    <cellStyle name="Normal 42 2" xfId="16534"/>
    <cellStyle name="Normal 42 2 2" xfId="16535"/>
    <cellStyle name="Normal 42 3" xfId="16536"/>
    <cellStyle name="Normal 42 4" xfId="16537"/>
    <cellStyle name="Normal 42 5" xfId="16538"/>
    <cellStyle name="Normal 43" xfId="133"/>
    <cellStyle name="Normal 43 2" xfId="16539"/>
    <cellStyle name="Normal 43 2 2" xfId="16540"/>
    <cellStyle name="Normal 43 3" xfId="16541"/>
    <cellStyle name="Normal 43 4" xfId="16542"/>
    <cellStyle name="Normal 43 5" xfId="16543"/>
    <cellStyle name="Normal 44" xfId="134"/>
    <cellStyle name="Normal 44 2" xfId="16544"/>
    <cellStyle name="Normal 44 2 2" xfId="16545"/>
    <cellStyle name="Normal 44 3" xfId="16546"/>
    <cellStyle name="Normal 44 4" xfId="16547"/>
    <cellStyle name="Normal 44 5" xfId="16548"/>
    <cellStyle name="Normal 45" xfId="135"/>
    <cellStyle name="Normal 45 2" xfId="16549"/>
    <cellStyle name="Normal 45 2 2" xfId="16550"/>
    <cellStyle name="Normal 45 3" xfId="16551"/>
    <cellStyle name="Normal 45 4" xfId="16552"/>
    <cellStyle name="Normal 45 5" xfId="16553"/>
    <cellStyle name="Normal 46" xfId="136"/>
    <cellStyle name="Normal 46 2" xfId="16554"/>
    <cellStyle name="Normal 46 2 2" xfId="16555"/>
    <cellStyle name="Normal 46 3" xfId="16556"/>
    <cellStyle name="Normal 46 4" xfId="16557"/>
    <cellStyle name="Normal 46 5" xfId="16558"/>
    <cellStyle name="Normal 47" xfId="137"/>
    <cellStyle name="Normal 47 2" xfId="16559"/>
    <cellStyle name="Normal 47 2 2" xfId="16560"/>
    <cellStyle name="Normal 47 3" xfId="16561"/>
    <cellStyle name="Normal 47 4" xfId="16562"/>
    <cellStyle name="Normal 47 5" xfId="16563"/>
    <cellStyle name="Normal 48" xfId="138"/>
    <cellStyle name="Normal 48 2" xfId="16564"/>
    <cellStyle name="Normal 48 2 2" xfId="16565"/>
    <cellStyle name="Normal 48 3" xfId="16566"/>
    <cellStyle name="Normal 48 4" xfId="16567"/>
    <cellStyle name="Normal 48 5" xfId="16568"/>
    <cellStyle name="Normal 49" xfId="139"/>
    <cellStyle name="Normal 49 2" xfId="16569"/>
    <cellStyle name="Normal 49 2 2" xfId="16570"/>
    <cellStyle name="Normal 49 3" xfId="16571"/>
    <cellStyle name="Normal 49 4" xfId="16572"/>
    <cellStyle name="Normal 49 5" xfId="16573"/>
    <cellStyle name="Normal 5" xfId="23"/>
    <cellStyle name="Normal 5 10" xfId="16574"/>
    <cellStyle name="Normal 5 10 10" xfId="16575"/>
    <cellStyle name="Normal 5 10 2" xfId="16576"/>
    <cellStyle name="Normal 5 10 2 2" xfId="16577"/>
    <cellStyle name="Normal 5 10 2 2 2" xfId="16578"/>
    <cellStyle name="Normal 5 10 2 2 2 2" xfId="16579"/>
    <cellStyle name="Normal 5 10 2 2 2 3" xfId="16580"/>
    <cellStyle name="Normal 5 10 2 2 2 4" xfId="16581"/>
    <cellStyle name="Normal 5 10 2 2 3" xfId="16582"/>
    <cellStyle name="Normal 5 10 2 2 3 2" xfId="16583"/>
    <cellStyle name="Normal 5 10 2 2 3 3" xfId="16584"/>
    <cellStyle name="Normal 5 10 2 2 4" xfId="16585"/>
    <cellStyle name="Normal 5 10 2 2 5" xfId="16586"/>
    <cellStyle name="Normal 5 10 2 2 6" xfId="16587"/>
    <cellStyle name="Normal 5 10 2 3" xfId="16588"/>
    <cellStyle name="Normal 5 10 2 3 2" xfId="16589"/>
    <cellStyle name="Normal 5 10 2 3 3" xfId="16590"/>
    <cellStyle name="Normal 5 10 2 3 4" xfId="16591"/>
    <cellStyle name="Normal 5 10 2 4" xfId="16592"/>
    <cellStyle name="Normal 5 10 2 4 2" xfId="16593"/>
    <cellStyle name="Normal 5 10 2 4 3" xfId="16594"/>
    <cellStyle name="Normal 5 10 2 4 4" xfId="16595"/>
    <cellStyle name="Normal 5 10 2 5" xfId="16596"/>
    <cellStyle name="Normal 5 10 2 5 2" xfId="16597"/>
    <cellStyle name="Normal 5 10 2 5 3" xfId="16598"/>
    <cellStyle name="Normal 5 10 2 5 4" xfId="16599"/>
    <cellStyle name="Normal 5 10 2 6" xfId="16600"/>
    <cellStyle name="Normal 5 10 2 6 2" xfId="16601"/>
    <cellStyle name="Normal 5 10 2 6 3" xfId="16602"/>
    <cellStyle name="Normal 5 10 2 7" xfId="16603"/>
    <cellStyle name="Normal 5 10 2 8" xfId="16604"/>
    <cellStyle name="Normal 5 10 2 9" xfId="16605"/>
    <cellStyle name="Normal 5 10 3" xfId="16606"/>
    <cellStyle name="Normal 5 10 3 2" xfId="16607"/>
    <cellStyle name="Normal 5 10 3 2 2" xfId="16608"/>
    <cellStyle name="Normal 5 10 3 2 3" xfId="16609"/>
    <cellStyle name="Normal 5 10 3 2 4" xfId="16610"/>
    <cellStyle name="Normal 5 10 3 3" xfId="16611"/>
    <cellStyle name="Normal 5 10 3 3 2" xfId="16612"/>
    <cellStyle name="Normal 5 10 3 3 3" xfId="16613"/>
    <cellStyle name="Normal 5 10 3 4" xfId="16614"/>
    <cellStyle name="Normal 5 10 3 5" xfId="16615"/>
    <cellStyle name="Normal 5 10 3 6" xfId="16616"/>
    <cellStyle name="Normal 5 10 4" xfId="16617"/>
    <cellStyle name="Normal 5 10 4 2" xfId="16618"/>
    <cellStyle name="Normal 5 10 4 3" xfId="16619"/>
    <cellStyle name="Normal 5 10 4 4" xfId="16620"/>
    <cellStyle name="Normal 5 10 5" xfId="16621"/>
    <cellStyle name="Normal 5 10 5 2" xfId="16622"/>
    <cellStyle name="Normal 5 10 5 3" xfId="16623"/>
    <cellStyle name="Normal 5 10 5 4" xfId="16624"/>
    <cellStyle name="Normal 5 10 6" xfId="16625"/>
    <cellStyle name="Normal 5 10 6 2" xfId="16626"/>
    <cellStyle name="Normal 5 10 6 3" xfId="16627"/>
    <cellStyle name="Normal 5 10 6 4" xfId="16628"/>
    <cellStyle name="Normal 5 10 7" xfId="16629"/>
    <cellStyle name="Normal 5 10 7 2" xfId="16630"/>
    <cellStyle name="Normal 5 10 7 3" xfId="16631"/>
    <cellStyle name="Normal 5 10 8" xfId="16632"/>
    <cellStyle name="Normal 5 10 9" xfId="16633"/>
    <cellStyle name="Normal 5 11" xfId="16634"/>
    <cellStyle name="Normal 5 11 2" xfId="16635"/>
    <cellStyle name="Normal 5 11 2 2" xfId="16636"/>
    <cellStyle name="Normal 5 11 2 2 2" xfId="16637"/>
    <cellStyle name="Normal 5 11 2 2 3" xfId="16638"/>
    <cellStyle name="Normal 5 11 2 2 4" xfId="16639"/>
    <cellStyle name="Normal 5 11 2 3" xfId="16640"/>
    <cellStyle name="Normal 5 11 2 3 2" xfId="16641"/>
    <cellStyle name="Normal 5 11 2 3 3" xfId="16642"/>
    <cellStyle name="Normal 5 11 2 4" xfId="16643"/>
    <cellStyle name="Normal 5 11 2 5" xfId="16644"/>
    <cellStyle name="Normal 5 11 2 6" xfId="16645"/>
    <cellStyle name="Normal 5 11 3" xfId="16646"/>
    <cellStyle name="Normal 5 11 3 2" xfId="16647"/>
    <cellStyle name="Normal 5 11 3 3" xfId="16648"/>
    <cellStyle name="Normal 5 11 3 4" xfId="16649"/>
    <cellStyle name="Normal 5 11 4" xfId="16650"/>
    <cellStyle name="Normal 5 11 4 2" xfId="16651"/>
    <cellStyle name="Normal 5 11 4 3" xfId="16652"/>
    <cellStyle name="Normal 5 11 4 4" xfId="16653"/>
    <cellStyle name="Normal 5 11 5" xfId="16654"/>
    <cellStyle name="Normal 5 11 5 2" xfId="16655"/>
    <cellStyle name="Normal 5 11 5 3" xfId="16656"/>
    <cellStyle name="Normal 5 11 5 4" xfId="16657"/>
    <cellStyle name="Normal 5 11 6" xfId="16658"/>
    <cellStyle name="Normal 5 11 6 2" xfId="16659"/>
    <cellStyle name="Normal 5 11 6 3" xfId="16660"/>
    <cellStyle name="Normal 5 11 7" xfId="16661"/>
    <cellStyle name="Normal 5 11 8" xfId="16662"/>
    <cellStyle name="Normal 5 11 9" xfId="16663"/>
    <cellStyle name="Normal 5 12" xfId="16664"/>
    <cellStyle name="Normal 5 12 2" xfId="16665"/>
    <cellStyle name="Normal 5 12 2 2" xfId="16666"/>
    <cellStyle name="Normal 5 12 2 2 2" xfId="16667"/>
    <cellStyle name="Normal 5 12 2 2 3" xfId="16668"/>
    <cellStyle name="Normal 5 12 2 2 4" xfId="16669"/>
    <cellStyle name="Normal 5 12 2 3" xfId="16670"/>
    <cellStyle name="Normal 5 12 2 3 2" xfId="16671"/>
    <cellStyle name="Normal 5 12 2 3 3" xfId="16672"/>
    <cellStyle name="Normal 5 12 2 4" xfId="16673"/>
    <cellStyle name="Normal 5 12 2 5" xfId="16674"/>
    <cellStyle name="Normal 5 12 2 6" xfId="16675"/>
    <cellStyle name="Normal 5 12 3" xfId="16676"/>
    <cellStyle name="Normal 5 12 3 2" xfId="16677"/>
    <cellStyle name="Normal 5 12 3 3" xfId="16678"/>
    <cellStyle name="Normal 5 12 3 4" xfId="16679"/>
    <cellStyle name="Normal 5 12 4" xfId="16680"/>
    <cellStyle name="Normal 5 12 4 2" xfId="16681"/>
    <cellStyle name="Normal 5 12 4 3" xfId="16682"/>
    <cellStyle name="Normal 5 12 4 4" xfId="16683"/>
    <cellStyle name="Normal 5 12 5" xfId="16684"/>
    <cellStyle name="Normal 5 12 5 2" xfId="16685"/>
    <cellStyle name="Normal 5 12 5 3" xfId="16686"/>
    <cellStyle name="Normal 5 12 5 4" xfId="16687"/>
    <cellStyle name="Normal 5 12 6" xfId="16688"/>
    <cellStyle name="Normal 5 12 6 2" xfId="16689"/>
    <cellStyle name="Normal 5 12 6 3" xfId="16690"/>
    <cellStyle name="Normal 5 12 7" xfId="16691"/>
    <cellStyle name="Normal 5 12 8" xfId="16692"/>
    <cellStyle name="Normal 5 12 9" xfId="16693"/>
    <cellStyle name="Normal 5 13" xfId="16694"/>
    <cellStyle name="Normal 5 14" xfId="16695"/>
    <cellStyle name="Normal 5 14 2" xfId="16696"/>
    <cellStyle name="Normal 5 14 2 2" xfId="16697"/>
    <cellStyle name="Normal 5 14 2 2 2" xfId="16698"/>
    <cellStyle name="Normal 5 14 2 2 3" xfId="16699"/>
    <cellStyle name="Normal 5 14 2 2 4" xfId="16700"/>
    <cellStyle name="Normal 5 14 2 3" xfId="16701"/>
    <cellStyle name="Normal 5 14 2 3 2" xfId="16702"/>
    <cellStyle name="Normal 5 14 2 3 3" xfId="16703"/>
    <cellStyle name="Normal 5 14 2 4" xfId="16704"/>
    <cellStyle name="Normal 5 14 2 5" xfId="16705"/>
    <cellStyle name="Normal 5 14 2 6" xfId="16706"/>
    <cellStyle name="Normal 5 14 3" xfId="16707"/>
    <cellStyle name="Normal 5 14 3 2" xfId="16708"/>
    <cellStyle name="Normal 5 14 3 3" xfId="16709"/>
    <cellStyle name="Normal 5 14 3 4" xfId="16710"/>
    <cellStyle name="Normal 5 14 4" xfId="16711"/>
    <cellStyle name="Normal 5 14 4 2" xfId="16712"/>
    <cellStyle name="Normal 5 14 4 3" xfId="16713"/>
    <cellStyle name="Normal 5 14 4 4" xfId="16714"/>
    <cellStyle name="Normal 5 14 5" xfId="16715"/>
    <cellStyle name="Normal 5 14 5 2" xfId="16716"/>
    <cellStyle name="Normal 5 14 5 3" xfId="16717"/>
    <cellStyle name="Normal 5 14 5 4" xfId="16718"/>
    <cellStyle name="Normal 5 14 6" xfId="16719"/>
    <cellStyle name="Normal 5 14 6 2" xfId="16720"/>
    <cellStyle name="Normal 5 14 6 3" xfId="16721"/>
    <cellStyle name="Normal 5 14 7" xfId="16722"/>
    <cellStyle name="Normal 5 14 8" xfId="16723"/>
    <cellStyle name="Normal 5 14 9" xfId="16724"/>
    <cellStyle name="Normal 5 15" xfId="16725"/>
    <cellStyle name="Normal 5 15 2" xfId="16726"/>
    <cellStyle name="Normal 5 15 2 2" xfId="16727"/>
    <cellStyle name="Normal 5 15 2 2 2" xfId="16728"/>
    <cellStyle name="Normal 5 15 2 2 3" xfId="16729"/>
    <cellStyle name="Normal 5 15 2 2 4" xfId="16730"/>
    <cellStyle name="Normal 5 15 2 3" xfId="16731"/>
    <cellStyle name="Normal 5 15 2 3 2" xfId="16732"/>
    <cellStyle name="Normal 5 15 2 3 3" xfId="16733"/>
    <cellStyle name="Normal 5 15 2 4" xfId="16734"/>
    <cellStyle name="Normal 5 15 2 5" xfId="16735"/>
    <cellStyle name="Normal 5 15 2 6" xfId="16736"/>
    <cellStyle name="Normal 5 15 3" xfId="16737"/>
    <cellStyle name="Normal 5 15 3 2" xfId="16738"/>
    <cellStyle name="Normal 5 15 3 3" xfId="16739"/>
    <cellStyle name="Normal 5 15 3 4" xfId="16740"/>
    <cellStyle name="Normal 5 15 4" xfId="16741"/>
    <cellStyle name="Normal 5 15 4 2" xfId="16742"/>
    <cellStyle name="Normal 5 15 4 3" xfId="16743"/>
    <cellStyle name="Normal 5 15 4 4" xfId="16744"/>
    <cellStyle name="Normal 5 15 5" xfId="16745"/>
    <cellStyle name="Normal 5 15 5 2" xfId="16746"/>
    <cellStyle name="Normal 5 15 5 3" xfId="16747"/>
    <cellStyle name="Normal 5 15 6" xfId="16748"/>
    <cellStyle name="Normal 5 15 7" xfId="16749"/>
    <cellStyle name="Normal 5 15 8" xfId="16750"/>
    <cellStyle name="Normal 5 16" xfId="16751"/>
    <cellStyle name="Normal 5 16 2" xfId="16752"/>
    <cellStyle name="Normal 5 16 2 2" xfId="16753"/>
    <cellStyle name="Normal 5 16 2 3" xfId="16754"/>
    <cellStyle name="Normal 5 16 2 4" xfId="16755"/>
    <cellStyle name="Normal 5 16 3" xfId="16756"/>
    <cellStyle name="Normal 5 16 3 2" xfId="16757"/>
    <cellStyle name="Normal 5 16 3 3" xfId="16758"/>
    <cellStyle name="Normal 5 16 3 4" xfId="16759"/>
    <cellStyle name="Normal 5 16 4" xfId="16760"/>
    <cellStyle name="Normal 5 16 4 2" xfId="16761"/>
    <cellStyle name="Normal 5 16 4 3" xfId="16762"/>
    <cellStyle name="Normal 5 16 5" xfId="16763"/>
    <cellStyle name="Normal 5 16 6" xfId="16764"/>
    <cellStyle name="Normal 5 16 7" xfId="16765"/>
    <cellStyle name="Normal 5 17" xfId="16766"/>
    <cellStyle name="Normal 5 17 2" xfId="16767"/>
    <cellStyle name="Normal 5 17 3" xfId="16768"/>
    <cellStyle name="Normal 5 17 4" xfId="16769"/>
    <cellStyle name="Normal 5 18" xfId="16770"/>
    <cellStyle name="Normal 5 18 2" xfId="16771"/>
    <cellStyle name="Normal 5 18 3" xfId="16772"/>
    <cellStyle name="Normal 5 18 4" xfId="16773"/>
    <cellStyle name="Normal 5 19" xfId="16774"/>
    <cellStyle name="Normal 5 19 2" xfId="16775"/>
    <cellStyle name="Normal 5 19 3" xfId="16776"/>
    <cellStyle name="Normal 5 19 4" xfId="16777"/>
    <cellStyle name="Normal 5 2" xfId="53"/>
    <cellStyle name="Normal 5 2 10" xfId="16778"/>
    <cellStyle name="Normal 5 2 10 2" xfId="16779"/>
    <cellStyle name="Normal 5 2 10 2 2" xfId="16780"/>
    <cellStyle name="Normal 5 2 10 2 2 2" xfId="16781"/>
    <cellStyle name="Normal 5 2 10 2 2 3" xfId="16782"/>
    <cellStyle name="Normal 5 2 10 2 2 4" xfId="16783"/>
    <cellStyle name="Normal 5 2 10 2 3" xfId="16784"/>
    <cellStyle name="Normal 5 2 10 2 3 2" xfId="16785"/>
    <cellStyle name="Normal 5 2 10 2 3 3" xfId="16786"/>
    <cellStyle name="Normal 5 2 10 2 4" xfId="16787"/>
    <cellStyle name="Normal 5 2 10 2 5" xfId="16788"/>
    <cellStyle name="Normal 5 2 10 2 6" xfId="16789"/>
    <cellStyle name="Normal 5 2 10 3" xfId="16790"/>
    <cellStyle name="Normal 5 2 10 3 2" xfId="16791"/>
    <cellStyle name="Normal 5 2 10 3 3" xfId="16792"/>
    <cellStyle name="Normal 5 2 10 3 4" xfId="16793"/>
    <cellStyle name="Normal 5 2 10 4" xfId="16794"/>
    <cellStyle name="Normal 5 2 10 4 2" xfId="16795"/>
    <cellStyle name="Normal 5 2 10 4 3" xfId="16796"/>
    <cellStyle name="Normal 5 2 10 4 4" xfId="16797"/>
    <cellStyle name="Normal 5 2 10 5" xfId="16798"/>
    <cellStyle name="Normal 5 2 10 5 2" xfId="16799"/>
    <cellStyle name="Normal 5 2 10 5 3" xfId="16800"/>
    <cellStyle name="Normal 5 2 10 5 4" xfId="16801"/>
    <cellStyle name="Normal 5 2 10 6" xfId="16802"/>
    <cellStyle name="Normal 5 2 10 6 2" xfId="16803"/>
    <cellStyle name="Normal 5 2 10 6 3" xfId="16804"/>
    <cellStyle name="Normal 5 2 10 7" xfId="16805"/>
    <cellStyle name="Normal 5 2 10 8" xfId="16806"/>
    <cellStyle name="Normal 5 2 10 9" xfId="16807"/>
    <cellStyle name="Normal 5 2 11" xfId="16808"/>
    <cellStyle name="Normal 5 2 11 2" xfId="16809"/>
    <cellStyle name="Normal 5 2 11 2 2" xfId="16810"/>
    <cellStyle name="Normal 5 2 11 2 2 2" xfId="16811"/>
    <cellStyle name="Normal 5 2 11 2 2 3" xfId="16812"/>
    <cellStyle name="Normal 5 2 11 2 2 4" xfId="16813"/>
    <cellStyle name="Normal 5 2 11 2 3" xfId="16814"/>
    <cellStyle name="Normal 5 2 11 2 3 2" xfId="16815"/>
    <cellStyle name="Normal 5 2 11 2 3 3" xfId="16816"/>
    <cellStyle name="Normal 5 2 11 2 4" xfId="16817"/>
    <cellStyle name="Normal 5 2 11 2 5" xfId="16818"/>
    <cellStyle name="Normal 5 2 11 2 6" xfId="16819"/>
    <cellStyle name="Normal 5 2 11 3" xfId="16820"/>
    <cellStyle name="Normal 5 2 11 3 2" xfId="16821"/>
    <cellStyle name="Normal 5 2 11 3 3" xfId="16822"/>
    <cellStyle name="Normal 5 2 11 3 4" xfId="16823"/>
    <cellStyle name="Normal 5 2 11 4" xfId="16824"/>
    <cellStyle name="Normal 5 2 11 4 2" xfId="16825"/>
    <cellStyle name="Normal 5 2 11 4 3" xfId="16826"/>
    <cellStyle name="Normal 5 2 11 4 4" xfId="16827"/>
    <cellStyle name="Normal 5 2 11 5" xfId="16828"/>
    <cellStyle name="Normal 5 2 11 5 2" xfId="16829"/>
    <cellStyle name="Normal 5 2 11 5 3" xfId="16830"/>
    <cellStyle name="Normal 5 2 11 5 4" xfId="16831"/>
    <cellStyle name="Normal 5 2 11 6" xfId="16832"/>
    <cellStyle name="Normal 5 2 11 6 2" xfId="16833"/>
    <cellStyle name="Normal 5 2 11 6 3" xfId="16834"/>
    <cellStyle name="Normal 5 2 11 7" xfId="16835"/>
    <cellStyle name="Normal 5 2 11 8" xfId="16836"/>
    <cellStyle name="Normal 5 2 11 9" xfId="16837"/>
    <cellStyle name="Normal 5 2 12" xfId="16838"/>
    <cellStyle name="Normal 5 2 12 2" xfId="16839"/>
    <cellStyle name="Normal 5 2 12 2 2" xfId="16840"/>
    <cellStyle name="Normal 5 2 12 2 2 2" xfId="16841"/>
    <cellStyle name="Normal 5 2 12 2 2 3" xfId="16842"/>
    <cellStyle name="Normal 5 2 12 2 2 4" xfId="16843"/>
    <cellStyle name="Normal 5 2 12 2 3" xfId="16844"/>
    <cellStyle name="Normal 5 2 12 2 3 2" xfId="16845"/>
    <cellStyle name="Normal 5 2 12 2 3 3" xfId="16846"/>
    <cellStyle name="Normal 5 2 12 2 4" xfId="16847"/>
    <cellStyle name="Normal 5 2 12 2 5" xfId="16848"/>
    <cellStyle name="Normal 5 2 12 2 6" xfId="16849"/>
    <cellStyle name="Normal 5 2 12 3" xfId="16850"/>
    <cellStyle name="Normal 5 2 12 3 2" xfId="16851"/>
    <cellStyle name="Normal 5 2 12 3 3" xfId="16852"/>
    <cellStyle name="Normal 5 2 12 3 4" xfId="16853"/>
    <cellStyle name="Normal 5 2 12 4" xfId="16854"/>
    <cellStyle name="Normal 5 2 12 4 2" xfId="16855"/>
    <cellStyle name="Normal 5 2 12 4 3" xfId="16856"/>
    <cellStyle name="Normal 5 2 12 4 4" xfId="16857"/>
    <cellStyle name="Normal 5 2 12 5" xfId="16858"/>
    <cellStyle name="Normal 5 2 12 5 2" xfId="16859"/>
    <cellStyle name="Normal 5 2 12 5 3" xfId="16860"/>
    <cellStyle name="Normal 5 2 12 5 4" xfId="16861"/>
    <cellStyle name="Normal 5 2 12 6" xfId="16862"/>
    <cellStyle name="Normal 5 2 12 6 2" xfId="16863"/>
    <cellStyle name="Normal 5 2 12 6 3" xfId="16864"/>
    <cellStyle name="Normal 5 2 12 7" xfId="16865"/>
    <cellStyle name="Normal 5 2 12 8" xfId="16866"/>
    <cellStyle name="Normal 5 2 12 9" xfId="16867"/>
    <cellStyle name="Normal 5 2 13" xfId="16868"/>
    <cellStyle name="Normal 5 2 13 2" xfId="16869"/>
    <cellStyle name="Normal 5 2 13 2 2" xfId="16870"/>
    <cellStyle name="Normal 5 2 13 2 2 2" xfId="16871"/>
    <cellStyle name="Normal 5 2 13 2 2 3" xfId="16872"/>
    <cellStyle name="Normal 5 2 13 2 2 4" xfId="16873"/>
    <cellStyle name="Normal 5 2 13 2 3" xfId="16874"/>
    <cellStyle name="Normal 5 2 13 2 3 2" xfId="16875"/>
    <cellStyle name="Normal 5 2 13 2 3 3" xfId="16876"/>
    <cellStyle name="Normal 5 2 13 2 4" xfId="16877"/>
    <cellStyle name="Normal 5 2 13 2 5" xfId="16878"/>
    <cellStyle name="Normal 5 2 13 2 6" xfId="16879"/>
    <cellStyle name="Normal 5 2 13 3" xfId="16880"/>
    <cellStyle name="Normal 5 2 13 3 2" xfId="16881"/>
    <cellStyle name="Normal 5 2 13 3 3" xfId="16882"/>
    <cellStyle name="Normal 5 2 13 3 4" xfId="16883"/>
    <cellStyle name="Normal 5 2 13 4" xfId="16884"/>
    <cellStyle name="Normal 5 2 13 4 2" xfId="16885"/>
    <cellStyle name="Normal 5 2 13 4 3" xfId="16886"/>
    <cellStyle name="Normal 5 2 13 4 4" xfId="16887"/>
    <cellStyle name="Normal 5 2 13 5" xfId="16888"/>
    <cellStyle name="Normal 5 2 13 5 2" xfId="16889"/>
    <cellStyle name="Normal 5 2 13 5 3" xfId="16890"/>
    <cellStyle name="Normal 5 2 13 6" xfId="16891"/>
    <cellStyle name="Normal 5 2 13 7" xfId="16892"/>
    <cellStyle name="Normal 5 2 13 8" xfId="16893"/>
    <cellStyle name="Normal 5 2 14" xfId="16894"/>
    <cellStyle name="Normal 5 2 14 2" xfId="16895"/>
    <cellStyle name="Normal 5 2 14 2 2" xfId="16896"/>
    <cellStyle name="Normal 5 2 14 2 3" xfId="16897"/>
    <cellStyle name="Normal 5 2 14 2 4" xfId="16898"/>
    <cellStyle name="Normal 5 2 14 3" xfId="16899"/>
    <cellStyle name="Normal 5 2 14 4" xfId="16900"/>
    <cellStyle name="Normal 5 2 14 4 2" xfId="16901"/>
    <cellStyle name="Normal 5 2 14 4 3" xfId="16902"/>
    <cellStyle name="Normal 5 2 15" xfId="16903"/>
    <cellStyle name="Normal 5 2 15 2" xfId="16904"/>
    <cellStyle name="Normal 5 2 15 2 2" xfId="16905"/>
    <cellStyle name="Normal 5 2 15 2 3" xfId="16906"/>
    <cellStyle name="Normal 5 2 15 2 4" xfId="16907"/>
    <cellStyle name="Normal 5 2 15 3" xfId="16908"/>
    <cellStyle name="Normal 5 2 15 3 2" xfId="16909"/>
    <cellStyle name="Normal 5 2 15 3 3" xfId="16910"/>
    <cellStyle name="Normal 5 2 15 4" xfId="16911"/>
    <cellStyle name="Normal 5 2 15 5" xfId="16912"/>
    <cellStyle name="Normal 5 2 15 6" xfId="16913"/>
    <cellStyle name="Normal 5 2 16" xfId="16914"/>
    <cellStyle name="Normal 5 2 16 2" xfId="16915"/>
    <cellStyle name="Normal 5 2 16 3" xfId="16916"/>
    <cellStyle name="Normal 5 2 16 4" xfId="16917"/>
    <cellStyle name="Normal 5 2 17" xfId="16918"/>
    <cellStyle name="Normal 5 2 17 2" xfId="16919"/>
    <cellStyle name="Normal 5 2 17 3" xfId="16920"/>
    <cellStyle name="Normal 5 2 17 4" xfId="16921"/>
    <cellStyle name="Normal 5 2 18" xfId="16922"/>
    <cellStyle name="Normal 5 2 18 2" xfId="16923"/>
    <cellStyle name="Normal 5 2 18 3" xfId="16924"/>
    <cellStyle name="Normal 5 2 19" xfId="16925"/>
    <cellStyle name="Normal 5 2 2" xfId="140"/>
    <cellStyle name="Normal 5 2 2 10" xfId="16926"/>
    <cellStyle name="Normal 5 2 2 10 2" xfId="16927"/>
    <cellStyle name="Normal 5 2 2 10 2 2" xfId="16928"/>
    <cellStyle name="Normal 5 2 2 10 2 2 2" xfId="16929"/>
    <cellStyle name="Normal 5 2 2 10 2 2 3" xfId="16930"/>
    <cellStyle name="Normal 5 2 2 10 2 2 4" xfId="16931"/>
    <cellStyle name="Normal 5 2 2 10 2 3" xfId="16932"/>
    <cellStyle name="Normal 5 2 2 10 2 3 2" xfId="16933"/>
    <cellStyle name="Normal 5 2 2 10 2 3 3" xfId="16934"/>
    <cellStyle name="Normal 5 2 2 10 2 4" xfId="16935"/>
    <cellStyle name="Normal 5 2 2 10 2 5" xfId="16936"/>
    <cellStyle name="Normal 5 2 2 10 2 6" xfId="16937"/>
    <cellStyle name="Normal 5 2 2 10 3" xfId="16938"/>
    <cellStyle name="Normal 5 2 2 10 3 2" xfId="16939"/>
    <cellStyle name="Normal 5 2 2 10 3 3" xfId="16940"/>
    <cellStyle name="Normal 5 2 2 10 3 4" xfId="16941"/>
    <cellStyle name="Normal 5 2 2 10 4" xfId="16942"/>
    <cellStyle name="Normal 5 2 2 10 4 2" xfId="16943"/>
    <cellStyle name="Normal 5 2 2 10 4 3" xfId="16944"/>
    <cellStyle name="Normal 5 2 2 10 4 4" xfId="16945"/>
    <cellStyle name="Normal 5 2 2 10 5" xfId="16946"/>
    <cellStyle name="Normal 5 2 2 10 5 2" xfId="16947"/>
    <cellStyle name="Normal 5 2 2 10 5 3" xfId="16948"/>
    <cellStyle name="Normal 5 2 2 10 5 4" xfId="16949"/>
    <cellStyle name="Normal 5 2 2 10 6" xfId="16950"/>
    <cellStyle name="Normal 5 2 2 10 6 2" xfId="16951"/>
    <cellStyle name="Normal 5 2 2 10 6 3" xfId="16952"/>
    <cellStyle name="Normal 5 2 2 10 7" xfId="16953"/>
    <cellStyle name="Normal 5 2 2 10 8" xfId="16954"/>
    <cellStyle name="Normal 5 2 2 10 9" xfId="16955"/>
    <cellStyle name="Normal 5 2 2 11" xfId="16956"/>
    <cellStyle name="Normal 5 2 2 11 2" xfId="16957"/>
    <cellStyle name="Normal 5 2 2 11 2 2" xfId="16958"/>
    <cellStyle name="Normal 5 2 2 11 2 2 2" xfId="16959"/>
    <cellStyle name="Normal 5 2 2 11 2 2 3" xfId="16960"/>
    <cellStyle name="Normal 5 2 2 11 2 2 4" xfId="16961"/>
    <cellStyle name="Normal 5 2 2 11 2 3" xfId="16962"/>
    <cellStyle name="Normal 5 2 2 11 2 3 2" xfId="16963"/>
    <cellStyle name="Normal 5 2 2 11 2 3 3" xfId="16964"/>
    <cellStyle name="Normal 5 2 2 11 2 4" xfId="16965"/>
    <cellStyle name="Normal 5 2 2 11 2 5" xfId="16966"/>
    <cellStyle name="Normal 5 2 2 11 2 6" xfId="16967"/>
    <cellStyle name="Normal 5 2 2 11 3" xfId="16968"/>
    <cellStyle name="Normal 5 2 2 11 3 2" xfId="16969"/>
    <cellStyle name="Normal 5 2 2 11 3 3" xfId="16970"/>
    <cellStyle name="Normal 5 2 2 11 3 4" xfId="16971"/>
    <cellStyle name="Normal 5 2 2 11 4" xfId="16972"/>
    <cellStyle name="Normal 5 2 2 11 4 2" xfId="16973"/>
    <cellStyle name="Normal 5 2 2 11 4 3" xfId="16974"/>
    <cellStyle name="Normal 5 2 2 11 4 4" xfId="16975"/>
    <cellStyle name="Normal 5 2 2 11 5" xfId="16976"/>
    <cellStyle name="Normal 5 2 2 11 5 2" xfId="16977"/>
    <cellStyle name="Normal 5 2 2 11 5 3" xfId="16978"/>
    <cellStyle name="Normal 5 2 2 11 6" xfId="16979"/>
    <cellStyle name="Normal 5 2 2 11 7" xfId="16980"/>
    <cellStyle name="Normal 5 2 2 11 8" xfId="16981"/>
    <cellStyle name="Normal 5 2 2 12" xfId="16982"/>
    <cellStyle name="Normal 5 2 2 12 2" xfId="16983"/>
    <cellStyle name="Normal 5 2 2 12 2 2" xfId="16984"/>
    <cellStyle name="Normal 5 2 2 12 2 3" xfId="16985"/>
    <cellStyle name="Normal 5 2 2 12 2 4" xfId="16986"/>
    <cellStyle name="Normal 5 2 2 12 3" xfId="16987"/>
    <cellStyle name="Normal 5 2 2 12 3 2" xfId="16988"/>
    <cellStyle name="Normal 5 2 2 12 3 3" xfId="16989"/>
    <cellStyle name="Normal 5 2 2 12 3 4" xfId="16990"/>
    <cellStyle name="Normal 5 2 2 12 4" xfId="16991"/>
    <cellStyle name="Normal 5 2 2 12 4 2" xfId="16992"/>
    <cellStyle name="Normal 5 2 2 12 4 3" xfId="16993"/>
    <cellStyle name="Normal 5 2 2 12 5" xfId="16994"/>
    <cellStyle name="Normal 5 2 2 12 6" xfId="16995"/>
    <cellStyle name="Normal 5 2 2 12 7" xfId="16996"/>
    <cellStyle name="Normal 5 2 2 13" xfId="16997"/>
    <cellStyle name="Normal 5 2 2 13 2" xfId="16998"/>
    <cellStyle name="Normal 5 2 2 13 3" xfId="16999"/>
    <cellStyle name="Normal 5 2 2 13 4" xfId="17000"/>
    <cellStyle name="Normal 5 2 2 14" xfId="17001"/>
    <cellStyle name="Normal 5 2 2 14 2" xfId="17002"/>
    <cellStyle name="Normal 5 2 2 14 3" xfId="17003"/>
    <cellStyle name="Normal 5 2 2 14 4" xfId="17004"/>
    <cellStyle name="Normal 5 2 2 15" xfId="17005"/>
    <cellStyle name="Normal 5 2 2 15 2" xfId="17006"/>
    <cellStyle name="Normal 5 2 2 15 3" xfId="17007"/>
    <cellStyle name="Normal 5 2 2 15 4" xfId="17008"/>
    <cellStyle name="Normal 5 2 2 16" xfId="17009"/>
    <cellStyle name="Normal 5 2 2 16 2" xfId="17010"/>
    <cellStyle name="Normal 5 2 2 16 3" xfId="17011"/>
    <cellStyle name="Normal 5 2 2 17" xfId="17012"/>
    <cellStyle name="Normal 5 2 2 18" xfId="17013"/>
    <cellStyle name="Normal 5 2 2 19" xfId="17014"/>
    <cellStyle name="Normal 5 2 2 2" xfId="202"/>
    <cellStyle name="Normal 5 2 2 2 10" xfId="17015"/>
    <cellStyle name="Normal 5 2 2 2 10 2" xfId="17016"/>
    <cellStyle name="Normal 5 2 2 2 10 3" xfId="17017"/>
    <cellStyle name="Normal 5 2 2 2 10 4" xfId="17018"/>
    <cellStyle name="Normal 5 2 2 2 11" xfId="17019"/>
    <cellStyle name="Normal 5 2 2 2 11 2" xfId="17020"/>
    <cellStyle name="Normal 5 2 2 2 11 3" xfId="17021"/>
    <cellStyle name="Normal 5 2 2 2 12" xfId="17022"/>
    <cellStyle name="Normal 5 2 2 2 13" xfId="17023"/>
    <cellStyle name="Normal 5 2 2 2 14" xfId="17024"/>
    <cellStyle name="Normal 5 2 2 2 2" xfId="17025"/>
    <cellStyle name="Normal 5 2 2 2 2 10" xfId="17026"/>
    <cellStyle name="Normal 5 2 2 2 2 11" xfId="17027"/>
    <cellStyle name="Normal 5 2 2 2 2 2" xfId="17028"/>
    <cellStyle name="Normal 5 2 2 2 2 2 10" xfId="17029"/>
    <cellStyle name="Normal 5 2 2 2 2 2 2" xfId="17030"/>
    <cellStyle name="Normal 5 2 2 2 2 2 2 2" xfId="17031"/>
    <cellStyle name="Normal 5 2 2 2 2 2 2 2 2" xfId="17032"/>
    <cellStyle name="Normal 5 2 2 2 2 2 2 2 2 2" xfId="17033"/>
    <cellStyle name="Normal 5 2 2 2 2 2 2 2 2 3" xfId="17034"/>
    <cellStyle name="Normal 5 2 2 2 2 2 2 2 2 4" xfId="17035"/>
    <cellStyle name="Normal 5 2 2 2 2 2 2 2 3" xfId="17036"/>
    <cellStyle name="Normal 5 2 2 2 2 2 2 2 3 2" xfId="17037"/>
    <cellStyle name="Normal 5 2 2 2 2 2 2 2 3 3" xfId="17038"/>
    <cellStyle name="Normal 5 2 2 2 2 2 2 2 4" xfId="17039"/>
    <cellStyle name="Normal 5 2 2 2 2 2 2 2 5" xfId="17040"/>
    <cellStyle name="Normal 5 2 2 2 2 2 2 2 6" xfId="17041"/>
    <cellStyle name="Normal 5 2 2 2 2 2 2 3" xfId="17042"/>
    <cellStyle name="Normal 5 2 2 2 2 2 2 3 2" xfId="17043"/>
    <cellStyle name="Normal 5 2 2 2 2 2 2 3 3" xfId="17044"/>
    <cellStyle name="Normal 5 2 2 2 2 2 2 3 4" xfId="17045"/>
    <cellStyle name="Normal 5 2 2 2 2 2 2 4" xfId="17046"/>
    <cellStyle name="Normal 5 2 2 2 2 2 2 4 2" xfId="17047"/>
    <cellStyle name="Normal 5 2 2 2 2 2 2 4 3" xfId="17048"/>
    <cellStyle name="Normal 5 2 2 2 2 2 2 4 4" xfId="17049"/>
    <cellStyle name="Normal 5 2 2 2 2 2 2 5" xfId="17050"/>
    <cellStyle name="Normal 5 2 2 2 2 2 2 5 2" xfId="17051"/>
    <cellStyle name="Normal 5 2 2 2 2 2 2 5 3" xfId="17052"/>
    <cellStyle name="Normal 5 2 2 2 2 2 2 5 4" xfId="17053"/>
    <cellStyle name="Normal 5 2 2 2 2 2 2 6" xfId="17054"/>
    <cellStyle name="Normal 5 2 2 2 2 2 2 6 2" xfId="17055"/>
    <cellStyle name="Normal 5 2 2 2 2 2 2 6 3" xfId="17056"/>
    <cellStyle name="Normal 5 2 2 2 2 2 2 7" xfId="17057"/>
    <cellStyle name="Normal 5 2 2 2 2 2 2 8" xfId="17058"/>
    <cellStyle name="Normal 5 2 2 2 2 2 2 9" xfId="17059"/>
    <cellStyle name="Normal 5 2 2 2 2 2 3" xfId="17060"/>
    <cellStyle name="Normal 5 2 2 2 2 2 3 2" xfId="17061"/>
    <cellStyle name="Normal 5 2 2 2 2 2 3 2 2" xfId="17062"/>
    <cellStyle name="Normal 5 2 2 2 2 2 3 2 3" xfId="17063"/>
    <cellStyle name="Normal 5 2 2 2 2 2 3 2 4" xfId="17064"/>
    <cellStyle name="Normal 5 2 2 2 2 2 3 3" xfId="17065"/>
    <cellStyle name="Normal 5 2 2 2 2 2 3 3 2" xfId="17066"/>
    <cellStyle name="Normal 5 2 2 2 2 2 3 3 3" xfId="17067"/>
    <cellStyle name="Normal 5 2 2 2 2 2 3 4" xfId="17068"/>
    <cellStyle name="Normal 5 2 2 2 2 2 3 5" xfId="17069"/>
    <cellStyle name="Normal 5 2 2 2 2 2 3 6" xfId="17070"/>
    <cellStyle name="Normal 5 2 2 2 2 2 4" xfId="17071"/>
    <cellStyle name="Normal 5 2 2 2 2 2 4 2" xfId="17072"/>
    <cellStyle name="Normal 5 2 2 2 2 2 4 3" xfId="17073"/>
    <cellStyle name="Normal 5 2 2 2 2 2 4 4" xfId="17074"/>
    <cellStyle name="Normal 5 2 2 2 2 2 5" xfId="17075"/>
    <cellStyle name="Normal 5 2 2 2 2 2 5 2" xfId="17076"/>
    <cellStyle name="Normal 5 2 2 2 2 2 5 3" xfId="17077"/>
    <cellStyle name="Normal 5 2 2 2 2 2 5 4" xfId="17078"/>
    <cellStyle name="Normal 5 2 2 2 2 2 6" xfId="17079"/>
    <cellStyle name="Normal 5 2 2 2 2 2 6 2" xfId="17080"/>
    <cellStyle name="Normal 5 2 2 2 2 2 6 3" xfId="17081"/>
    <cellStyle name="Normal 5 2 2 2 2 2 6 4" xfId="17082"/>
    <cellStyle name="Normal 5 2 2 2 2 2 7" xfId="17083"/>
    <cellStyle name="Normal 5 2 2 2 2 2 7 2" xfId="17084"/>
    <cellStyle name="Normal 5 2 2 2 2 2 7 3" xfId="17085"/>
    <cellStyle name="Normal 5 2 2 2 2 2 8" xfId="17086"/>
    <cellStyle name="Normal 5 2 2 2 2 2 9" xfId="17087"/>
    <cellStyle name="Normal 5 2 2 2 2 3" xfId="17088"/>
    <cellStyle name="Normal 5 2 2 2 2 3 2" xfId="17089"/>
    <cellStyle name="Normal 5 2 2 2 2 3 2 2" xfId="17090"/>
    <cellStyle name="Normal 5 2 2 2 2 3 2 2 2" xfId="17091"/>
    <cellStyle name="Normal 5 2 2 2 2 3 2 2 3" xfId="17092"/>
    <cellStyle name="Normal 5 2 2 2 2 3 2 2 4" xfId="17093"/>
    <cellStyle name="Normal 5 2 2 2 2 3 2 3" xfId="17094"/>
    <cellStyle name="Normal 5 2 2 2 2 3 2 3 2" xfId="17095"/>
    <cellStyle name="Normal 5 2 2 2 2 3 2 3 3" xfId="17096"/>
    <cellStyle name="Normal 5 2 2 2 2 3 2 4" xfId="17097"/>
    <cellStyle name="Normal 5 2 2 2 2 3 2 5" xfId="17098"/>
    <cellStyle name="Normal 5 2 2 2 2 3 2 6" xfId="17099"/>
    <cellStyle name="Normal 5 2 2 2 2 3 3" xfId="17100"/>
    <cellStyle name="Normal 5 2 2 2 2 3 3 2" xfId="17101"/>
    <cellStyle name="Normal 5 2 2 2 2 3 3 3" xfId="17102"/>
    <cellStyle name="Normal 5 2 2 2 2 3 3 4" xfId="17103"/>
    <cellStyle name="Normal 5 2 2 2 2 3 4" xfId="17104"/>
    <cellStyle name="Normal 5 2 2 2 2 3 4 2" xfId="17105"/>
    <cellStyle name="Normal 5 2 2 2 2 3 4 3" xfId="17106"/>
    <cellStyle name="Normal 5 2 2 2 2 3 4 4" xfId="17107"/>
    <cellStyle name="Normal 5 2 2 2 2 3 5" xfId="17108"/>
    <cellStyle name="Normal 5 2 2 2 2 3 5 2" xfId="17109"/>
    <cellStyle name="Normal 5 2 2 2 2 3 5 3" xfId="17110"/>
    <cellStyle name="Normal 5 2 2 2 2 3 5 4" xfId="17111"/>
    <cellStyle name="Normal 5 2 2 2 2 3 6" xfId="17112"/>
    <cellStyle name="Normal 5 2 2 2 2 3 6 2" xfId="17113"/>
    <cellStyle name="Normal 5 2 2 2 2 3 6 3" xfId="17114"/>
    <cellStyle name="Normal 5 2 2 2 2 3 7" xfId="17115"/>
    <cellStyle name="Normal 5 2 2 2 2 3 8" xfId="17116"/>
    <cellStyle name="Normal 5 2 2 2 2 3 9" xfId="17117"/>
    <cellStyle name="Normal 5 2 2 2 2 4" xfId="17118"/>
    <cellStyle name="Normal 5 2 2 2 2 4 2" xfId="17119"/>
    <cellStyle name="Normal 5 2 2 2 2 4 2 2" xfId="17120"/>
    <cellStyle name="Normal 5 2 2 2 2 4 2 3" xfId="17121"/>
    <cellStyle name="Normal 5 2 2 2 2 4 2 4" xfId="17122"/>
    <cellStyle name="Normal 5 2 2 2 2 4 3" xfId="17123"/>
    <cellStyle name="Normal 5 2 2 2 2 4 3 2" xfId="17124"/>
    <cellStyle name="Normal 5 2 2 2 2 4 3 3" xfId="17125"/>
    <cellStyle name="Normal 5 2 2 2 2 4 4" xfId="17126"/>
    <cellStyle name="Normal 5 2 2 2 2 4 5" xfId="17127"/>
    <cellStyle name="Normal 5 2 2 2 2 4 6" xfId="17128"/>
    <cellStyle name="Normal 5 2 2 2 2 5" xfId="17129"/>
    <cellStyle name="Normal 5 2 2 2 2 5 2" xfId="17130"/>
    <cellStyle name="Normal 5 2 2 2 2 5 3" xfId="17131"/>
    <cellStyle name="Normal 5 2 2 2 2 5 4" xfId="17132"/>
    <cellStyle name="Normal 5 2 2 2 2 6" xfId="17133"/>
    <cellStyle name="Normal 5 2 2 2 2 6 2" xfId="17134"/>
    <cellStyle name="Normal 5 2 2 2 2 6 3" xfId="17135"/>
    <cellStyle name="Normal 5 2 2 2 2 6 4" xfId="17136"/>
    <cellStyle name="Normal 5 2 2 2 2 7" xfId="17137"/>
    <cellStyle name="Normal 5 2 2 2 2 7 2" xfId="17138"/>
    <cellStyle name="Normal 5 2 2 2 2 7 3" xfId="17139"/>
    <cellStyle name="Normal 5 2 2 2 2 7 4" xfId="17140"/>
    <cellStyle name="Normal 5 2 2 2 2 8" xfId="17141"/>
    <cellStyle name="Normal 5 2 2 2 2 8 2" xfId="17142"/>
    <cellStyle name="Normal 5 2 2 2 2 8 3" xfId="17143"/>
    <cellStyle name="Normal 5 2 2 2 2 9" xfId="17144"/>
    <cellStyle name="Normal 5 2 2 2 3" xfId="17145"/>
    <cellStyle name="Normal 5 2 2 2 3 10" xfId="17146"/>
    <cellStyle name="Normal 5 2 2 2 3 2" xfId="17147"/>
    <cellStyle name="Normal 5 2 2 2 3 2 2" xfId="17148"/>
    <cellStyle name="Normal 5 2 2 2 3 2 2 2" xfId="17149"/>
    <cellStyle name="Normal 5 2 2 2 3 2 2 2 2" xfId="17150"/>
    <cellStyle name="Normal 5 2 2 2 3 2 2 2 3" xfId="17151"/>
    <cellStyle name="Normal 5 2 2 2 3 2 2 2 4" xfId="17152"/>
    <cellStyle name="Normal 5 2 2 2 3 2 2 3" xfId="17153"/>
    <cellStyle name="Normal 5 2 2 2 3 2 2 3 2" xfId="17154"/>
    <cellStyle name="Normal 5 2 2 2 3 2 2 3 3" xfId="17155"/>
    <cellStyle name="Normal 5 2 2 2 3 2 2 4" xfId="17156"/>
    <cellStyle name="Normal 5 2 2 2 3 2 2 5" xfId="17157"/>
    <cellStyle name="Normal 5 2 2 2 3 2 2 6" xfId="17158"/>
    <cellStyle name="Normal 5 2 2 2 3 2 3" xfId="17159"/>
    <cellStyle name="Normal 5 2 2 2 3 2 3 2" xfId="17160"/>
    <cellStyle name="Normal 5 2 2 2 3 2 3 3" xfId="17161"/>
    <cellStyle name="Normal 5 2 2 2 3 2 3 4" xfId="17162"/>
    <cellStyle name="Normal 5 2 2 2 3 2 4" xfId="17163"/>
    <cellStyle name="Normal 5 2 2 2 3 2 4 2" xfId="17164"/>
    <cellStyle name="Normal 5 2 2 2 3 2 4 3" xfId="17165"/>
    <cellStyle name="Normal 5 2 2 2 3 2 4 4" xfId="17166"/>
    <cellStyle name="Normal 5 2 2 2 3 2 5" xfId="17167"/>
    <cellStyle name="Normal 5 2 2 2 3 2 5 2" xfId="17168"/>
    <cellStyle name="Normal 5 2 2 2 3 2 5 3" xfId="17169"/>
    <cellStyle name="Normal 5 2 2 2 3 2 5 4" xfId="17170"/>
    <cellStyle name="Normal 5 2 2 2 3 2 6" xfId="17171"/>
    <cellStyle name="Normal 5 2 2 2 3 2 6 2" xfId="17172"/>
    <cellStyle name="Normal 5 2 2 2 3 2 6 3" xfId="17173"/>
    <cellStyle name="Normal 5 2 2 2 3 2 7" xfId="17174"/>
    <cellStyle name="Normal 5 2 2 2 3 2 8" xfId="17175"/>
    <cellStyle name="Normal 5 2 2 2 3 2 9" xfId="17176"/>
    <cellStyle name="Normal 5 2 2 2 3 3" xfId="17177"/>
    <cellStyle name="Normal 5 2 2 2 3 3 2" xfId="17178"/>
    <cellStyle name="Normal 5 2 2 2 3 3 2 2" xfId="17179"/>
    <cellStyle name="Normal 5 2 2 2 3 3 2 3" xfId="17180"/>
    <cellStyle name="Normal 5 2 2 2 3 3 2 4" xfId="17181"/>
    <cellStyle name="Normal 5 2 2 2 3 3 3" xfId="17182"/>
    <cellStyle name="Normal 5 2 2 2 3 3 3 2" xfId="17183"/>
    <cellStyle name="Normal 5 2 2 2 3 3 3 3" xfId="17184"/>
    <cellStyle name="Normal 5 2 2 2 3 3 4" xfId="17185"/>
    <cellStyle name="Normal 5 2 2 2 3 3 5" xfId="17186"/>
    <cellStyle name="Normal 5 2 2 2 3 3 6" xfId="17187"/>
    <cellStyle name="Normal 5 2 2 2 3 4" xfId="17188"/>
    <cellStyle name="Normal 5 2 2 2 3 4 2" xfId="17189"/>
    <cellStyle name="Normal 5 2 2 2 3 4 3" xfId="17190"/>
    <cellStyle name="Normal 5 2 2 2 3 4 4" xfId="17191"/>
    <cellStyle name="Normal 5 2 2 2 3 5" xfId="17192"/>
    <cellStyle name="Normal 5 2 2 2 3 5 2" xfId="17193"/>
    <cellStyle name="Normal 5 2 2 2 3 5 3" xfId="17194"/>
    <cellStyle name="Normal 5 2 2 2 3 5 4" xfId="17195"/>
    <cellStyle name="Normal 5 2 2 2 3 6" xfId="17196"/>
    <cellStyle name="Normal 5 2 2 2 3 6 2" xfId="17197"/>
    <cellStyle name="Normal 5 2 2 2 3 6 3" xfId="17198"/>
    <cellStyle name="Normal 5 2 2 2 3 6 4" xfId="17199"/>
    <cellStyle name="Normal 5 2 2 2 3 7" xfId="17200"/>
    <cellStyle name="Normal 5 2 2 2 3 7 2" xfId="17201"/>
    <cellStyle name="Normal 5 2 2 2 3 7 3" xfId="17202"/>
    <cellStyle name="Normal 5 2 2 2 3 8" xfId="17203"/>
    <cellStyle name="Normal 5 2 2 2 3 9" xfId="17204"/>
    <cellStyle name="Normal 5 2 2 2 4" xfId="17205"/>
    <cellStyle name="Normal 5 2 2 2 4 2" xfId="17206"/>
    <cellStyle name="Normal 5 2 2 2 4 2 2" xfId="17207"/>
    <cellStyle name="Normal 5 2 2 2 4 2 2 2" xfId="17208"/>
    <cellStyle name="Normal 5 2 2 2 4 2 2 3" xfId="17209"/>
    <cellStyle name="Normal 5 2 2 2 4 2 2 4" xfId="17210"/>
    <cellStyle name="Normal 5 2 2 2 4 2 3" xfId="17211"/>
    <cellStyle name="Normal 5 2 2 2 4 2 3 2" xfId="17212"/>
    <cellStyle name="Normal 5 2 2 2 4 2 3 3" xfId="17213"/>
    <cellStyle name="Normal 5 2 2 2 4 2 4" xfId="17214"/>
    <cellStyle name="Normal 5 2 2 2 4 2 5" xfId="17215"/>
    <cellStyle name="Normal 5 2 2 2 4 2 6" xfId="17216"/>
    <cellStyle name="Normal 5 2 2 2 4 3" xfId="17217"/>
    <cellStyle name="Normal 5 2 2 2 4 3 2" xfId="17218"/>
    <cellStyle name="Normal 5 2 2 2 4 3 3" xfId="17219"/>
    <cellStyle name="Normal 5 2 2 2 4 3 4" xfId="17220"/>
    <cellStyle name="Normal 5 2 2 2 4 4" xfId="17221"/>
    <cellStyle name="Normal 5 2 2 2 4 4 2" xfId="17222"/>
    <cellStyle name="Normal 5 2 2 2 4 4 3" xfId="17223"/>
    <cellStyle name="Normal 5 2 2 2 4 4 4" xfId="17224"/>
    <cellStyle name="Normal 5 2 2 2 4 5" xfId="17225"/>
    <cellStyle name="Normal 5 2 2 2 4 5 2" xfId="17226"/>
    <cellStyle name="Normal 5 2 2 2 4 5 3" xfId="17227"/>
    <cellStyle name="Normal 5 2 2 2 4 5 4" xfId="17228"/>
    <cellStyle name="Normal 5 2 2 2 4 6" xfId="17229"/>
    <cellStyle name="Normal 5 2 2 2 4 6 2" xfId="17230"/>
    <cellStyle name="Normal 5 2 2 2 4 6 3" xfId="17231"/>
    <cellStyle name="Normal 5 2 2 2 4 7" xfId="17232"/>
    <cellStyle name="Normal 5 2 2 2 4 8" xfId="17233"/>
    <cellStyle name="Normal 5 2 2 2 4 9" xfId="17234"/>
    <cellStyle name="Normal 5 2 2 2 5" xfId="17235"/>
    <cellStyle name="Normal 5 2 2 2 5 2" xfId="17236"/>
    <cellStyle name="Normal 5 2 2 2 5 2 2" xfId="17237"/>
    <cellStyle name="Normal 5 2 2 2 5 2 2 2" xfId="17238"/>
    <cellStyle name="Normal 5 2 2 2 5 2 2 3" xfId="17239"/>
    <cellStyle name="Normal 5 2 2 2 5 2 2 4" xfId="17240"/>
    <cellStyle name="Normal 5 2 2 2 5 2 3" xfId="17241"/>
    <cellStyle name="Normal 5 2 2 2 5 2 3 2" xfId="17242"/>
    <cellStyle name="Normal 5 2 2 2 5 2 3 3" xfId="17243"/>
    <cellStyle name="Normal 5 2 2 2 5 2 4" xfId="17244"/>
    <cellStyle name="Normal 5 2 2 2 5 2 5" xfId="17245"/>
    <cellStyle name="Normal 5 2 2 2 5 2 6" xfId="17246"/>
    <cellStyle name="Normal 5 2 2 2 5 3" xfId="17247"/>
    <cellStyle name="Normal 5 2 2 2 5 3 2" xfId="17248"/>
    <cellStyle name="Normal 5 2 2 2 5 3 3" xfId="17249"/>
    <cellStyle name="Normal 5 2 2 2 5 3 4" xfId="17250"/>
    <cellStyle name="Normal 5 2 2 2 5 4" xfId="17251"/>
    <cellStyle name="Normal 5 2 2 2 5 4 2" xfId="17252"/>
    <cellStyle name="Normal 5 2 2 2 5 4 3" xfId="17253"/>
    <cellStyle name="Normal 5 2 2 2 5 4 4" xfId="17254"/>
    <cellStyle name="Normal 5 2 2 2 5 5" xfId="17255"/>
    <cellStyle name="Normal 5 2 2 2 5 5 2" xfId="17256"/>
    <cellStyle name="Normal 5 2 2 2 5 5 3" xfId="17257"/>
    <cellStyle name="Normal 5 2 2 2 5 5 4" xfId="17258"/>
    <cellStyle name="Normal 5 2 2 2 5 6" xfId="17259"/>
    <cellStyle name="Normal 5 2 2 2 5 6 2" xfId="17260"/>
    <cellStyle name="Normal 5 2 2 2 5 6 3" xfId="17261"/>
    <cellStyle name="Normal 5 2 2 2 5 7" xfId="17262"/>
    <cellStyle name="Normal 5 2 2 2 5 8" xfId="17263"/>
    <cellStyle name="Normal 5 2 2 2 5 9" xfId="17264"/>
    <cellStyle name="Normal 5 2 2 2 6" xfId="17265"/>
    <cellStyle name="Normal 5 2 2 2 6 2" xfId="17266"/>
    <cellStyle name="Normal 5 2 2 2 6 2 2" xfId="17267"/>
    <cellStyle name="Normal 5 2 2 2 6 2 2 2" xfId="17268"/>
    <cellStyle name="Normal 5 2 2 2 6 2 2 3" xfId="17269"/>
    <cellStyle name="Normal 5 2 2 2 6 2 2 4" xfId="17270"/>
    <cellStyle name="Normal 5 2 2 2 6 2 3" xfId="17271"/>
    <cellStyle name="Normal 5 2 2 2 6 2 3 2" xfId="17272"/>
    <cellStyle name="Normal 5 2 2 2 6 2 3 3" xfId="17273"/>
    <cellStyle name="Normal 5 2 2 2 6 2 4" xfId="17274"/>
    <cellStyle name="Normal 5 2 2 2 6 2 5" xfId="17275"/>
    <cellStyle name="Normal 5 2 2 2 6 2 6" xfId="17276"/>
    <cellStyle name="Normal 5 2 2 2 6 3" xfId="17277"/>
    <cellStyle name="Normal 5 2 2 2 6 3 2" xfId="17278"/>
    <cellStyle name="Normal 5 2 2 2 6 3 3" xfId="17279"/>
    <cellStyle name="Normal 5 2 2 2 6 3 4" xfId="17280"/>
    <cellStyle name="Normal 5 2 2 2 6 4" xfId="17281"/>
    <cellStyle name="Normal 5 2 2 2 6 4 2" xfId="17282"/>
    <cellStyle name="Normal 5 2 2 2 6 4 3" xfId="17283"/>
    <cellStyle name="Normal 5 2 2 2 6 4 4" xfId="17284"/>
    <cellStyle name="Normal 5 2 2 2 6 5" xfId="17285"/>
    <cellStyle name="Normal 5 2 2 2 6 5 2" xfId="17286"/>
    <cellStyle name="Normal 5 2 2 2 6 5 3" xfId="17287"/>
    <cellStyle name="Normal 5 2 2 2 6 6" xfId="17288"/>
    <cellStyle name="Normal 5 2 2 2 6 7" xfId="17289"/>
    <cellStyle name="Normal 5 2 2 2 6 8" xfId="17290"/>
    <cellStyle name="Normal 5 2 2 2 7" xfId="17291"/>
    <cellStyle name="Normal 5 2 2 2 7 2" xfId="17292"/>
    <cellStyle name="Normal 5 2 2 2 7 2 2" xfId="17293"/>
    <cellStyle name="Normal 5 2 2 2 7 2 3" xfId="17294"/>
    <cellStyle name="Normal 5 2 2 2 7 2 4" xfId="17295"/>
    <cellStyle name="Normal 5 2 2 2 7 3" xfId="17296"/>
    <cellStyle name="Normal 5 2 2 2 7 3 2" xfId="17297"/>
    <cellStyle name="Normal 5 2 2 2 7 3 3" xfId="17298"/>
    <cellStyle name="Normal 5 2 2 2 7 4" xfId="17299"/>
    <cellStyle name="Normal 5 2 2 2 7 5" xfId="17300"/>
    <cellStyle name="Normal 5 2 2 2 7 6" xfId="17301"/>
    <cellStyle name="Normal 5 2 2 2 8" xfId="17302"/>
    <cellStyle name="Normal 5 2 2 2 8 2" xfId="17303"/>
    <cellStyle name="Normal 5 2 2 2 8 3" xfId="17304"/>
    <cellStyle name="Normal 5 2 2 2 8 4" xfId="17305"/>
    <cellStyle name="Normal 5 2 2 2 9" xfId="17306"/>
    <cellStyle name="Normal 5 2 2 2 9 2" xfId="17307"/>
    <cellStyle name="Normal 5 2 2 2 9 3" xfId="17308"/>
    <cellStyle name="Normal 5 2 2 2 9 4" xfId="17309"/>
    <cellStyle name="Normal 5 2 2 3" xfId="17310"/>
    <cellStyle name="Normal 5 2 2 3 10" xfId="17311"/>
    <cellStyle name="Normal 5 2 2 3 10 2" xfId="17312"/>
    <cellStyle name="Normal 5 2 2 3 10 3" xfId="17313"/>
    <cellStyle name="Normal 5 2 2 3 10 4" xfId="17314"/>
    <cellStyle name="Normal 5 2 2 3 11" xfId="17315"/>
    <cellStyle name="Normal 5 2 2 3 11 2" xfId="17316"/>
    <cellStyle name="Normal 5 2 2 3 11 3" xfId="17317"/>
    <cellStyle name="Normal 5 2 2 3 12" xfId="17318"/>
    <cellStyle name="Normal 5 2 2 3 13" xfId="17319"/>
    <cellStyle name="Normal 5 2 2 3 14" xfId="17320"/>
    <cellStyle name="Normal 5 2 2 3 2" xfId="17321"/>
    <cellStyle name="Normal 5 2 2 3 2 10" xfId="17322"/>
    <cellStyle name="Normal 5 2 2 3 2 11" xfId="17323"/>
    <cellStyle name="Normal 5 2 2 3 2 2" xfId="17324"/>
    <cellStyle name="Normal 5 2 2 3 2 2 10" xfId="17325"/>
    <cellStyle name="Normal 5 2 2 3 2 2 2" xfId="17326"/>
    <cellStyle name="Normal 5 2 2 3 2 2 2 2" xfId="17327"/>
    <cellStyle name="Normal 5 2 2 3 2 2 2 2 2" xfId="17328"/>
    <cellStyle name="Normal 5 2 2 3 2 2 2 2 2 2" xfId="17329"/>
    <cellStyle name="Normal 5 2 2 3 2 2 2 2 2 3" xfId="17330"/>
    <cellStyle name="Normal 5 2 2 3 2 2 2 2 2 4" xfId="17331"/>
    <cellStyle name="Normal 5 2 2 3 2 2 2 2 3" xfId="17332"/>
    <cellStyle name="Normal 5 2 2 3 2 2 2 2 3 2" xfId="17333"/>
    <cellStyle name="Normal 5 2 2 3 2 2 2 2 3 3" xfId="17334"/>
    <cellStyle name="Normal 5 2 2 3 2 2 2 2 4" xfId="17335"/>
    <cellStyle name="Normal 5 2 2 3 2 2 2 2 5" xfId="17336"/>
    <cellStyle name="Normal 5 2 2 3 2 2 2 2 6" xfId="17337"/>
    <cellStyle name="Normal 5 2 2 3 2 2 2 3" xfId="17338"/>
    <cellStyle name="Normal 5 2 2 3 2 2 2 3 2" xfId="17339"/>
    <cellStyle name="Normal 5 2 2 3 2 2 2 3 3" xfId="17340"/>
    <cellStyle name="Normal 5 2 2 3 2 2 2 3 4" xfId="17341"/>
    <cellStyle name="Normal 5 2 2 3 2 2 2 4" xfId="17342"/>
    <cellStyle name="Normal 5 2 2 3 2 2 2 4 2" xfId="17343"/>
    <cellStyle name="Normal 5 2 2 3 2 2 2 4 3" xfId="17344"/>
    <cellStyle name="Normal 5 2 2 3 2 2 2 4 4" xfId="17345"/>
    <cellStyle name="Normal 5 2 2 3 2 2 2 5" xfId="17346"/>
    <cellStyle name="Normal 5 2 2 3 2 2 2 5 2" xfId="17347"/>
    <cellStyle name="Normal 5 2 2 3 2 2 2 5 3" xfId="17348"/>
    <cellStyle name="Normal 5 2 2 3 2 2 2 5 4" xfId="17349"/>
    <cellStyle name="Normal 5 2 2 3 2 2 2 6" xfId="17350"/>
    <cellStyle name="Normal 5 2 2 3 2 2 2 6 2" xfId="17351"/>
    <cellStyle name="Normal 5 2 2 3 2 2 2 6 3" xfId="17352"/>
    <cellStyle name="Normal 5 2 2 3 2 2 2 7" xfId="17353"/>
    <cellStyle name="Normal 5 2 2 3 2 2 2 8" xfId="17354"/>
    <cellStyle name="Normal 5 2 2 3 2 2 2 9" xfId="17355"/>
    <cellStyle name="Normal 5 2 2 3 2 2 3" xfId="17356"/>
    <cellStyle name="Normal 5 2 2 3 2 2 3 2" xfId="17357"/>
    <cellStyle name="Normal 5 2 2 3 2 2 3 2 2" xfId="17358"/>
    <cellStyle name="Normal 5 2 2 3 2 2 3 2 3" xfId="17359"/>
    <cellStyle name="Normal 5 2 2 3 2 2 3 2 4" xfId="17360"/>
    <cellStyle name="Normal 5 2 2 3 2 2 3 3" xfId="17361"/>
    <cellStyle name="Normal 5 2 2 3 2 2 3 3 2" xfId="17362"/>
    <cellStyle name="Normal 5 2 2 3 2 2 3 3 3" xfId="17363"/>
    <cellStyle name="Normal 5 2 2 3 2 2 3 4" xfId="17364"/>
    <cellStyle name="Normal 5 2 2 3 2 2 3 5" xfId="17365"/>
    <cellStyle name="Normal 5 2 2 3 2 2 3 6" xfId="17366"/>
    <cellStyle name="Normal 5 2 2 3 2 2 4" xfId="17367"/>
    <cellStyle name="Normal 5 2 2 3 2 2 4 2" xfId="17368"/>
    <cellStyle name="Normal 5 2 2 3 2 2 4 3" xfId="17369"/>
    <cellStyle name="Normal 5 2 2 3 2 2 4 4" xfId="17370"/>
    <cellStyle name="Normal 5 2 2 3 2 2 5" xfId="17371"/>
    <cellStyle name="Normal 5 2 2 3 2 2 5 2" xfId="17372"/>
    <cellStyle name="Normal 5 2 2 3 2 2 5 3" xfId="17373"/>
    <cellStyle name="Normal 5 2 2 3 2 2 5 4" xfId="17374"/>
    <cellStyle name="Normal 5 2 2 3 2 2 6" xfId="17375"/>
    <cellStyle name="Normal 5 2 2 3 2 2 6 2" xfId="17376"/>
    <cellStyle name="Normal 5 2 2 3 2 2 6 3" xfId="17377"/>
    <cellStyle name="Normal 5 2 2 3 2 2 6 4" xfId="17378"/>
    <cellStyle name="Normal 5 2 2 3 2 2 7" xfId="17379"/>
    <cellStyle name="Normal 5 2 2 3 2 2 7 2" xfId="17380"/>
    <cellStyle name="Normal 5 2 2 3 2 2 7 3" xfId="17381"/>
    <cellStyle name="Normal 5 2 2 3 2 2 8" xfId="17382"/>
    <cellStyle name="Normal 5 2 2 3 2 2 9" xfId="17383"/>
    <cellStyle name="Normal 5 2 2 3 2 3" xfId="17384"/>
    <cellStyle name="Normal 5 2 2 3 2 3 2" xfId="17385"/>
    <cellStyle name="Normal 5 2 2 3 2 3 2 2" xfId="17386"/>
    <cellStyle name="Normal 5 2 2 3 2 3 2 2 2" xfId="17387"/>
    <cellStyle name="Normal 5 2 2 3 2 3 2 2 3" xfId="17388"/>
    <cellStyle name="Normal 5 2 2 3 2 3 2 2 4" xfId="17389"/>
    <cellStyle name="Normal 5 2 2 3 2 3 2 3" xfId="17390"/>
    <cellStyle name="Normal 5 2 2 3 2 3 2 3 2" xfId="17391"/>
    <cellStyle name="Normal 5 2 2 3 2 3 2 3 3" xfId="17392"/>
    <cellStyle name="Normal 5 2 2 3 2 3 2 4" xfId="17393"/>
    <cellStyle name="Normal 5 2 2 3 2 3 2 5" xfId="17394"/>
    <cellStyle name="Normal 5 2 2 3 2 3 2 6" xfId="17395"/>
    <cellStyle name="Normal 5 2 2 3 2 3 3" xfId="17396"/>
    <cellStyle name="Normal 5 2 2 3 2 3 3 2" xfId="17397"/>
    <cellStyle name="Normal 5 2 2 3 2 3 3 3" xfId="17398"/>
    <cellStyle name="Normal 5 2 2 3 2 3 3 4" xfId="17399"/>
    <cellStyle name="Normal 5 2 2 3 2 3 4" xfId="17400"/>
    <cellStyle name="Normal 5 2 2 3 2 3 4 2" xfId="17401"/>
    <cellStyle name="Normal 5 2 2 3 2 3 4 3" xfId="17402"/>
    <cellStyle name="Normal 5 2 2 3 2 3 4 4" xfId="17403"/>
    <cellStyle name="Normal 5 2 2 3 2 3 5" xfId="17404"/>
    <cellStyle name="Normal 5 2 2 3 2 3 5 2" xfId="17405"/>
    <cellStyle name="Normal 5 2 2 3 2 3 5 3" xfId="17406"/>
    <cellStyle name="Normal 5 2 2 3 2 3 5 4" xfId="17407"/>
    <cellStyle name="Normal 5 2 2 3 2 3 6" xfId="17408"/>
    <cellStyle name="Normal 5 2 2 3 2 3 6 2" xfId="17409"/>
    <cellStyle name="Normal 5 2 2 3 2 3 6 3" xfId="17410"/>
    <cellStyle name="Normal 5 2 2 3 2 3 7" xfId="17411"/>
    <cellStyle name="Normal 5 2 2 3 2 3 8" xfId="17412"/>
    <cellStyle name="Normal 5 2 2 3 2 3 9" xfId="17413"/>
    <cellStyle name="Normal 5 2 2 3 2 4" xfId="17414"/>
    <cellStyle name="Normal 5 2 2 3 2 4 2" xfId="17415"/>
    <cellStyle name="Normal 5 2 2 3 2 4 2 2" xfId="17416"/>
    <cellStyle name="Normal 5 2 2 3 2 4 2 3" xfId="17417"/>
    <cellStyle name="Normal 5 2 2 3 2 4 2 4" xfId="17418"/>
    <cellStyle name="Normal 5 2 2 3 2 4 3" xfId="17419"/>
    <cellStyle name="Normal 5 2 2 3 2 4 3 2" xfId="17420"/>
    <cellStyle name="Normal 5 2 2 3 2 4 3 3" xfId="17421"/>
    <cellStyle name="Normal 5 2 2 3 2 4 4" xfId="17422"/>
    <cellStyle name="Normal 5 2 2 3 2 4 5" xfId="17423"/>
    <cellStyle name="Normal 5 2 2 3 2 4 6" xfId="17424"/>
    <cellStyle name="Normal 5 2 2 3 2 5" xfId="17425"/>
    <cellStyle name="Normal 5 2 2 3 2 5 2" xfId="17426"/>
    <cellStyle name="Normal 5 2 2 3 2 5 3" xfId="17427"/>
    <cellStyle name="Normal 5 2 2 3 2 5 4" xfId="17428"/>
    <cellStyle name="Normal 5 2 2 3 2 6" xfId="17429"/>
    <cellStyle name="Normal 5 2 2 3 2 6 2" xfId="17430"/>
    <cellStyle name="Normal 5 2 2 3 2 6 3" xfId="17431"/>
    <cellStyle name="Normal 5 2 2 3 2 6 4" xfId="17432"/>
    <cellStyle name="Normal 5 2 2 3 2 7" xfId="17433"/>
    <cellStyle name="Normal 5 2 2 3 2 7 2" xfId="17434"/>
    <cellStyle name="Normal 5 2 2 3 2 7 3" xfId="17435"/>
    <cellStyle name="Normal 5 2 2 3 2 7 4" xfId="17436"/>
    <cellStyle name="Normal 5 2 2 3 2 8" xfId="17437"/>
    <cellStyle name="Normal 5 2 2 3 2 8 2" xfId="17438"/>
    <cellStyle name="Normal 5 2 2 3 2 8 3" xfId="17439"/>
    <cellStyle name="Normal 5 2 2 3 2 9" xfId="17440"/>
    <cellStyle name="Normal 5 2 2 3 3" xfId="17441"/>
    <cellStyle name="Normal 5 2 2 3 3 10" xfId="17442"/>
    <cellStyle name="Normal 5 2 2 3 3 2" xfId="17443"/>
    <cellStyle name="Normal 5 2 2 3 3 2 2" xfId="17444"/>
    <cellStyle name="Normal 5 2 2 3 3 2 2 2" xfId="17445"/>
    <cellStyle name="Normal 5 2 2 3 3 2 2 2 2" xfId="17446"/>
    <cellStyle name="Normal 5 2 2 3 3 2 2 2 3" xfId="17447"/>
    <cellStyle name="Normal 5 2 2 3 3 2 2 2 4" xfId="17448"/>
    <cellStyle name="Normal 5 2 2 3 3 2 2 3" xfId="17449"/>
    <cellStyle name="Normal 5 2 2 3 3 2 2 3 2" xfId="17450"/>
    <cellStyle name="Normal 5 2 2 3 3 2 2 3 3" xfId="17451"/>
    <cellStyle name="Normal 5 2 2 3 3 2 2 4" xfId="17452"/>
    <cellStyle name="Normal 5 2 2 3 3 2 2 5" xfId="17453"/>
    <cellStyle name="Normal 5 2 2 3 3 2 2 6" xfId="17454"/>
    <cellStyle name="Normal 5 2 2 3 3 2 3" xfId="17455"/>
    <cellStyle name="Normal 5 2 2 3 3 2 3 2" xfId="17456"/>
    <cellStyle name="Normal 5 2 2 3 3 2 3 3" xfId="17457"/>
    <cellStyle name="Normal 5 2 2 3 3 2 3 4" xfId="17458"/>
    <cellStyle name="Normal 5 2 2 3 3 2 4" xfId="17459"/>
    <cellStyle name="Normal 5 2 2 3 3 2 4 2" xfId="17460"/>
    <cellStyle name="Normal 5 2 2 3 3 2 4 3" xfId="17461"/>
    <cellStyle name="Normal 5 2 2 3 3 2 4 4" xfId="17462"/>
    <cellStyle name="Normal 5 2 2 3 3 2 5" xfId="17463"/>
    <cellStyle name="Normal 5 2 2 3 3 2 5 2" xfId="17464"/>
    <cellStyle name="Normal 5 2 2 3 3 2 5 3" xfId="17465"/>
    <cellStyle name="Normal 5 2 2 3 3 2 5 4" xfId="17466"/>
    <cellStyle name="Normal 5 2 2 3 3 2 6" xfId="17467"/>
    <cellStyle name="Normal 5 2 2 3 3 2 6 2" xfId="17468"/>
    <cellStyle name="Normal 5 2 2 3 3 2 6 3" xfId="17469"/>
    <cellStyle name="Normal 5 2 2 3 3 2 7" xfId="17470"/>
    <cellStyle name="Normal 5 2 2 3 3 2 8" xfId="17471"/>
    <cellStyle name="Normal 5 2 2 3 3 2 9" xfId="17472"/>
    <cellStyle name="Normal 5 2 2 3 3 3" xfId="17473"/>
    <cellStyle name="Normal 5 2 2 3 3 3 2" xfId="17474"/>
    <cellStyle name="Normal 5 2 2 3 3 3 2 2" xfId="17475"/>
    <cellStyle name="Normal 5 2 2 3 3 3 2 3" xfId="17476"/>
    <cellStyle name="Normal 5 2 2 3 3 3 2 4" xfId="17477"/>
    <cellStyle name="Normal 5 2 2 3 3 3 3" xfId="17478"/>
    <cellStyle name="Normal 5 2 2 3 3 3 3 2" xfId="17479"/>
    <cellStyle name="Normal 5 2 2 3 3 3 3 3" xfId="17480"/>
    <cellStyle name="Normal 5 2 2 3 3 3 4" xfId="17481"/>
    <cellStyle name="Normal 5 2 2 3 3 3 5" xfId="17482"/>
    <cellStyle name="Normal 5 2 2 3 3 3 6" xfId="17483"/>
    <cellStyle name="Normal 5 2 2 3 3 4" xfId="17484"/>
    <cellStyle name="Normal 5 2 2 3 3 4 2" xfId="17485"/>
    <cellStyle name="Normal 5 2 2 3 3 4 3" xfId="17486"/>
    <cellStyle name="Normal 5 2 2 3 3 4 4" xfId="17487"/>
    <cellStyle name="Normal 5 2 2 3 3 5" xfId="17488"/>
    <cellStyle name="Normal 5 2 2 3 3 5 2" xfId="17489"/>
    <cellStyle name="Normal 5 2 2 3 3 5 3" xfId="17490"/>
    <cellStyle name="Normal 5 2 2 3 3 5 4" xfId="17491"/>
    <cellStyle name="Normal 5 2 2 3 3 6" xfId="17492"/>
    <cellStyle name="Normal 5 2 2 3 3 6 2" xfId="17493"/>
    <cellStyle name="Normal 5 2 2 3 3 6 3" xfId="17494"/>
    <cellStyle name="Normal 5 2 2 3 3 6 4" xfId="17495"/>
    <cellStyle name="Normal 5 2 2 3 3 7" xfId="17496"/>
    <cellStyle name="Normal 5 2 2 3 3 7 2" xfId="17497"/>
    <cellStyle name="Normal 5 2 2 3 3 7 3" xfId="17498"/>
    <cellStyle name="Normal 5 2 2 3 3 8" xfId="17499"/>
    <cellStyle name="Normal 5 2 2 3 3 9" xfId="17500"/>
    <cellStyle name="Normal 5 2 2 3 4" xfId="17501"/>
    <cellStyle name="Normal 5 2 2 3 4 2" xfId="17502"/>
    <cellStyle name="Normal 5 2 2 3 4 2 2" xfId="17503"/>
    <cellStyle name="Normal 5 2 2 3 4 2 2 2" xfId="17504"/>
    <cellStyle name="Normal 5 2 2 3 4 2 2 3" xfId="17505"/>
    <cellStyle name="Normal 5 2 2 3 4 2 2 4" xfId="17506"/>
    <cellStyle name="Normal 5 2 2 3 4 2 3" xfId="17507"/>
    <cellStyle name="Normal 5 2 2 3 4 2 3 2" xfId="17508"/>
    <cellStyle name="Normal 5 2 2 3 4 2 3 3" xfId="17509"/>
    <cellStyle name="Normal 5 2 2 3 4 2 4" xfId="17510"/>
    <cellStyle name="Normal 5 2 2 3 4 2 5" xfId="17511"/>
    <cellStyle name="Normal 5 2 2 3 4 2 6" xfId="17512"/>
    <cellStyle name="Normal 5 2 2 3 4 3" xfId="17513"/>
    <cellStyle name="Normal 5 2 2 3 4 3 2" xfId="17514"/>
    <cellStyle name="Normal 5 2 2 3 4 3 3" xfId="17515"/>
    <cellStyle name="Normal 5 2 2 3 4 3 4" xfId="17516"/>
    <cellStyle name="Normal 5 2 2 3 4 4" xfId="17517"/>
    <cellStyle name="Normal 5 2 2 3 4 4 2" xfId="17518"/>
    <cellStyle name="Normal 5 2 2 3 4 4 3" xfId="17519"/>
    <cellStyle name="Normal 5 2 2 3 4 4 4" xfId="17520"/>
    <cellStyle name="Normal 5 2 2 3 4 5" xfId="17521"/>
    <cellStyle name="Normal 5 2 2 3 4 5 2" xfId="17522"/>
    <cellStyle name="Normal 5 2 2 3 4 5 3" xfId="17523"/>
    <cellStyle name="Normal 5 2 2 3 4 5 4" xfId="17524"/>
    <cellStyle name="Normal 5 2 2 3 4 6" xfId="17525"/>
    <cellStyle name="Normal 5 2 2 3 4 6 2" xfId="17526"/>
    <cellStyle name="Normal 5 2 2 3 4 6 3" xfId="17527"/>
    <cellStyle name="Normal 5 2 2 3 4 7" xfId="17528"/>
    <cellStyle name="Normal 5 2 2 3 4 8" xfId="17529"/>
    <cellStyle name="Normal 5 2 2 3 4 9" xfId="17530"/>
    <cellStyle name="Normal 5 2 2 3 5" xfId="17531"/>
    <cellStyle name="Normal 5 2 2 3 5 2" xfId="17532"/>
    <cellStyle name="Normal 5 2 2 3 5 2 2" xfId="17533"/>
    <cellStyle name="Normal 5 2 2 3 5 2 2 2" xfId="17534"/>
    <cellStyle name="Normal 5 2 2 3 5 2 2 3" xfId="17535"/>
    <cellStyle name="Normal 5 2 2 3 5 2 2 4" xfId="17536"/>
    <cellStyle name="Normal 5 2 2 3 5 2 3" xfId="17537"/>
    <cellStyle name="Normal 5 2 2 3 5 2 3 2" xfId="17538"/>
    <cellStyle name="Normal 5 2 2 3 5 2 3 3" xfId="17539"/>
    <cellStyle name="Normal 5 2 2 3 5 2 4" xfId="17540"/>
    <cellStyle name="Normal 5 2 2 3 5 2 5" xfId="17541"/>
    <cellStyle name="Normal 5 2 2 3 5 2 6" xfId="17542"/>
    <cellStyle name="Normal 5 2 2 3 5 3" xfId="17543"/>
    <cellStyle name="Normal 5 2 2 3 5 3 2" xfId="17544"/>
    <cellStyle name="Normal 5 2 2 3 5 3 3" xfId="17545"/>
    <cellStyle name="Normal 5 2 2 3 5 3 4" xfId="17546"/>
    <cellStyle name="Normal 5 2 2 3 5 4" xfId="17547"/>
    <cellStyle name="Normal 5 2 2 3 5 4 2" xfId="17548"/>
    <cellStyle name="Normal 5 2 2 3 5 4 3" xfId="17549"/>
    <cellStyle name="Normal 5 2 2 3 5 4 4" xfId="17550"/>
    <cellStyle name="Normal 5 2 2 3 5 5" xfId="17551"/>
    <cellStyle name="Normal 5 2 2 3 5 5 2" xfId="17552"/>
    <cellStyle name="Normal 5 2 2 3 5 5 3" xfId="17553"/>
    <cellStyle name="Normal 5 2 2 3 5 5 4" xfId="17554"/>
    <cellStyle name="Normal 5 2 2 3 5 6" xfId="17555"/>
    <cellStyle name="Normal 5 2 2 3 5 6 2" xfId="17556"/>
    <cellStyle name="Normal 5 2 2 3 5 6 3" xfId="17557"/>
    <cellStyle name="Normal 5 2 2 3 5 7" xfId="17558"/>
    <cellStyle name="Normal 5 2 2 3 5 8" xfId="17559"/>
    <cellStyle name="Normal 5 2 2 3 5 9" xfId="17560"/>
    <cellStyle name="Normal 5 2 2 3 6" xfId="17561"/>
    <cellStyle name="Normal 5 2 2 3 6 2" xfId="17562"/>
    <cellStyle name="Normal 5 2 2 3 6 2 2" xfId="17563"/>
    <cellStyle name="Normal 5 2 2 3 6 2 2 2" xfId="17564"/>
    <cellStyle name="Normal 5 2 2 3 6 2 2 3" xfId="17565"/>
    <cellStyle name="Normal 5 2 2 3 6 2 2 4" xfId="17566"/>
    <cellStyle name="Normal 5 2 2 3 6 2 3" xfId="17567"/>
    <cellStyle name="Normal 5 2 2 3 6 2 3 2" xfId="17568"/>
    <cellStyle name="Normal 5 2 2 3 6 2 3 3" xfId="17569"/>
    <cellStyle name="Normal 5 2 2 3 6 2 4" xfId="17570"/>
    <cellStyle name="Normal 5 2 2 3 6 2 5" xfId="17571"/>
    <cellStyle name="Normal 5 2 2 3 6 2 6" xfId="17572"/>
    <cellStyle name="Normal 5 2 2 3 6 3" xfId="17573"/>
    <cellStyle name="Normal 5 2 2 3 6 3 2" xfId="17574"/>
    <cellStyle name="Normal 5 2 2 3 6 3 3" xfId="17575"/>
    <cellStyle name="Normal 5 2 2 3 6 3 4" xfId="17576"/>
    <cellStyle name="Normal 5 2 2 3 6 4" xfId="17577"/>
    <cellStyle name="Normal 5 2 2 3 6 4 2" xfId="17578"/>
    <cellStyle name="Normal 5 2 2 3 6 4 3" xfId="17579"/>
    <cellStyle name="Normal 5 2 2 3 6 4 4" xfId="17580"/>
    <cellStyle name="Normal 5 2 2 3 6 5" xfId="17581"/>
    <cellStyle name="Normal 5 2 2 3 6 5 2" xfId="17582"/>
    <cellStyle name="Normal 5 2 2 3 6 5 3" xfId="17583"/>
    <cellStyle name="Normal 5 2 2 3 6 6" xfId="17584"/>
    <cellStyle name="Normal 5 2 2 3 6 7" xfId="17585"/>
    <cellStyle name="Normal 5 2 2 3 6 8" xfId="17586"/>
    <cellStyle name="Normal 5 2 2 3 7" xfId="17587"/>
    <cellStyle name="Normal 5 2 2 3 7 2" xfId="17588"/>
    <cellStyle name="Normal 5 2 2 3 7 2 2" xfId="17589"/>
    <cellStyle name="Normal 5 2 2 3 7 2 3" xfId="17590"/>
    <cellStyle name="Normal 5 2 2 3 7 2 4" xfId="17591"/>
    <cellStyle name="Normal 5 2 2 3 7 3" xfId="17592"/>
    <cellStyle name="Normal 5 2 2 3 7 3 2" xfId="17593"/>
    <cellStyle name="Normal 5 2 2 3 7 3 3" xfId="17594"/>
    <cellStyle name="Normal 5 2 2 3 7 4" xfId="17595"/>
    <cellStyle name="Normal 5 2 2 3 7 5" xfId="17596"/>
    <cellStyle name="Normal 5 2 2 3 7 6" xfId="17597"/>
    <cellStyle name="Normal 5 2 2 3 8" xfId="17598"/>
    <cellStyle name="Normal 5 2 2 3 8 2" xfId="17599"/>
    <cellStyle name="Normal 5 2 2 3 8 3" xfId="17600"/>
    <cellStyle name="Normal 5 2 2 3 8 4" xfId="17601"/>
    <cellStyle name="Normal 5 2 2 3 9" xfId="17602"/>
    <cellStyle name="Normal 5 2 2 3 9 2" xfId="17603"/>
    <cellStyle name="Normal 5 2 2 3 9 3" xfId="17604"/>
    <cellStyle name="Normal 5 2 2 3 9 4" xfId="17605"/>
    <cellStyle name="Normal 5 2 2 4" xfId="17606"/>
    <cellStyle name="Normal 5 2 2 4 10" xfId="17607"/>
    <cellStyle name="Normal 5 2 2 4 11" xfId="17608"/>
    <cellStyle name="Normal 5 2 2 4 2" xfId="17609"/>
    <cellStyle name="Normal 5 2 2 4 2 10" xfId="17610"/>
    <cellStyle name="Normal 5 2 2 4 2 2" xfId="17611"/>
    <cellStyle name="Normal 5 2 2 4 2 2 2" xfId="17612"/>
    <cellStyle name="Normal 5 2 2 4 2 2 2 2" xfId="17613"/>
    <cellStyle name="Normal 5 2 2 4 2 2 2 2 2" xfId="17614"/>
    <cellStyle name="Normal 5 2 2 4 2 2 2 2 3" xfId="17615"/>
    <cellStyle name="Normal 5 2 2 4 2 2 2 2 4" xfId="17616"/>
    <cellStyle name="Normal 5 2 2 4 2 2 2 3" xfId="17617"/>
    <cellStyle name="Normal 5 2 2 4 2 2 2 3 2" xfId="17618"/>
    <cellStyle name="Normal 5 2 2 4 2 2 2 3 3" xfId="17619"/>
    <cellStyle name="Normal 5 2 2 4 2 2 2 4" xfId="17620"/>
    <cellStyle name="Normal 5 2 2 4 2 2 2 5" xfId="17621"/>
    <cellStyle name="Normal 5 2 2 4 2 2 2 6" xfId="17622"/>
    <cellStyle name="Normal 5 2 2 4 2 2 3" xfId="17623"/>
    <cellStyle name="Normal 5 2 2 4 2 2 3 2" xfId="17624"/>
    <cellStyle name="Normal 5 2 2 4 2 2 3 3" xfId="17625"/>
    <cellStyle name="Normal 5 2 2 4 2 2 3 4" xfId="17626"/>
    <cellStyle name="Normal 5 2 2 4 2 2 4" xfId="17627"/>
    <cellStyle name="Normal 5 2 2 4 2 2 4 2" xfId="17628"/>
    <cellStyle name="Normal 5 2 2 4 2 2 4 3" xfId="17629"/>
    <cellStyle name="Normal 5 2 2 4 2 2 4 4" xfId="17630"/>
    <cellStyle name="Normal 5 2 2 4 2 2 5" xfId="17631"/>
    <cellStyle name="Normal 5 2 2 4 2 2 5 2" xfId="17632"/>
    <cellStyle name="Normal 5 2 2 4 2 2 5 3" xfId="17633"/>
    <cellStyle name="Normal 5 2 2 4 2 2 5 4" xfId="17634"/>
    <cellStyle name="Normal 5 2 2 4 2 2 6" xfId="17635"/>
    <cellStyle name="Normal 5 2 2 4 2 2 6 2" xfId="17636"/>
    <cellStyle name="Normal 5 2 2 4 2 2 6 3" xfId="17637"/>
    <cellStyle name="Normal 5 2 2 4 2 2 7" xfId="17638"/>
    <cellStyle name="Normal 5 2 2 4 2 2 8" xfId="17639"/>
    <cellStyle name="Normal 5 2 2 4 2 2 9" xfId="17640"/>
    <cellStyle name="Normal 5 2 2 4 2 3" xfId="17641"/>
    <cellStyle name="Normal 5 2 2 4 2 3 2" xfId="17642"/>
    <cellStyle name="Normal 5 2 2 4 2 3 2 2" xfId="17643"/>
    <cellStyle name="Normal 5 2 2 4 2 3 2 3" xfId="17644"/>
    <cellStyle name="Normal 5 2 2 4 2 3 2 4" xfId="17645"/>
    <cellStyle name="Normal 5 2 2 4 2 3 3" xfId="17646"/>
    <cellStyle name="Normal 5 2 2 4 2 3 3 2" xfId="17647"/>
    <cellStyle name="Normal 5 2 2 4 2 3 3 3" xfId="17648"/>
    <cellStyle name="Normal 5 2 2 4 2 3 4" xfId="17649"/>
    <cellStyle name="Normal 5 2 2 4 2 3 5" xfId="17650"/>
    <cellStyle name="Normal 5 2 2 4 2 3 6" xfId="17651"/>
    <cellStyle name="Normal 5 2 2 4 2 4" xfId="17652"/>
    <cellStyle name="Normal 5 2 2 4 2 4 2" xfId="17653"/>
    <cellStyle name="Normal 5 2 2 4 2 4 3" xfId="17654"/>
    <cellStyle name="Normal 5 2 2 4 2 4 4" xfId="17655"/>
    <cellStyle name="Normal 5 2 2 4 2 5" xfId="17656"/>
    <cellStyle name="Normal 5 2 2 4 2 5 2" xfId="17657"/>
    <cellStyle name="Normal 5 2 2 4 2 5 3" xfId="17658"/>
    <cellStyle name="Normal 5 2 2 4 2 5 4" xfId="17659"/>
    <cellStyle name="Normal 5 2 2 4 2 6" xfId="17660"/>
    <cellStyle name="Normal 5 2 2 4 2 6 2" xfId="17661"/>
    <cellStyle name="Normal 5 2 2 4 2 6 3" xfId="17662"/>
    <cellStyle name="Normal 5 2 2 4 2 6 4" xfId="17663"/>
    <cellStyle name="Normal 5 2 2 4 2 7" xfId="17664"/>
    <cellStyle name="Normal 5 2 2 4 2 7 2" xfId="17665"/>
    <cellStyle name="Normal 5 2 2 4 2 7 3" xfId="17666"/>
    <cellStyle name="Normal 5 2 2 4 2 8" xfId="17667"/>
    <cellStyle name="Normal 5 2 2 4 2 9" xfId="17668"/>
    <cellStyle name="Normal 5 2 2 4 3" xfId="17669"/>
    <cellStyle name="Normal 5 2 2 4 3 2" xfId="17670"/>
    <cellStyle name="Normal 5 2 2 4 3 2 2" xfId="17671"/>
    <cellStyle name="Normal 5 2 2 4 3 2 2 2" xfId="17672"/>
    <cellStyle name="Normal 5 2 2 4 3 2 2 3" xfId="17673"/>
    <cellStyle name="Normal 5 2 2 4 3 2 2 4" xfId="17674"/>
    <cellStyle name="Normal 5 2 2 4 3 2 3" xfId="17675"/>
    <cellStyle name="Normal 5 2 2 4 3 2 3 2" xfId="17676"/>
    <cellStyle name="Normal 5 2 2 4 3 2 3 3" xfId="17677"/>
    <cellStyle name="Normal 5 2 2 4 3 2 4" xfId="17678"/>
    <cellStyle name="Normal 5 2 2 4 3 2 5" xfId="17679"/>
    <cellStyle name="Normal 5 2 2 4 3 2 6" xfId="17680"/>
    <cellStyle name="Normal 5 2 2 4 3 3" xfId="17681"/>
    <cellStyle name="Normal 5 2 2 4 3 3 2" xfId="17682"/>
    <cellStyle name="Normal 5 2 2 4 3 3 3" xfId="17683"/>
    <cellStyle name="Normal 5 2 2 4 3 3 4" xfId="17684"/>
    <cellStyle name="Normal 5 2 2 4 3 4" xfId="17685"/>
    <cellStyle name="Normal 5 2 2 4 3 4 2" xfId="17686"/>
    <cellStyle name="Normal 5 2 2 4 3 4 3" xfId="17687"/>
    <cellStyle name="Normal 5 2 2 4 3 4 4" xfId="17688"/>
    <cellStyle name="Normal 5 2 2 4 3 5" xfId="17689"/>
    <cellStyle name="Normal 5 2 2 4 3 5 2" xfId="17690"/>
    <cellStyle name="Normal 5 2 2 4 3 5 3" xfId="17691"/>
    <cellStyle name="Normal 5 2 2 4 3 5 4" xfId="17692"/>
    <cellStyle name="Normal 5 2 2 4 3 6" xfId="17693"/>
    <cellStyle name="Normal 5 2 2 4 3 6 2" xfId="17694"/>
    <cellStyle name="Normal 5 2 2 4 3 6 3" xfId="17695"/>
    <cellStyle name="Normal 5 2 2 4 3 7" xfId="17696"/>
    <cellStyle name="Normal 5 2 2 4 3 8" xfId="17697"/>
    <cellStyle name="Normal 5 2 2 4 3 9" xfId="17698"/>
    <cellStyle name="Normal 5 2 2 4 4" xfId="17699"/>
    <cellStyle name="Normal 5 2 2 4 4 2" xfId="17700"/>
    <cellStyle name="Normal 5 2 2 4 4 2 2" xfId="17701"/>
    <cellStyle name="Normal 5 2 2 4 4 2 3" xfId="17702"/>
    <cellStyle name="Normal 5 2 2 4 4 2 4" xfId="17703"/>
    <cellStyle name="Normal 5 2 2 4 4 3" xfId="17704"/>
    <cellStyle name="Normal 5 2 2 4 4 3 2" xfId="17705"/>
    <cellStyle name="Normal 5 2 2 4 4 3 3" xfId="17706"/>
    <cellStyle name="Normal 5 2 2 4 4 4" xfId="17707"/>
    <cellStyle name="Normal 5 2 2 4 4 5" xfId="17708"/>
    <cellStyle name="Normal 5 2 2 4 4 6" xfId="17709"/>
    <cellStyle name="Normal 5 2 2 4 5" xfId="17710"/>
    <cellStyle name="Normal 5 2 2 4 5 2" xfId="17711"/>
    <cellStyle name="Normal 5 2 2 4 5 3" xfId="17712"/>
    <cellStyle name="Normal 5 2 2 4 5 4" xfId="17713"/>
    <cellStyle name="Normal 5 2 2 4 6" xfId="17714"/>
    <cellStyle name="Normal 5 2 2 4 6 2" xfId="17715"/>
    <cellStyle name="Normal 5 2 2 4 6 3" xfId="17716"/>
    <cellStyle name="Normal 5 2 2 4 6 4" xfId="17717"/>
    <cellStyle name="Normal 5 2 2 4 7" xfId="17718"/>
    <cellStyle name="Normal 5 2 2 4 7 2" xfId="17719"/>
    <cellStyle name="Normal 5 2 2 4 7 3" xfId="17720"/>
    <cellStyle name="Normal 5 2 2 4 7 4" xfId="17721"/>
    <cellStyle name="Normal 5 2 2 4 8" xfId="17722"/>
    <cellStyle name="Normal 5 2 2 4 8 2" xfId="17723"/>
    <cellStyle name="Normal 5 2 2 4 8 3" xfId="17724"/>
    <cellStyle name="Normal 5 2 2 4 9" xfId="17725"/>
    <cellStyle name="Normal 5 2 2 5" xfId="17726"/>
    <cellStyle name="Normal 5 2 2 5 10" xfId="17727"/>
    <cellStyle name="Normal 5 2 2 5 11" xfId="17728"/>
    <cellStyle name="Normal 5 2 2 5 2" xfId="17729"/>
    <cellStyle name="Normal 5 2 2 5 2 10" xfId="17730"/>
    <cellStyle name="Normal 5 2 2 5 2 2" xfId="17731"/>
    <cellStyle name="Normal 5 2 2 5 2 2 2" xfId="17732"/>
    <cellStyle name="Normal 5 2 2 5 2 2 2 2" xfId="17733"/>
    <cellStyle name="Normal 5 2 2 5 2 2 2 2 2" xfId="17734"/>
    <cellStyle name="Normal 5 2 2 5 2 2 2 2 3" xfId="17735"/>
    <cellStyle name="Normal 5 2 2 5 2 2 2 2 4" xfId="17736"/>
    <cellStyle name="Normal 5 2 2 5 2 2 2 3" xfId="17737"/>
    <cellStyle name="Normal 5 2 2 5 2 2 2 3 2" xfId="17738"/>
    <cellStyle name="Normal 5 2 2 5 2 2 2 3 3" xfId="17739"/>
    <cellStyle name="Normal 5 2 2 5 2 2 2 4" xfId="17740"/>
    <cellStyle name="Normal 5 2 2 5 2 2 2 5" xfId="17741"/>
    <cellStyle name="Normal 5 2 2 5 2 2 2 6" xfId="17742"/>
    <cellStyle name="Normal 5 2 2 5 2 2 3" xfId="17743"/>
    <cellStyle name="Normal 5 2 2 5 2 2 3 2" xfId="17744"/>
    <cellStyle name="Normal 5 2 2 5 2 2 3 3" xfId="17745"/>
    <cellStyle name="Normal 5 2 2 5 2 2 3 4" xfId="17746"/>
    <cellStyle name="Normal 5 2 2 5 2 2 4" xfId="17747"/>
    <cellStyle name="Normal 5 2 2 5 2 2 4 2" xfId="17748"/>
    <cellStyle name="Normal 5 2 2 5 2 2 4 3" xfId="17749"/>
    <cellStyle name="Normal 5 2 2 5 2 2 4 4" xfId="17750"/>
    <cellStyle name="Normal 5 2 2 5 2 2 5" xfId="17751"/>
    <cellStyle name="Normal 5 2 2 5 2 2 5 2" xfId="17752"/>
    <cellStyle name="Normal 5 2 2 5 2 2 5 3" xfId="17753"/>
    <cellStyle name="Normal 5 2 2 5 2 2 5 4" xfId="17754"/>
    <cellStyle name="Normal 5 2 2 5 2 2 6" xfId="17755"/>
    <cellStyle name="Normal 5 2 2 5 2 2 6 2" xfId="17756"/>
    <cellStyle name="Normal 5 2 2 5 2 2 6 3" xfId="17757"/>
    <cellStyle name="Normal 5 2 2 5 2 2 7" xfId="17758"/>
    <cellStyle name="Normal 5 2 2 5 2 2 8" xfId="17759"/>
    <cellStyle name="Normal 5 2 2 5 2 2 9" xfId="17760"/>
    <cellStyle name="Normal 5 2 2 5 2 3" xfId="17761"/>
    <cellStyle name="Normal 5 2 2 5 2 3 2" xfId="17762"/>
    <cellStyle name="Normal 5 2 2 5 2 3 2 2" xfId="17763"/>
    <cellStyle name="Normal 5 2 2 5 2 3 2 3" xfId="17764"/>
    <cellStyle name="Normal 5 2 2 5 2 3 2 4" xfId="17765"/>
    <cellStyle name="Normal 5 2 2 5 2 3 3" xfId="17766"/>
    <cellStyle name="Normal 5 2 2 5 2 3 3 2" xfId="17767"/>
    <cellStyle name="Normal 5 2 2 5 2 3 3 3" xfId="17768"/>
    <cellStyle name="Normal 5 2 2 5 2 3 4" xfId="17769"/>
    <cellStyle name="Normal 5 2 2 5 2 3 5" xfId="17770"/>
    <cellStyle name="Normal 5 2 2 5 2 3 6" xfId="17771"/>
    <cellStyle name="Normal 5 2 2 5 2 4" xfId="17772"/>
    <cellStyle name="Normal 5 2 2 5 2 4 2" xfId="17773"/>
    <cellStyle name="Normal 5 2 2 5 2 4 3" xfId="17774"/>
    <cellStyle name="Normal 5 2 2 5 2 4 4" xfId="17775"/>
    <cellStyle name="Normal 5 2 2 5 2 5" xfId="17776"/>
    <cellStyle name="Normal 5 2 2 5 2 5 2" xfId="17777"/>
    <cellStyle name="Normal 5 2 2 5 2 5 3" xfId="17778"/>
    <cellStyle name="Normal 5 2 2 5 2 5 4" xfId="17779"/>
    <cellStyle name="Normal 5 2 2 5 2 6" xfId="17780"/>
    <cellStyle name="Normal 5 2 2 5 2 6 2" xfId="17781"/>
    <cellStyle name="Normal 5 2 2 5 2 6 3" xfId="17782"/>
    <cellStyle name="Normal 5 2 2 5 2 6 4" xfId="17783"/>
    <cellStyle name="Normal 5 2 2 5 2 7" xfId="17784"/>
    <cellStyle name="Normal 5 2 2 5 2 7 2" xfId="17785"/>
    <cellStyle name="Normal 5 2 2 5 2 7 3" xfId="17786"/>
    <cellStyle name="Normal 5 2 2 5 2 8" xfId="17787"/>
    <cellStyle name="Normal 5 2 2 5 2 9" xfId="17788"/>
    <cellStyle name="Normal 5 2 2 5 3" xfId="17789"/>
    <cellStyle name="Normal 5 2 2 5 3 2" xfId="17790"/>
    <cellStyle name="Normal 5 2 2 5 3 2 2" xfId="17791"/>
    <cellStyle name="Normal 5 2 2 5 3 2 2 2" xfId="17792"/>
    <cellStyle name="Normal 5 2 2 5 3 2 2 3" xfId="17793"/>
    <cellStyle name="Normal 5 2 2 5 3 2 2 4" xfId="17794"/>
    <cellStyle name="Normal 5 2 2 5 3 2 3" xfId="17795"/>
    <cellStyle name="Normal 5 2 2 5 3 2 3 2" xfId="17796"/>
    <cellStyle name="Normal 5 2 2 5 3 2 3 3" xfId="17797"/>
    <cellStyle name="Normal 5 2 2 5 3 2 4" xfId="17798"/>
    <cellStyle name="Normal 5 2 2 5 3 2 5" xfId="17799"/>
    <cellStyle name="Normal 5 2 2 5 3 2 6" xfId="17800"/>
    <cellStyle name="Normal 5 2 2 5 3 3" xfId="17801"/>
    <cellStyle name="Normal 5 2 2 5 3 3 2" xfId="17802"/>
    <cellStyle name="Normal 5 2 2 5 3 3 3" xfId="17803"/>
    <cellStyle name="Normal 5 2 2 5 3 3 4" xfId="17804"/>
    <cellStyle name="Normal 5 2 2 5 3 4" xfId="17805"/>
    <cellStyle name="Normal 5 2 2 5 3 4 2" xfId="17806"/>
    <cellStyle name="Normal 5 2 2 5 3 4 3" xfId="17807"/>
    <cellStyle name="Normal 5 2 2 5 3 4 4" xfId="17808"/>
    <cellStyle name="Normal 5 2 2 5 3 5" xfId="17809"/>
    <cellStyle name="Normal 5 2 2 5 3 5 2" xfId="17810"/>
    <cellStyle name="Normal 5 2 2 5 3 5 3" xfId="17811"/>
    <cellStyle name="Normal 5 2 2 5 3 5 4" xfId="17812"/>
    <cellStyle name="Normal 5 2 2 5 3 6" xfId="17813"/>
    <cellStyle name="Normal 5 2 2 5 3 6 2" xfId="17814"/>
    <cellStyle name="Normal 5 2 2 5 3 6 3" xfId="17815"/>
    <cellStyle name="Normal 5 2 2 5 3 7" xfId="17816"/>
    <cellStyle name="Normal 5 2 2 5 3 8" xfId="17817"/>
    <cellStyle name="Normal 5 2 2 5 3 9" xfId="17818"/>
    <cellStyle name="Normal 5 2 2 5 4" xfId="17819"/>
    <cellStyle name="Normal 5 2 2 5 4 2" xfId="17820"/>
    <cellStyle name="Normal 5 2 2 5 4 2 2" xfId="17821"/>
    <cellStyle name="Normal 5 2 2 5 4 2 3" xfId="17822"/>
    <cellStyle name="Normal 5 2 2 5 4 2 4" xfId="17823"/>
    <cellStyle name="Normal 5 2 2 5 4 3" xfId="17824"/>
    <cellStyle name="Normal 5 2 2 5 4 3 2" xfId="17825"/>
    <cellStyle name="Normal 5 2 2 5 4 3 3" xfId="17826"/>
    <cellStyle name="Normal 5 2 2 5 4 4" xfId="17827"/>
    <cellStyle name="Normal 5 2 2 5 4 5" xfId="17828"/>
    <cellStyle name="Normal 5 2 2 5 4 6" xfId="17829"/>
    <cellStyle name="Normal 5 2 2 5 5" xfId="17830"/>
    <cellStyle name="Normal 5 2 2 5 5 2" xfId="17831"/>
    <cellStyle name="Normal 5 2 2 5 5 3" xfId="17832"/>
    <cellStyle name="Normal 5 2 2 5 5 4" xfId="17833"/>
    <cellStyle name="Normal 5 2 2 5 6" xfId="17834"/>
    <cellStyle name="Normal 5 2 2 5 6 2" xfId="17835"/>
    <cellStyle name="Normal 5 2 2 5 6 3" xfId="17836"/>
    <cellStyle name="Normal 5 2 2 5 6 4" xfId="17837"/>
    <cellStyle name="Normal 5 2 2 5 7" xfId="17838"/>
    <cellStyle name="Normal 5 2 2 5 7 2" xfId="17839"/>
    <cellStyle name="Normal 5 2 2 5 7 3" xfId="17840"/>
    <cellStyle name="Normal 5 2 2 5 7 4" xfId="17841"/>
    <cellStyle name="Normal 5 2 2 5 8" xfId="17842"/>
    <cellStyle name="Normal 5 2 2 5 8 2" xfId="17843"/>
    <cellStyle name="Normal 5 2 2 5 8 3" xfId="17844"/>
    <cellStyle name="Normal 5 2 2 5 9" xfId="17845"/>
    <cellStyle name="Normal 5 2 2 6" xfId="17846"/>
    <cellStyle name="Normal 5 2 2 6 10" xfId="17847"/>
    <cellStyle name="Normal 5 2 2 6 11" xfId="17848"/>
    <cellStyle name="Normal 5 2 2 6 2" xfId="17849"/>
    <cellStyle name="Normal 5 2 2 6 2 10" xfId="17850"/>
    <cellStyle name="Normal 5 2 2 6 2 2" xfId="17851"/>
    <cellStyle name="Normal 5 2 2 6 2 2 2" xfId="17852"/>
    <cellStyle name="Normal 5 2 2 6 2 2 2 2" xfId="17853"/>
    <cellStyle name="Normal 5 2 2 6 2 2 2 2 2" xfId="17854"/>
    <cellStyle name="Normal 5 2 2 6 2 2 2 2 3" xfId="17855"/>
    <cellStyle name="Normal 5 2 2 6 2 2 2 2 4" xfId="17856"/>
    <cellStyle name="Normal 5 2 2 6 2 2 2 3" xfId="17857"/>
    <cellStyle name="Normal 5 2 2 6 2 2 2 3 2" xfId="17858"/>
    <cellStyle name="Normal 5 2 2 6 2 2 2 3 3" xfId="17859"/>
    <cellStyle name="Normal 5 2 2 6 2 2 2 4" xfId="17860"/>
    <cellStyle name="Normal 5 2 2 6 2 2 2 5" xfId="17861"/>
    <cellStyle name="Normal 5 2 2 6 2 2 2 6" xfId="17862"/>
    <cellStyle name="Normal 5 2 2 6 2 2 3" xfId="17863"/>
    <cellStyle name="Normal 5 2 2 6 2 2 3 2" xfId="17864"/>
    <cellStyle name="Normal 5 2 2 6 2 2 3 3" xfId="17865"/>
    <cellStyle name="Normal 5 2 2 6 2 2 3 4" xfId="17866"/>
    <cellStyle name="Normal 5 2 2 6 2 2 4" xfId="17867"/>
    <cellStyle name="Normal 5 2 2 6 2 2 4 2" xfId="17868"/>
    <cellStyle name="Normal 5 2 2 6 2 2 4 3" xfId="17869"/>
    <cellStyle name="Normal 5 2 2 6 2 2 4 4" xfId="17870"/>
    <cellStyle name="Normal 5 2 2 6 2 2 5" xfId="17871"/>
    <cellStyle name="Normal 5 2 2 6 2 2 5 2" xfId="17872"/>
    <cellStyle name="Normal 5 2 2 6 2 2 5 3" xfId="17873"/>
    <cellStyle name="Normal 5 2 2 6 2 2 5 4" xfId="17874"/>
    <cellStyle name="Normal 5 2 2 6 2 2 6" xfId="17875"/>
    <cellStyle name="Normal 5 2 2 6 2 2 6 2" xfId="17876"/>
    <cellStyle name="Normal 5 2 2 6 2 2 6 3" xfId="17877"/>
    <cellStyle name="Normal 5 2 2 6 2 2 7" xfId="17878"/>
    <cellStyle name="Normal 5 2 2 6 2 2 8" xfId="17879"/>
    <cellStyle name="Normal 5 2 2 6 2 2 9" xfId="17880"/>
    <cellStyle name="Normal 5 2 2 6 2 3" xfId="17881"/>
    <cellStyle name="Normal 5 2 2 6 2 3 2" xfId="17882"/>
    <cellStyle name="Normal 5 2 2 6 2 3 2 2" xfId="17883"/>
    <cellStyle name="Normal 5 2 2 6 2 3 2 3" xfId="17884"/>
    <cellStyle name="Normal 5 2 2 6 2 3 2 4" xfId="17885"/>
    <cellStyle name="Normal 5 2 2 6 2 3 3" xfId="17886"/>
    <cellStyle name="Normal 5 2 2 6 2 3 3 2" xfId="17887"/>
    <cellStyle name="Normal 5 2 2 6 2 3 3 3" xfId="17888"/>
    <cellStyle name="Normal 5 2 2 6 2 3 4" xfId="17889"/>
    <cellStyle name="Normal 5 2 2 6 2 3 5" xfId="17890"/>
    <cellStyle name="Normal 5 2 2 6 2 3 6" xfId="17891"/>
    <cellStyle name="Normal 5 2 2 6 2 4" xfId="17892"/>
    <cellStyle name="Normal 5 2 2 6 2 4 2" xfId="17893"/>
    <cellStyle name="Normal 5 2 2 6 2 4 3" xfId="17894"/>
    <cellStyle name="Normal 5 2 2 6 2 4 4" xfId="17895"/>
    <cellStyle name="Normal 5 2 2 6 2 5" xfId="17896"/>
    <cellStyle name="Normal 5 2 2 6 2 5 2" xfId="17897"/>
    <cellStyle name="Normal 5 2 2 6 2 5 3" xfId="17898"/>
    <cellStyle name="Normal 5 2 2 6 2 5 4" xfId="17899"/>
    <cellStyle name="Normal 5 2 2 6 2 6" xfId="17900"/>
    <cellStyle name="Normal 5 2 2 6 2 6 2" xfId="17901"/>
    <cellStyle name="Normal 5 2 2 6 2 6 3" xfId="17902"/>
    <cellStyle name="Normal 5 2 2 6 2 6 4" xfId="17903"/>
    <cellStyle name="Normal 5 2 2 6 2 7" xfId="17904"/>
    <cellStyle name="Normal 5 2 2 6 2 7 2" xfId="17905"/>
    <cellStyle name="Normal 5 2 2 6 2 7 3" xfId="17906"/>
    <cellStyle name="Normal 5 2 2 6 2 8" xfId="17907"/>
    <cellStyle name="Normal 5 2 2 6 2 9" xfId="17908"/>
    <cellStyle name="Normal 5 2 2 6 3" xfId="17909"/>
    <cellStyle name="Normal 5 2 2 6 3 2" xfId="17910"/>
    <cellStyle name="Normal 5 2 2 6 3 2 2" xfId="17911"/>
    <cellStyle name="Normal 5 2 2 6 3 2 2 2" xfId="17912"/>
    <cellStyle name="Normal 5 2 2 6 3 2 2 3" xfId="17913"/>
    <cellStyle name="Normal 5 2 2 6 3 2 2 4" xfId="17914"/>
    <cellStyle name="Normal 5 2 2 6 3 2 3" xfId="17915"/>
    <cellStyle name="Normal 5 2 2 6 3 2 3 2" xfId="17916"/>
    <cellStyle name="Normal 5 2 2 6 3 2 3 3" xfId="17917"/>
    <cellStyle name="Normal 5 2 2 6 3 2 4" xfId="17918"/>
    <cellStyle name="Normal 5 2 2 6 3 2 5" xfId="17919"/>
    <cellStyle name="Normal 5 2 2 6 3 2 6" xfId="17920"/>
    <cellStyle name="Normal 5 2 2 6 3 3" xfId="17921"/>
    <cellStyle name="Normal 5 2 2 6 3 3 2" xfId="17922"/>
    <cellStyle name="Normal 5 2 2 6 3 3 3" xfId="17923"/>
    <cellStyle name="Normal 5 2 2 6 3 3 4" xfId="17924"/>
    <cellStyle name="Normal 5 2 2 6 3 4" xfId="17925"/>
    <cellStyle name="Normal 5 2 2 6 3 4 2" xfId="17926"/>
    <cellStyle name="Normal 5 2 2 6 3 4 3" xfId="17927"/>
    <cellStyle name="Normal 5 2 2 6 3 4 4" xfId="17928"/>
    <cellStyle name="Normal 5 2 2 6 3 5" xfId="17929"/>
    <cellStyle name="Normal 5 2 2 6 3 5 2" xfId="17930"/>
    <cellStyle name="Normal 5 2 2 6 3 5 3" xfId="17931"/>
    <cellStyle name="Normal 5 2 2 6 3 5 4" xfId="17932"/>
    <cellStyle name="Normal 5 2 2 6 3 6" xfId="17933"/>
    <cellStyle name="Normal 5 2 2 6 3 6 2" xfId="17934"/>
    <cellStyle name="Normal 5 2 2 6 3 6 3" xfId="17935"/>
    <cellStyle name="Normal 5 2 2 6 3 7" xfId="17936"/>
    <cellStyle name="Normal 5 2 2 6 3 8" xfId="17937"/>
    <cellStyle name="Normal 5 2 2 6 3 9" xfId="17938"/>
    <cellStyle name="Normal 5 2 2 6 4" xfId="17939"/>
    <cellStyle name="Normal 5 2 2 6 4 2" xfId="17940"/>
    <cellStyle name="Normal 5 2 2 6 4 2 2" xfId="17941"/>
    <cellStyle name="Normal 5 2 2 6 4 2 3" xfId="17942"/>
    <cellStyle name="Normal 5 2 2 6 4 2 4" xfId="17943"/>
    <cellStyle name="Normal 5 2 2 6 4 3" xfId="17944"/>
    <cellStyle name="Normal 5 2 2 6 4 3 2" xfId="17945"/>
    <cellStyle name="Normal 5 2 2 6 4 3 3" xfId="17946"/>
    <cellStyle name="Normal 5 2 2 6 4 4" xfId="17947"/>
    <cellStyle name="Normal 5 2 2 6 4 5" xfId="17948"/>
    <cellStyle name="Normal 5 2 2 6 4 6" xfId="17949"/>
    <cellStyle name="Normal 5 2 2 6 5" xfId="17950"/>
    <cellStyle name="Normal 5 2 2 6 5 2" xfId="17951"/>
    <cellStyle name="Normal 5 2 2 6 5 3" xfId="17952"/>
    <cellStyle name="Normal 5 2 2 6 5 4" xfId="17953"/>
    <cellStyle name="Normal 5 2 2 6 6" xfId="17954"/>
    <cellStyle name="Normal 5 2 2 6 6 2" xfId="17955"/>
    <cellStyle name="Normal 5 2 2 6 6 3" xfId="17956"/>
    <cellStyle name="Normal 5 2 2 6 6 4" xfId="17957"/>
    <cellStyle name="Normal 5 2 2 6 7" xfId="17958"/>
    <cellStyle name="Normal 5 2 2 6 7 2" xfId="17959"/>
    <cellStyle name="Normal 5 2 2 6 7 3" xfId="17960"/>
    <cellStyle name="Normal 5 2 2 6 7 4" xfId="17961"/>
    <cellStyle name="Normal 5 2 2 6 8" xfId="17962"/>
    <cellStyle name="Normal 5 2 2 6 8 2" xfId="17963"/>
    <cellStyle name="Normal 5 2 2 6 8 3" xfId="17964"/>
    <cellStyle name="Normal 5 2 2 6 9" xfId="17965"/>
    <cellStyle name="Normal 5 2 2 7" xfId="17966"/>
    <cellStyle name="Normal 5 2 2 7 10" xfId="17967"/>
    <cellStyle name="Normal 5 2 2 7 2" xfId="17968"/>
    <cellStyle name="Normal 5 2 2 7 2 2" xfId="17969"/>
    <cellStyle name="Normal 5 2 2 7 2 2 2" xfId="17970"/>
    <cellStyle name="Normal 5 2 2 7 2 2 2 2" xfId="17971"/>
    <cellStyle name="Normal 5 2 2 7 2 2 2 3" xfId="17972"/>
    <cellStyle name="Normal 5 2 2 7 2 2 2 4" xfId="17973"/>
    <cellStyle name="Normal 5 2 2 7 2 2 3" xfId="17974"/>
    <cellStyle name="Normal 5 2 2 7 2 2 3 2" xfId="17975"/>
    <cellStyle name="Normal 5 2 2 7 2 2 3 3" xfId="17976"/>
    <cellStyle name="Normal 5 2 2 7 2 2 4" xfId="17977"/>
    <cellStyle name="Normal 5 2 2 7 2 2 5" xfId="17978"/>
    <cellStyle name="Normal 5 2 2 7 2 2 6" xfId="17979"/>
    <cellStyle name="Normal 5 2 2 7 2 3" xfId="17980"/>
    <cellStyle name="Normal 5 2 2 7 2 3 2" xfId="17981"/>
    <cellStyle name="Normal 5 2 2 7 2 3 3" xfId="17982"/>
    <cellStyle name="Normal 5 2 2 7 2 3 4" xfId="17983"/>
    <cellStyle name="Normal 5 2 2 7 2 4" xfId="17984"/>
    <cellStyle name="Normal 5 2 2 7 2 4 2" xfId="17985"/>
    <cellStyle name="Normal 5 2 2 7 2 4 3" xfId="17986"/>
    <cellStyle name="Normal 5 2 2 7 2 4 4" xfId="17987"/>
    <cellStyle name="Normal 5 2 2 7 2 5" xfId="17988"/>
    <cellStyle name="Normal 5 2 2 7 2 5 2" xfId="17989"/>
    <cellStyle name="Normal 5 2 2 7 2 5 3" xfId="17990"/>
    <cellStyle name="Normal 5 2 2 7 2 5 4" xfId="17991"/>
    <cellStyle name="Normal 5 2 2 7 2 6" xfId="17992"/>
    <cellStyle name="Normal 5 2 2 7 2 6 2" xfId="17993"/>
    <cellStyle name="Normal 5 2 2 7 2 6 3" xfId="17994"/>
    <cellStyle name="Normal 5 2 2 7 2 7" xfId="17995"/>
    <cellStyle name="Normal 5 2 2 7 2 8" xfId="17996"/>
    <cellStyle name="Normal 5 2 2 7 2 9" xfId="17997"/>
    <cellStyle name="Normal 5 2 2 7 3" xfId="17998"/>
    <cellStyle name="Normal 5 2 2 7 3 2" xfId="17999"/>
    <cellStyle name="Normal 5 2 2 7 3 2 2" xfId="18000"/>
    <cellStyle name="Normal 5 2 2 7 3 2 3" xfId="18001"/>
    <cellStyle name="Normal 5 2 2 7 3 2 4" xfId="18002"/>
    <cellStyle name="Normal 5 2 2 7 3 3" xfId="18003"/>
    <cellStyle name="Normal 5 2 2 7 3 3 2" xfId="18004"/>
    <cellStyle name="Normal 5 2 2 7 3 3 3" xfId="18005"/>
    <cellStyle name="Normal 5 2 2 7 3 4" xfId="18006"/>
    <cellStyle name="Normal 5 2 2 7 3 5" xfId="18007"/>
    <cellStyle name="Normal 5 2 2 7 3 6" xfId="18008"/>
    <cellStyle name="Normal 5 2 2 7 4" xfId="18009"/>
    <cellStyle name="Normal 5 2 2 7 4 2" xfId="18010"/>
    <cellStyle name="Normal 5 2 2 7 4 3" xfId="18011"/>
    <cellStyle name="Normal 5 2 2 7 4 4" xfId="18012"/>
    <cellStyle name="Normal 5 2 2 7 5" xfId="18013"/>
    <cellStyle name="Normal 5 2 2 7 5 2" xfId="18014"/>
    <cellStyle name="Normal 5 2 2 7 5 3" xfId="18015"/>
    <cellStyle name="Normal 5 2 2 7 5 4" xfId="18016"/>
    <cellStyle name="Normal 5 2 2 7 6" xfId="18017"/>
    <cellStyle name="Normal 5 2 2 7 6 2" xfId="18018"/>
    <cellStyle name="Normal 5 2 2 7 6 3" xfId="18019"/>
    <cellStyle name="Normal 5 2 2 7 6 4" xfId="18020"/>
    <cellStyle name="Normal 5 2 2 7 7" xfId="18021"/>
    <cellStyle name="Normal 5 2 2 7 7 2" xfId="18022"/>
    <cellStyle name="Normal 5 2 2 7 7 3" xfId="18023"/>
    <cellStyle name="Normal 5 2 2 7 8" xfId="18024"/>
    <cellStyle name="Normal 5 2 2 7 9" xfId="18025"/>
    <cellStyle name="Normal 5 2 2 8" xfId="18026"/>
    <cellStyle name="Normal 5 2 2 8 2" xfId="18027"/>
    <cellStyle name="Normal 5 2 2 8 2 2" xfId="18028"/>
    <cellStyle name="Normal 5 2 2 8 2 2 2" xfId="18029"/>
    <cellStyle name="Normal 5 2 2 8 2 2 3" xfId="18030"/>
    <cellStyle name="Normal 5 2 2 8 2 2 4" xfId="18031"/>
    <cellStyle name="Normal 5 2 2 8 2 3" xfId="18032"/>
    <cellStyle name="Normal 5 2 2 8 2 3 2" xfId="18033"/>
    <cellStyle name="Normal 5 2 2 8 2 3 3" xfId="18034"/>
    <cellStyle name="Normal 5 2 2 8 2 4" xfId="18035"/>
    <cellStyle name="Normal 5 2 2 8 2 5" xfId="18036"/>
    <cellStyle name="Normal 5 2 2 8 2 6" xfId="18037"/>
    <cellStyle name="Normal 5 2 2 8 3" xfId="18038"/>
    <cellStyle name="Normal 5 2 2 8 3 2" xfId="18039"/>
    <cellStyle name="Normal 5 2 2 8 3 3" xfId="18040"/>
    <cellStyle name="Normal 5 2 2 8 3 4" xfId="18041"/>
    <cellStyle name="Normal 5 2 2 8 4" xfId="18042"/>
    <cellStyle name="Normal 5 2 2 8 4 2" xfId="18043"/>
    <cellStyle name="Normal 5 2 2 8 4 3" xfId="18044"/>
    <cellStyle name="Normal 5 2 2 8 4 4" xfId="18045"/>
    <cellStyle name="Normal 5 2 2 8 5" xfId="18046"/>
    <cellStyle name="Normal 5 2 2 8 5 2" xfId="18047"/>
    <cellStyle name="Normal 5 2 2 8 5 3" xfId="18048"/>
    <cellStyle name="Normal 5 2 2 8 5 4" xfId="18049"/>
    <cellStyle name="Normal 5 2 2 8 6" xfId="18050"/>
    <cellStyle name="Normal 5 2 2 8 6 2" xfId="18051"/>
    <cellStyle name="Normal 5 2 2 8 6 3" xfId="18052"/>
    <cellStyle name="Normal 5 2 2 8 7" xfId="18053"/>
    <cellStyle name="Normal 5 2 2 8 8" xfId="18054"/>
    <cellStyle name="Normal 5 2 2 8 9" xfId="18055"/>
    <cellStyle name="Normal 5 2 2 9" xfId="18056"/>
    <cellStyle name="Normal 5 2 2 9 2" xfId="18057"/>
    <cellStyle name="Normal 5 2 2 9 2 2" xfId="18058"/>
    <cellStyle name="Normal 5 2 2 9 2 2 2" xfId="18059"/>
    <cellStyle name="Normal 5 2 2 9 2 2 3" xfId="18060"/>
    <cellStyle name="Normal 5 2 2 9 2 2 4" xfId="18061"/>
    <cellStyle name="Normal 5 2 2 9 2 3" xfId="18062"/>
    <cellStyle name="Normal 5 2 2 9 2 3 2" xfId="18063"/>
    <cellStyle name="Normal 5 2 2 9 2 3 3" xfId="18064"/>
    <cellStyle name="Normal 5 2 2 9 2 4" xfId="18065"/>
    <cellStyle name="Normal 5 2 2 9 2 5" xfId="18066"/>
    <cellStyle name="Normal 5 2 2 9 2 6" xfId="18067"/>
    <cellStyle name="Normal 5 2 2 9 3" xfId="18068"/>
    <cellStyle name="Normal 5 2 2 9 3 2" xfId="18069"/>
    <cellStyle name="Normal 5 2 2 9 3 3" xfId="18070"/>
    <cellStyle name="Normal 5 2 2 9 3 4" xfId="18071"/>
    <cellStyle name="Normal 5 2 2 9 4" xfId="18072"/>
    <cellStyle name="Normal 5 2 2 9 4 2" xfId="18073"/>
    <cellStyle name="Normal 5 2 2 9 4 3" xfId="18074"/>
    <cellStyle name="Normal 5 2 2 9 4 4" xfId="18075"/>
    <cellStyle name="Normal 5 2 2 9 5" xfId="18076"/>
    <cellStyle name="Normal 5 2 2 9 5 2" xfId="18077"/>
    <cellStyle name="Normal 5 2 2 9 5 3" xfId="18078"/>
    <cellStyle name="Normal 5 2 2 9 5 4" xfId="18079"/>
    <cellStyle name="Normal 5 2 2 9 6" xfId="18080"/>
    <cellStyle name="Normal 5 2 2 9 6 2" xfId="18081"/>
    <cellStyle name="Normal 5 2 2 9 6 3" xfId="18082"/>
    <cellStyle name="Normal 5 2 2 9 7" xfId="18083"/>
    <cellStyle name="Normal 5 2 2 9 8" xfId="18084"/>
    <cellStyle name="Normal 5 2 2 9 9" xfId="18085"/>
    <cellStyle name="Normal 5 2 20" xfId="18086"/>
    <cellStyle name="Normal 5 2 21" xfId="18087"/>
    <cellStyle name="Normal 5 2 3" xfId="141"/>
    <cellStyle name="Normal 5 2 3 10" xfId="18088"/>
    <cellStyle name="Normal 5 2 3 10 2" xfId="18089"/>
    <cellStyle name="Normal 5 2 3 10 2 2" xfId="18090"/>
    <cellStyle name="Normal 5 2 3 10 2 2 2" xfId="18091"/>
    <cellStyle name="Normal 5 2 3 10 2 2 3" xfId="18092"/>
    <cellStyle name="Normal 5 2 3 10 2 2 4" xfId="18093"/>
    <cellStyle name="Normal 5 2 3 10 2 3" xfId="18094"/>
    <cellStyle name="Normal 5 2 3 10 2 3 2" xfId="18095"/>
    <cellStyle name="Normal 5 2 3 10 2 3 3" xfId="18096"/>
    <cellStyle name="Normal 5 2 3 10 2 4" xfId="18097"/>
    <cellStyle name="Normal 5 2 3 10 2 5" xfId="18098"/>
    <cellStyle name="Normal 5 2 3 10 2 6" xfId="18099"/>
    <cellStyle name="Normal 5 2 3 10 3" xfId="18100"/>
    <cellStyle name="Normal 5 2 3 10 3 2" xfId="18101"/>
    <cellStyle name="Normal 5 2 3 10 3 3" xfId="18102"/>
    <cellStyle name="Normal 5 2 3 10 3 4" xfId="18103"/>
    <cellStyle name="Normal 5 2 3 10 4" xfId="18104"/>
    <cellStyle name="Normal 5 2 3 10 4 2" xfId="18105"/>
    <cellStyle name="Normal 5 2 3 10 4 3" xfId="18106"/>
    <cellStyle name="Normal 5 2 3 10 4 4" xfId="18107"/>
    <cellStyle name="Normal 5 2 3 10 5" xfId="18108"/>
    <cellStyle name="Normal 5 2 3 10 5 2" xfId="18109"/>
    <cellStyle name="Normal 5 2 3 10 5 3" xfId="18110"/>
    <cellStyle name="Normal 5 2 3 10 5 4" xfId="18111"/>
    <cellStyle name="Normal 5 2 3 10 6" xfId="18112"/>
    <cellStyle name="Normal 5 2 3 10 6 2" xfId="18113"/>
    <cellStyle name="Normal 5 2 3 10 6 3" xfId="18114"/>
    <cellStyle name="Normal 5 2 3 10 7" xfId="18115"/>
    <cellStyle name="Normal 5 2 3 10 8" xfId="18116"/>
    <cellStyle name="Normal 5 2 3 10 9" xfId="18117"/>
    <cellStyle name="Normal 5 2 3 11" xfId="18118"/>
    <cellStyle name="Normal 5 2 3 11 2" xfId="18119"/>
    <cellStyle name="Normal 5 2 3 11 2 2" xfId="18120"/>
    <cellStyle name="Normal 5 2 3 11 2 2 2" xfId="18121"/>
    <cellStyle name="Normal 5 2 3 11 2 2 3" xfId="18122"/>
    <cellStyle name="Normal 5 2 3 11 2 2 4" xfId="18123"/>
    <cellStyle name="Normal 5 2 3 11 2 3" xfId="18124"/>
    <cellStyle name="Normal 5 2 3 11 2 3 2" xfId="18125"/>
    <cellStyle name="Normal 5 2 3 11 2 3 3" xfId="18126"/>
    <cellStyle name="Normal 5 2 3 11 2 4" xfId="18127"/>
    <cellStyle name="Normal 5 2 3 11 2 5" xfId="18128"/>
    <cellStyle name="Normal 5 2 3 11 2 6" xfId="18129"/>
    <cellStyle name="Normal 5 2 3 11 3" xfId="18130"/>
    <cellStyle name="Normal 5 2 3 11 3 2" xfId="18131"/>
    <cellStyle name="Normal 5 2 3 11 3 3" xfId="18132"/>
    <cellStyle name="Normal 5 2 3 11 3 4" xfId="18133"/>
    <cellStyle name="Normal 5 2 3 11 4" xfId="18134"/>
    <cellStyle name="Normal 5 2 3 11 4 2" xfId="18135"/>
    <cellStyle name="Normal 5 2 3 11 4 3" xfId="18136"/>
    <cellStyle name="Normal 5 2 3 11 4 4" xfId="18137"/>
    <cellStyle name="Normal 5 2 3 11 5" xfId="18138"/>
    <cellStyle name="Normal 5 2 3 11 5 2" xfId="18139"/>
    <cellStyle name="Normal 5 2 3 11 5 3" xfId="18140"/>
    <cellStyle name="Normal 5 2 3 11 6" xfId="18141"/>
    <cellStyle name="Normal 5 2 3 11 7" xfId="18142"/>
    <cellStyle name="Normal 5 2 3 11 8" xfId="18143"/>
    <cellStyle name="Normal 5 2 3 12" xfId="18144"/>
    <cellStyle name="Normal 5 2 3 12 2" xfId="18145"/>
    <cellStyle name="Normal 5 2 3 12 2 2" xfId="18146"/>
    <cellStyle name="Normal 5 2 3 12 2 3" xfId="18147"/>
    <cellStyle name="Normal 5 2 3 12 2 4" xfId="18148"/>
    <cellStyle name="Normal 5 2 3 12 3" xfId="18149"/>
    <cellStyle name="Normal 5 2 3 12 3 2" xfId="18150"/>
    <cellStyle name="Normal 5 2 3 12 3 3" xfId="18151"/>
    <cellStyle name="Normal 5 2 3 12 3 4" xfId="18152"/>
    <cellStyle name="Normal 5 2 3 12 4" xfId="18153"/>
    <cellStyle name="Normal 5 2 3 12 4 2" xfId="18154"/>
    <cellStyle name="Normal 5 2 3 12 4 3" xfId="18155"/>
    <cellStyle name="Normal 5 2 3 12 5" xfId="18156"/>
    <cellStyle name="Normal 5 2 3 12 6" xfId="18157"/>
    <cellStyle name="Normal 5 2 3 12 7" xfId="18158"/>
    <cellStyle name="Normal 5 2 3 13" xfId="18159"/>
    <cellStyle name="Normal 5 2 3 13 2" xfId="18160"/>
    <cellStyle name="Normal 5 2 3 13 3" xfId="18161"/>
    <cellStyle name="Normal 5 2 3 13 4" xfId="18162"/>
    <cellStyle name="Normal 5 2 3 14" xfId="18163"/>
    <cellStyle name="Normal 5 2 3 14 2" xfId="18164"/>
    <cellStyle name="Normal 5 2 3 14 3" xfId="18165"/>
    <cellStyle name="Normal 5 2 3 14 4" xfId="18166"/>
    <cellStyle name="Normal 5 2 3 15" xfId="18167"/>
    <cellStyle name="Normal 5 2 3 15 2" xfId="18168"/>
    <cellStyle name="Normal 5 2 3 15 3" xfId="18169"/>
    <cellStyle name="Normal 5 2 3 15 4" xfId="18170"/>
    <cellStyle name="Normal 5 2 3 16" xfId="18171"/>
    <cellStyle name="Normal 5 2 3 16 2" xfId="18172"/>
    <cellStyle name="Normal 5 2 3 16 3" xfId="18173"/>
    <cellStyle name="Normal 5 2 3 17" xfId="18174"/>
    <cellStyle name="Normal 5 2 3 18" xfId="18175"/>
    <cellStyle name="Normal 5 2 3 19" xfId="18176"/>
    <cellStyle name="Normal 5 2 3 2" xfId="203"/>
    <cellStyle name="Normal 5 2 3 2 10" xfId="18177"/>
    <cellStyle name="Normal 5 2 3 2 10 2" xfId="18178"/>
    <cellStyle name="Normal 5 2 3 2 10 3" xfId="18179"/>
    <cellStyle name="Normal 5 2 3 2 10 4" xfId="18180"/>
    <cellStyle name="Normal 5 2 3 2 11" xfId="18181"/>
    <cellStyle name="Normal 5 2 3 2 11 2" xfId="18182"/>
    <cellStyle name="Normal 5 2 3 2 11 3" xfId="18183"/>
    <cellStyle name="Normal 5 2 3 2 12" xfId="18184"/>
    <cellStyle name="Normal 5 2 3 2 13" xfId="18185"/>
    <cellStyle name="Normal 5 2 3 2 14" xfId="18186"/>
    <cellStyle name="Normal 5 2 3 2 2" xfId="18187"/>
    <cellStyle name="Normal 5 2 3 2 2 10" xfId="18188"/>
    <cellStyle name="Normal 5 2 3 2 2 11" xfId="18189"/>
    <cellStyle name="Normal 5 2 3 2 2 2" xfId="18190"/>
    <cellStyle name="Normal 5 2 3 2 2 2 10" xfId="18191"/>
    <cellStyle name="Normal 5 2 3 2 2 2 2" xfId="18192"/>
    <cellStyle name="Normal 5 2 3 2 2 2 2 2" xfId="18193"/>
    <cellStyle name="Normal 5 2 3 2 2 2 2 2 2" xfId="18194"/>
    <cellStyle name="Normal 5 2 3 2 2 2 2 2 2 2" xfId="18195"/>
    <cellStyle name="Normal 5 2 3 2 2 2 2 2 2 3" xfId="18196"/>
    <cellStyle name="Normal 5 2 3 2 2 2 2 2 2 4" xfId="18197"/>
    <cellStyle name="Normal 5 2 3 2 2 2 2 2 3" xfId="18198"/>
    <cellStyle name="Normal 5 2 3 2 2 2 2 2 3 2" xfId="18199"/>
    <cellStyle name="Normal 5 2 3 2 2 2 2 2 3 3" xfId="18200"/>
    <cellStyle name="Normal 5 2 3 2 2 2 2 2 4" xfId="18201"/>
    <cellStyle name="Normal 5 2 3 2 2 2 2 2 5" xfId="18202"/>
    <cellStyle name="Normal 5 2 3 2 2 2 2 2 6" xfId="18203"/>
    <cellStyle name="Normal 5 2 3 2 2 2 2 3" xfId="18204"/>
    <cellStyle name="Normal 5 2 3 2 2 2 2 3 2" xfId="18205"/>
    <cellStyle name="Normal 5 2 3 2 2 2 2 3 3" xfId="18206"/>
    <cellStyle name="Normal 5 2 3 2 2 2 2 3 4" xfId="18207"/>
    <cellStyle name="Normal 5 2 3 2 2 2 2 4" xfId="18208"/>
    <cellStyle name="Normal 5 2 3 2 2 2 2 4 2" xfId="18209"/>
    <cellStyle name="Normal 5 2 3 2 2 2 2 4 3" xfId="18210"/>
    <cellStyle name="Normal 5 2 3 2 2 2 2 4 4" xfId="18211"/>
    <cellStyle name="Normal 5 2 3 2 2 2 2 5" xfId="18212"/>
    <cellStyle name="Normal 5 2 3 2 2 2 2 5 2" xfId="18213"/>
    <cellStyle name="Normal 5 2 3 2 2 2 2 5 3" xfId="18214"/>
    <cellStyle name="Normal 5 2 3 2 2 2 2 5 4" xfId="18215"/>
    <cellStyle name="Normal 5 2 3 2 2 2 2 6" xfId="18216"/>
    <cellStyle name="Normal 5 2 3 2 2 2 2 6 2" xfId="18217"/>
    <cellStyle name="Normal 5 2 3 2 2 2 2 6 3" xfId="18218"/>
    <cellStyle name="Normal 5 2 3 2 2 2 2 7" xfId="18219"/>
    <cellStyle name="Normal 5 2 3 2 2 2 2 8" xfId="18220"/>
    <cellStyle name="Normal 5 2 3 2 2 2 2 9" xfId="18221"/>
    <cellStyle name="Normal 5 2 3 2 2 2 3" xfId="18222"/>
    <cellStyle name="Normal 5 2 3 2 2 2 3 2" xfId="18223"/>
    <cellStyle name="Normal 5 2 3 2 2 2 3 2 2" xfId="18224"/>
    <cellStyle name="Normal 5 2 3 2 2 2 3 2 3" xfId="18225"/>
    <cellStyle name="Normal 5 2 3 2 2 2 3 2 4" xfId="18226"/>
    <cellStyle name="Normal 5 2 3 2 2 2 3 3" xfId="18227"/>
    <cellStyle name="Normal 5 2 3 2 2 2 3 3 2" xfId="18228"/>
    <cellStyle name="Normal 5 2 3 2 2 2 3 3 3" xfId="18229"/>
    <cellStyle name="Normal 5 2 3 2 2 2 3 4" xfId="18230"/>
    <cellStyle name="Normal 5 2 3 2 2 2 3 5" xfId="18231"/>
    <cellStyle name="Normal 5 2 3 2 2 2 3 6" xfId="18232"/>
    <cellStyle name="Normal 5 2 3 2 2 2 4" xfId="18233"/>
    <cellStyle name="Normal 5 2 3 2 2 2 4 2" xfId="18234"/>
    <cellStyle name="Normal 5 2 3 2 2 2 4 3" xfId="18235"/>
    <cellStyle name="Normal 5 2 3 2 2 2 4 4" xfId="18236"/>
    <cellStyle name="Normal 5 2 3 2 2 2 5" xfId="18237"/>
    <cellStyle name="Normal 5 2 3 2 2 2 5 2" xfId="18238"/>
    <cellStyle name="Normal 5 2 3 2 2 2 5 3" xfId="18239"/>
    <cellStyle name="Normal 5 2 3 2 2 2 5 4" xfId="18240"/>
    <cellStyle name="Normal 5 2 3 2 2 2 6" xfId="18241"/>
    <cellStyle name="Normal 5 2 3 2 2 2 6 2" xfId="18242"/>
    <cellStyle name="Normal 5 2 3 2 2 2 6 3" xfId="18243"/>
    <cellStyle name="Normal 5 2 3 2 2 2 6 4" xfId="18244"/>
    <cellStyle name="Normal 5 2 3 2 2 2 7" xfId="18245"/>
    <cellStyle name="Normal 5 2 3 2 2 2 7 2" xfId="18246"/>
    <cellStyle name="Normal 5 2 3 2 2 2 7 3" xfId="18247"/>
    <cellStyle name="Normal 5 2 3 2 2 2 8" xfId="18248"/>
    <cellStyle name="Normal 5 2 3 2 2 2 9" xfId="18249"/>
    <cellStyle name="Normal 5 2 3 2 2 3" xfId="18250"/>
    <cellStyle name="Normal 5 2 3 2 2 3 2" xfId="18251"/>
    <cellStyle name="Normal 5 2 3 2 2 3 2 2" xfId="18252"/>
    <cellStyle name="Normal 5 2 3 2 2 3 2 2 2" xfId="18253"/>
    <cellStyle name="Normal 5 2 3 2 2 3 2 2 3" xfId="18254"/>
    <cellStyle name="Normal 5 2 3 2 2 3 2 2 4" xfId="18255"/>
    <cellStyle name="Normal 5 2 3 2 2 3 2 3" xfId="18256"/>
    <cellStyle name="Normal 5 2 3 2 2 3 2 3 2" xfId="18257"/>
    <cellStyle name="Normal 5 2 3 2 2 3 2 3 3" xfId="18258"/>
    <cellStyle name="Normal 5 2 3 2 2 3 2 4" xfId="18259"/>
    <cellStyle name="Normal 5 2 3 2 2 3 2 5" xfId="18260"/>
    <cellStyle name="Normal 5 2 3 2 2 3 2 6" xfId="18261"/>
    <cellStyle name="Normal 5 2 3 2 2 3 3" xfId="18262"/>
    <cellStyle name="Normal 5 2 3 2 2 3 3 2" xfId="18263"/>
    <cellStyle name="Normal 5 2 3 2 2 3 3 3" xfId="18264"/>
    <cellStyle name="Normal 5 2 3 2 2 3 3 4" xfId="18265"/>
    <cellStyle name="Normal 5 2 3 2 2 3 4" xfId="18266"/>
    <cellStyle name="Normal 5 2 3 2 2 3 4 2" xfId="18267"/>
    <cellStyle name="Normal 5 2 3 2 2 3 4 3" xfId="18268"/>
    <cellStyle name="Normal 5 2 3 2 2 3 4 4" xfId="18269"/>
    <cellStyle name="Normal 5 2 3 2 2 3 5" xfId="18270"/>
    <cellStyle name="Normal 5 2 3 2 2 3 5 2" xfId="18271"/>
    <cellStyle name="Normal 5 2 3 2 2 3 5 3" xfId="18272"/>
    <cellStyle name="Normal 5 2 3 2 2 3 5 4" xfId="18273"/>
    <cellStyle name="Normal 5 2 3 2 2 3 6" xfId="18274"/>
    <cellStyle name="Normal 5 2 3 2 2 3 6 2" xfId="18275"/>
    <cellStyle name="Normal 5 2 3 2 2 3 6 3" xfId="18276"/>
    <cellStyle name="Normal 5 2 3 2 2 3 7" xfId="18277"/>
    <cellStyle name="Normal 5 2 3 2 2 3 8" xfId="18278"/>
    <cellStyle name="Normal 5 2 3 2 2 3 9" xfId="18279"/>
    <cellStyle name="Normal 5 2 3 2 2 4" xfId="18280"/>
    <cellStyle name="Normal 5 2 3 2 2 4 2" xfId="18281"/>
    <cellStyle name="Normal 5 2 3 2 2 4 2 2" xfId="18282"/>
    <cellStyle name="Normal 5 2 3 2 2 4 2 3" xfId="18283"/>
    <cellStyle name="Normal 5 2 3 2 2 4 2 4" xfId="18284"/>
    <cellStyle name="Normal 5 2 3 2 2 4 3" xfId="18285"/>
    <cellStyle name="Normal 5 2 3 2 2 4 3 2" xfId="18286"/>
    <cellStyle name="Normal 5 2 3 2 2 4 3 3" xfId="18287"/>
    <cellStyle name="Normal 5 2 3 2 2 4 4" xfId="18288"/>
    <cellStyle name="Normal 5 2 3 2 2 4 5" xfId="18289"/>
    <cellStyle name="Normal 5 2 3 2 2 4 6" xfId="18290"/>
    <cellStyle name="Normal 5 2 3 2 2 5" xfId="18291"/>
    <cellStyle name="Normal 5 2 3 2 2 5 2" xfId="18292"/>
    <cellStyle name="Normal 5 2 3 2 2 5 3" xfId="18293"/>
    <cellStyle name="Normal 5 2 3 2 2 5 4" xfId="18294"/>
    <cellStyle name="Normal 5 2 3 2 2 6" xfId="18295"/>
    <cellStyle name="Normal 5 2 3 2 2 6 2" xfId="18296"/>
    <cellStyle name="Normal 5 2 3 2 2 6 3" xfId="18297"/>
    <cellStyle name="Normal 5 2 3 2 2 6 4" xfId="18298"/>
    <cellStyle name="Normal 5 2 3 2 2 7" xfId="18299"/>
    <cellStyle name="Normal 5 2 3 2 2 7 2" xfId="18300"/>
    <cellStyle name="Normal 5 2 3 2 2 7 3" xfId="18301"/>
    <cellStyle name="Normal 5 2 3 2 2 7 4" xfId="18302"/>
    <cellStyle name="Normal 5 2 3 2 2 8" xfId="18303"/>
    <cellStyle name="Normal 5 2 3 2 2 8 2" xfId="18304"/>
    <cellStyle name="Normal 5 2 3 2 2 8 3" xfId="18305"/>
    <cellStyle name="Normal 5 2 3 2 2 9" xfId="18306"/>
    <cellStyle name="Normal 5 2 3 2 3" xfId="18307"/>
    <cellStyle name="Normal 5 2 3 2 3 10" xfId="18308"/>
    <cellStyle name="Normal 5 2 3 2 3 2" xfId="18309"/>
    <cellStyle name="Normal 5 2 3 2 3 2 2" xfId="18310"/>
    <cellStyle name="Normal 5 2 3 2 3 2 2 2" xfId="18311"/>
    <cellStyle name="Normal 5 2 3 2 3 2 2 2 2" xfId="18312"/>
    <cellStyle name="Normal 5 2 3 2 3 2 2 2 3" xfId="18313"/>
    <cellStyle name="Normal 5 2 3 2 3 2 2 2 4" xfId="18314"/>
    <cellStyle name="Normal 5 2 3 2 3 2 2 3" xfId="18315"/>
    <cellStyle name="Normal 5 2 3 2 3 2 2 3 2" xfId="18316"/>
    <cellStyle name="Normal 5 2 3 2 3 2 2 3 3" xfId="18317"/>
    <cellStyle name="Normal 5 2 3 2 3 2 2 4" xfId="18318"/>
    <cellStyle name="Normal 5 2 3 2 3 2 2 5" xfId="18319"/>
    <cellStyle name="Normal 5 2 3 2 3 2 2 6" xfId="18320"/>
    <cellStyle name="Normal 5 2 3 2 3 2 3" xfId="18321"/>
    <cellStyle name="Normal 5 2 3 2 3 2 3 2" xfId="18322"/>
    <cellStyle name="Normal 5 2 3 2 3 2 3 3" xfId="18323"/>
    <cellStyle name="Normal 5 2 3 2 3 2 3 4" xfId="18324"/>
    <cellStyle name="Normal 5 2 3 2 3 2 4" xfId="18325"/>
    <cellStyle name="Normal 5 2 3 2 3 2 4 2" xfId="18326"/>
    <cellStyle name="Normal 5 2 3 2 3 2 4 3" xfId="18327"/>
    <cellStyle name="Normal 5 2 3 2 3 2 4 4" xfId="18328"/>
    <cellStyle name="Normal 5 2 3 2 3 2 5" xfId="18329"/>
    <cellStyle name="Normal 5 2 3 2 3 2 5 2" xfId="18330"/>
    <cellStyle name="Normal 5 2 3 2 3 2 5 3" xfId="18331"/>
    <cellStyle name="Normal 5 2 3 2 3 2 5 4" xfId="18332"/>
    <cellStyle name="Normal 5 2 3 2 3 2 6" xfId="18333"/>
    <cellStyle name="Normal 5 2 3 2 3 2 6 2" xfId="18334"/>
    <cellStyle name="Normal 5 2 3 2 3 2 6 3" xfId="18335"/>
    <cellStyle name="Normal 5 2 3 2 3 2 7" xfId="18336"/>
    <cellStyle name="Normal 5 2 3 2 3 2 8" xfId="18337"/>
    <cellStyle name="Normal 5 2 3 2 3 2 9" xfId="18338"/>
    <cellStyle name="Normal 5 2 3 2 3 3" xfId="18339"/>
    <cellStyle name="Normal 5 2 3 2 3 3 2" xfId="18340"/>
    <cellStyle name="Normal 5 2 3 2 3 3 2 2" xfId="18341"/>
    <cellStyle name="Normal 5 2 3 2 3 3 2 3" xfId="18342"/>
    <cellStyle name="Normal 5 2 3 2 3 3 2 4" xfId="18343"/>
    <cellStyle name="Normal 5 2 3 2 3 3 3" xfId="18344"/>
    <cellStyle name="Normal 5 2 3 2 3 3 3 2" xfId="18345"/>
    <cellStyle name="Normal 5 2 3 2 3 3 3 3" xfId="18346"/>
    <cellStyle name="Normal 5 2 3 2 3 3 4" xfId="18347"/>
    <cellStyle name="Normal 5 2 3 2 3 3 5" xfId="18348"/>
    <cellStyle name="Normal 5 2 3 2 3 3 6" xfId="18349"/>
    <cellStyle name="Normal 5 2 3 2 3 4" xfId="18350"/>
    <cellStyle name="Normal 5 2 3 2 3 4 2" xfId="18351"/>
    <cellStyle name="Normal 5 2 3 2 3 4 3" xfId="18352"/>
    <cellStyle name="Normal 5 2 3 2 3 4 4" xfId="18353"/>
    <cellStyle name="Normal 5 2 3 2 3 5" xfId="18354"/>
    <cellStyle name="Normal 5 2 3 2 3 5 2" xfId="18355"/>
    <cellStyle name="Normal 5 2 3 2 3 5 3" xfId="18356"/>
    <cellStyle name="Normal 5 2 3 2 3 5 4" xfId="18357"/>
    <cellStyle name="Normal 5 2 3 2 3 6" xfId="18358"/>
    <cellStyle name="Normal 5 2 3 2 3 6 2" xfId="18359"/>
    <cellStyle name="Normal 5 2 3 2 3 6 3" xfId="18360"/>
    <cellStyle name="Normal 5 2 3 2 3 6 4" xfId="18361"/>
    <cellStyle name="Normal 5 2 3 2 3 7" xfId="18362"/>
    <cellStyle name="Normal 5 2 3 2 3 7 2" xfId="18363"/>
    <cellStyle name="Normal 5 2 3 2 3 7 3" xfId="18364"/>
    <cellStyle name="Normal 5 2 3 2 3 8" xfId="18365"/>
    <cellStyle name="Normal 5 2 3 2 3 9" xfId="18366"/>
    <cellStyle name="Normal 5 2 3 2 4" xfId="18367"/>
    <cellStyle name="Normal 5 2 3 2 4 2" xfId="18368"/>
    <cellStyle name="Normal 5 2 3 2 4 2 2" xfId="18369"/>
    <cellStyle name="Normal 5 2 3 2 4 2 2 2" xfId="18370"/>
    <cellStyle name="Normal 5 2 3 2 4 2 2 3" xfId="18371"/>
    <cellStyle name="Normal 5 2 3 2 4 2 2 4" xfId="18372"/>
    <cellStyle name="Normal 5 2 3 2 4 2 3" xfId="18373"/>
    <cellStyle name="Normal 5 2 3 2 4 2 3 2" xfId="18374"/>
    <cellStyle name="Normal 5 2 3 2 4 2 3 3" xfId="18375"/>
    <cellStyle name="Normal 5 2 3 2 4 2 4" xfId="18376"/>
    <cellStyle name="Normal 5 2 3 2 4 2 5" xfId="18377"/>
    <cellStyle name="Normal 5 2 3 2 4 2 6" xfId="18378"/>
    <cellStyle name="Normal 5 2 3 2 4 3" xfId="18379"/>
    <cellStyle name="Normal 5 2 3 2 4 3 2" xfId="18380"/>
    <cellStyle name="Normal 5 2 3 2 4 3 3" xfId="18381"/>
    <cellStyle name="Normal 5 2 3 2 4 3 4" xfId="18382"/>
    <cellStyle name="Normal 5 2 3 2 4 4" xfId="18383"/>
    <cellStyle name="Normal 5 2 3 2 4 4 2" xfId="18384"/>
    <cellStyle name="Normal 5 2 3 2 4 4 3" xfId="18385"/>
    <cellStyle name="Normal 5 2 3 2 4 4 4" xfId="18386"/>
    <cellStyle name="Normal 5 2 3 2 4 5" xfId="18387"/>
    <cellStyle name="Normal 5 2 3 2 4 5 2" xfId="18388"/>
    <cellStyle name="Normal 5 2 3 2 4 5 3" xfId="18389"/>
    <cellStyle name="Normal 5 2 3 2 4 5 4" xfId="18390"/>
    <cellStyle name="Normal 5 2 3 2 4 6" xfId="18391"/>
    <cellStyle name="Normal 5 2 3 2 4 6 2" xfId="18392"/>
    <cellStyle name="Normal 5 2 3 2 4 6 3" xfId="18393"/>
    <cellStyle name="Normal 5 2 3 2 4 7" xfId="18394"/>
    <cellStyle name="Normal 5 2 3 2 4 8" xfId="18395"/>
    <cellStyle name="Normal 5 2 3 2 4 9" xfId="18396"/>
    <cellStyle name="Normal 5 2 3 2 5" xfId="18397"/>
    <cellStyle name="Normal 5 2 3 2 5 2" xfId="18398"/>
    <cellStyle name="Normal 5 2 3 2 5 2 2" xfId="18399"/>
    <cellStyle name="Normal 5 2 3 2 5 2 2 2" xfId="18400"/>
    <cellStyle name="Normal 5 2 3 2 5 2 2 3" xfId="18401"/>
    <cellStyle name="Normal 5 2 3 2 5 2 2 4" xfId="18402"/>
    <cellStyle name="Normal 5 2 3 2 5 2 3" xfId="18403"/>
    <cellStyle name="Normal 5 2 3 2 5 2 3 2" xfId="18404"/>
    <cellStyle name="Normal 5 2 3 2 5 2 3 3" xfId="18405"/>
    <cellStyle name="Normal 5 2 3 2 5 2 4" xfId="18406"/>
    <cellStyle name="Normal 5 2 3 2 5 2 5" xfId="18407"/>
    <cellStyle name="Normal 5 2 3 2 5 2 6" xfId="18408"/>
    <cellStyle name="Normal 5 2 3 2 5 3" xfId="18409"/>
    <cellStyle name="Normal 5 2 3 2 5 3 2" xfId="18410"/>
    <cellStyle name="Normal 5 2 3 2 5 3 3" xfId="18411"/>
    <cellStyle name="Normal 5 2 3 2 5 3 4" xfId="18412"/>
    <cellStyle name="Normal 5 2 3 2 5 4" xfId="18413"/>
    <cellStyle name="Normal 5 2 3 2 5 4 2" xfId="18414"/>
    <cellStyle name="Normal 5 2 3 2 5 4 3" xfId="18415"/>
    <cellStyle name="Normal 5 2 3 2 5 4 4" xfId="18416"/>
    <cellStyle name="Normal 5 2 3 2 5 5" xfId="18417"/>
    <cellStyle name="Normal 5 2 3 2 5 5 2" xfId="18418"/>
    <cellStyle name="Normal 5 2 3 2 5 5 3" xfId="18419"/>
    <cellStyle name="Normal 5 2 3 2 5 5 4" xfId="18420"/>
    <cellStyle name="Normal 5 2 3 2 5 6" xfId="18421"/>
    <cellStyle name="Normal 5 2 3 2 5 6 2" xfId="18422"/>
    <cellStyle name="Normal 5 2 3 2 5 6 3" xfId="18423"/>
    <cellStyle name="Normal 5 2 3 2 5 7" xfId="18424"/>
    <cellStyle name="Normal 5 2 3 2 5 8" xfId="18425"/>
    <cellStyle name="Normal 5 2 3 2 5 9" xfId="18426"/>
    <cellStyle name="Normal 5 2 3 2 6" xfId="18427"/>
    <cellStyle name="Normal 5 2 3 2 6 2" xfId="18428"/>
    <cellStyle name="Normal 5 2 3 2 6 2 2" xfId="18429"/>
    <cellStyle name="Normal 5 2 3 2 6 2 2 2" xfId="18430"/>
    <cellStyle name="Normal 5 2 3 2 6 2 2 3" xfId="18431"/>
    <cellStyle name="Normal 5 2 3 2 6 2 2 4" xfId="18432"/>
    <cellStyle name="Normal 5 2 3 2 6 2 3" xfId="18433"/>
    <cellStyle name="Normal 5 2 3 2 6 2 3 2" xfId="18434"/>
    <cellStyle name="Normal 5 2 3 2 6 2 3 3" xfId="18435"/>
    <cellStyle name="Normal 5 2 3 2 6 2 4" xfId="18436"/>
    <cellStyle name="Normal 5 2 3 2 6 2 5" xfId="18437"/>
    <cellStyle name="Normal 5 2 3 2 6 2 6" xfId="18438"/>
    <cellStyle name="Normal 5 2 3 2 6 3" xfId="18439"/>
    <cellStyle name="Normal 5 2 3 2 6 3 2" xfId="18440"/>
    <cellStyle name="Normal 5 2 3 2 6 3 3" xfId="18441"/>
    <cellStyle name="Normal 5 2 3 2 6 3 4" xfId="18442"/>
    <cellStyle name="Normal 5 2 3 2 6 4" xfId="18443"/>
    <cellStyle name="Normal 5 2 3 2 6 4 2" xfId="18444"/>
    <cellStyle name="Normal 5 2 3 2 6 4 3" xfId="18445"/>
    <cellStyle name="Normal 5 2 3 2 6 4 4" xfId="18446"/>
    <cellStyle name="Normal 5 2 3 2 6 5" xfId="18447"/>
    <cellStyle name="Normal 5 2 3 2 6 5 2" xfId="18448"/>
    <cellStyle name="Normal 5 2 3 2 6 5 3" xfId="18449"/>
    <cellStyle name="Normal 5 2 3 2 6 6" xfId="18450"/>
    <cellStyle name="Normal 5 2 3 2 6 7" xfId="18451"/>
    <cellStyle name="Normal 5 2 3 2 6 8" xfId="18452"/>
    <cellStyle name="Normal 5 2 3 2 7" xfId="18453"/>
    <cellStyle name="Normal 5 2 3 2 7 2" xfId="18454"/>
    <cellStyle name="Normal 5 2 3 2 7 2 2" xfId="18455"/>
    <cellStyle name="Normal 5 2 3 2 7 2 3" xfId="18456"/>
    <cellStyle name="Normal 5 2 3 2 7 2 4" xfId="18457"/>
    <cellStyle name="Normal 5 2 3 2 7 3" xfId="18458"/>
    <cellStyle name="Normal 5 2 3 2 7 3 2" xfId="18459"/>
    <cellStyle name="Normal 5 2 3 2 7 3 3" xfId="18460"/>
    <cellStyle name="Normal 5 2 3 2 7 4" xfId="18461"/>
    <cellStyle name="Normal 5 2 3 2 7 5" xfId="18462"/>
    <cellStyle name="Normal 5 2 3 2 7 6" xfId="18463"/>
    <cellStyle name="Normal 5 2 3 2 8" xfId="18464"/>
    <cellStyle name="Normal 5 2 3 2 8 2" xfId="18465"/>
    <cellStyle name="Normal 5 2 3 2 8 3" xfId="18466"/>
    <cellStyle name="Normal 5 2 3 2 8 4" xfId="18467"/>
    <cellStyle name="Normal 5 2 3 2 9" xfId="18468"/>
    <cellStyle name="Normal 5 2 3 2 9 2" xfId="18469"/>
    <cellStyle name="Normal 5 2 3 2 9 3" xfId="18470"/>
    <cellStyle name="Normal 5 2 3 2 9 4" xfId="18471"/>
    <cellStyle name="Normal 5 2 3 3" xfId="18472"/>
    <cellStyle name="Normal 5 2 3 3 10" xfId="18473"/>
    <cellStyle name="Normal 5 2 3 3 10 2" xfId="18474"/>
    <cellStyle name="Normal 5 2 3 3 10 3" xfId="18475"/>
    <cellStyle name="Normal 5 2 3 3 10 4" xfId="18476"/>
    <cellStyle name="Normal 5 2 3 3 11" xfId="18477"/>
    <cellStyle name="Normal 5 2 3 3 11 2" xfId="18478"/>
    <cellStyle name="Normal 5 2 3 3 11 3" xfId="18479"/>
    <cellStyle name="Normal 5 2 3 3 12" xfId="18480"/>
    <cellStyle name="Normal 5 2 3 3 13" xfId="18481"/>
    <cellStyle name="Normal 5 2 3 3 14" xfId="18482"/>
    <cellStyle name="Normal 5 2 3 3 2" xfId="18483"/>
    <cellStyle name="Normal 5 2 3 3 2 10" xfId="18484"/>
    <cellStyle name="Normal 5 2 3 3 2 11" xfId="18485"/>
    <cellStyle name="Normal 5 2 3 3 2 2" xfId="18486"/>
    <cellStyle name="Normal 5 2 3 3 2 2 10" xfId="18487"/>
    <cellStyle name="Normal 5 2 3 3 2 2 2" xfId="18488"/>
    <cellStyle name="Normal 5 2 3 3 2 2 2 2" xfId="18489"/>
    <cellStyle name="Normal 5 2 3 3 2 2 2 2 2" xfId="18490"/>
    <cellStyle name="Normal 5 2 3 3 2 2 2 2 2 2" xfId="18491"/>
    <cellStyle name="Normal 5 2 3 3 2 2 2 2 2 3" xfId="18492"/>
    <cellStyle name="Normal 5 2 3 3 2 2 2 2 2 4" xfId="18493"/>
    <cellStyle name="Normal 5 2 3 3 2 2 2 2 3" xfId="18494"/>
    <cellStyle name="Normal 5 2 3 3 2 2 2 2 3 2" xfId="18495"/>
    <cellStyle name="Normal 5 2 3 3 2 2 2 2 3 3" xfId="18496"/>
    <cellStyle name="Normal 5 2 3 3 2 2 2 2 4" xfId="18497"/>
    <cellStyle name="Normal 5 2 3 3 2 2 2 2 5" xfId="18498"/>
    <cellStyle name="Normal 5 2 3 3 2 2 2 2 6" xfId="18499"/>
    <cellStyle name="Normal 5 2 3 3 2 2 2 3" xfId="18500"/>
    <cellStyle name="Normal 5 2 3 3 2 2 2 3 2" xfId="18501"/>
    <cellStyle name="Normal 5 2 3 3 2 2 2 3 3" xfId="18502"/>
    <cellStyle name="Normal 5 2 3 3 2 2 2 3 4" xfId="18503"/>
    <cellStyle name="Normal 5 2 3 3 2 2 2 4" xfId="18504"/>
    <cellStyle name="Normal 5 2 3 3 2 2 2 4 2" xfId="18505"/>
    <cellStyle name="Normal 5 2 3 3 2 2 2 4 3" xfId="18506"/>
    <cellStyle name="Normal 5 2 3 3 2 2 2 4 4" xfId="18507"/>
    <cellStyle name="Normal 5 2 3 3 2 2 2 5" xfId="18508"/>
    <cellStyle name="Normal 5 2 3 3 2 2 2 5 2" xfId="18509"/>
    <cellStyle name="Normal 5 2 3 3 2 2 2 5 3" xfId="18510"/>
    <cellStyle name="Normal 5 2 3 3 2 2 2 5 4" xfId="18511"/>
    <cellStyle name="Normal 5 2 3 3 2 2 2 6" xfId="18512"/>
    <cellStyle name="Normal 5 2 3 3 2 2 2 6 2" xfId="18513"/>
    <cellStyle name="Normal 5 2 3 3 2 2 2 6 3" xfId="18514"/>
    <cellStyle name="Normal 5 2 3 3 2 2 2 7" xfId="18515"/>
    <cellStyle name="Normal 5 2 3 3 2 2 2 8" xfId="18516"/>
    <cellStyle name="Normal 5 2 3 3 2 2 2 9" xfId="18517"/>
    <cellStyle name="Normal 5 2 3 3 2 2 3" xfId="18518"/>
    <cellStyle name="Normal 5 2 3 3 2 2 3 2" xfId="18519"/>
    <cellStyle name="Normal 5 2 3 3 2 2 3 2 2" xfId="18520"/>
    <cellStyle name="Normal 5 2 3 3 2 2 3 2 3" xfId="18521"/>
    <cellStyle name="Normal 5 2 3 3 2 2 3 2 4" xfId="18522"/>
    <cellStyle name="Normal 5 2 3 3 2 2 3 3" xfId="18523"/>
    <cellStyle name="Normal 5 2 3 3 2 2 3 3 2" xfId="18524"/>
    <cellStyle name="Normal 5 2 3 3 2 2 3 3 3" xfId="18525"/>
    <cellStyle name="Normal 5 2 3 3 2 2 3 4" xfId="18526"/>
    <cellStyle name="Normal 5 2 3 3 2 2 3 5" xfId="18527"/>
    <cellStyle name="Normal 5 2 3 3 2 2 3 6" xfId="18528"/>
    <cellStyle name="Normal 5 2 3 3 2 2 4" xfId="18529"/>
    <cellStyle name="Normal 5 2 3 3 2 2 4 2" xfId="18530"/>
    <cellStyle name="Normal 5 2 3 3 2 2 4 3" xfId="18531"/>
    <cellStyle name="Normal 5 2 3 3 2 2 4 4" xfId="18532"/>
    <cellStyle name="Normal 5 2 3 3 2 2 5" xfId="18533"/>
    <cellStyle name="Normal 5 2 3 3 2 2 5 2" xfId="18534"/>
    <cellStyle name="Normal 5 2 3 3 2 2 5 3" xfId="18535"/>
    <cellStyle name="Normal 5 2 3 3 2 2 5 4" xfId="18536"/>
    <cellStyle name="Normal 5 2 3 3 2 2 6" xfId="18537"/>
    <cellStyle name="Normal 5 2 3 3 2 2 6 2" xfId="18538"/>
    <cellStyle name="Normal 5 2 3 3 2 2 6 3" xfId="18539"/>
    <cellStyle name="Normal 5 2 3 3 2 2 6 4" xfId="18540"/>
    <cellStyle name="Normal 5 2 3 3 2 2 7" xfId="18541"/>
    <cellStyle name="Normal 5 2 3 3 2 2 7 2" xfId="18542"/>
    <cellStyle name="Normal 5 2 3 3 2 2 7 3" xfId="18543"/>
    <cellStyle name="Normal 5 2 3 3 2 2 8" xfId="18544"/>
    <cellStyle name="Normal 5 2 3 3 2 2 9" xfId="18545"/>
    <cellStyle name="Normal 5 2 3 3 2 3" xfId="18546"/>
    <cellStyle name="Normal 5 2 3 3 2 3 2" xfId="18547"/>
    <cellStyle name="Normal 5 2 3 3 2 3 2 2" xfId="18548"/>
    <cellStyle name="Normal 5 2 3 3 2 3 2 2 2" xfId="18549"/>
    <cellStyle name="Normal 5 2 3 3 2 3 2 2 3" xfId="18550"/>
    <cellStyle name="Normal 5 2 3 3 2 3 2 2 4" xfId="18551"/>
    <cellStyle name="Normal 5 2 3 3 2 3 2 3" xfId="18552"/>
    <cellStyle name="Normal 5 2 3 3 2 3 2 3 2" xfId="18553"/>
    <cellStyle name="Normal 5 2 3 3 2 3 2 3 3" xfId="18554"/>
    <cellStyle name="Normal 5 2 3 3 2 3 2 4" xfId="18555"/>
    <cellStyle name="Normal 5 2 3 3 2 3 2 5" xfId="18556"/>
    <cellStyle name="Normal 5 2 3 3 2 3 2 6" xfId="18557"/>
    <cellStyle name="Normal 5 2 3 3 2 3 3" xfId="18558"/>
    <cellStyle name="Normal 5 2 3 3 2 3 3 2" xfId="18559"/>
    <cellStyle name="Normal 5 2 3 3 2 3 3 3" xfId="18560"/>
    <cellStyle name="Normal 5 2 3 3 2 3 3 4" xfId="18561"/>
    <cellStyle name="Normal 5 2 3 3 2 3 4" xfId="18562"/>
    <cellStyle name="Normal 5 2 3 3 2 3 4 2" xfId="18563"/>
    <cellStyle name="Normal 5 2 3 3 2 3 4 3" xfId="18564"/>
    <cellStyle name="Normal 5 2 3 3 2 3 4 4" xfId="18565"/>
    <cellStyle name="Normal 5 2 3 3 2 3 5" xfId="18566"/>
    <cellStyle name="Normal 5 2 3 3 2 3 5 2" xfId="18567"/>
    <cellStyle name="Normal 5 2 3 3 2 3 5 3" xfId="18568"/>
    <cellStyle name="Normal 5 2 3 3 2 3 5 4" xfId="18569"/>
    <cellStyle name="Normal 5 2 3 3 2 3 6" xfId="18570"/>
    <cellStyle name="Normal 5 2 3 3 2 3 6 2" xfId="18571"/>
    <cellStyle name="Normal 5 2 3 3 2 3 6 3" xfId="18572"/>
    <cellStyle name="Normal 5 2 3 3 2 3 7" xfId="18573"/>
    <cellStyle name="Normal 5 2 3 3 2 3 8" xfId="18574"/>
    <cellStyle name="Normal 5 2 3 3 2 3 9" xfId="18575"/>
    <cellStyle name="Normal 5 2 3 3 2 4" xfId="18576"/>
    <cellStyle name="Normal 5 2 3 3 2 4 2" xfId="18577"/>
    <cellStyle name="Normal 5 2 3 3 2 4 2 2" xfId="18578"/>
    <cellStyle name="Normal 5 2 3 3 2 4 2 3" xfId="18579"/>
    <cellStyle name="Normal 5 2 3 3 2 4 2 4" xfId="18580"/>
    <cellStyle name="Normal 5 2 3 3 2 4 3" xfId="18581"/>
    <cellStyle name="Normal 5 2 3 3 2 4 3 2" xfId="18582"/>
    <cellStyle name="Normal 5 2 3 3 2 4 3 3" xfId="18583"/>
    <cellStyle name="Normal 5 2 3 3 2 4 4" xfId="18584"/>
    <cellStyle name="Normal 5 2 3 3 2 4 5" xfId="18585"/>
    <cellStyle name="Normal 5 2 3 3 2 4 6" xfId="18586"/>
    <cellStyle name="Normal 5 2 3 3 2 5" xfId="18587"/>
    <cellStyle name="Normal 5 2 3 3 2 5 2" xfId="18588"/>
    <cellStyle name="Normal 5 2 3 3 2 5 3" xfId="18589"/>
    <cellStyle name="Normal 5 2 3 3 2 5 4" xfId="18590"/>
    <cellStyle name="Normal 5 2 3 3 2 6" xfId="18591"/>
    <cellStyle name="Normal 5 2 3 3 2 6 2" xfId="18592"/>
    <cellStyle name="Normal 5 2 3 3 2 6 3" xfId="18593"/>
    <cellStyle name="Normal 5 2 3 3 2 6 4" xfId="18594"/>
    <cellStyle name="Normal 5 2 3 3 2 7" xfId="18595"/>
    <cellStyle name="Normal 5 2 3 3 2 7 2" xfId="18596"/>
    <cellStyle name="Normal 5 2 3 3 2 7 3" xfId="18597"/>
    <cellStyle name="Normal 5 2 3 3 2 7 4" xfId="18598"/>
    <cellStyle name="Normal 5 2 3 3 2 8" xfId="18599"/>
    <cellStyle name="Normal 5 2 3 3 2 8 2" xfId="18600"/>
    <cellStyle name="Normal 5 2 3 3 2 8 3" xfId="18601"/>
    <cellStyle name="Normal 5 2 3 3 2 9" xfId="18602"/>
    <cellStyle name="Normal 5 2 3 3 3" xfId="18603"/>
    <cellStyle name="Normal 5 2 3 3 3 10" xfId="18604"/>
    <cellStyle name="Normal 5 2 3 3 3 2" xfId="18605"/>
    <cellStyle name="Normal 5 2 3 3 3 2 2" xfId="18606"/>
    <cellStyle name="Normal 5 2 3 3 3 2 2 2" xfId="18607"/>
    <cellStyle name="Normal 5 2 3 3 3 2 2 2 2" xfId="18608"/>
    <cellStyle name="Normal 5 2 3 3 3 2 2 2 3" xfId="18609"/>
    <cellStyle name="Normal 5 2 3 3 3 2 2 2 4" xfId="18610"/>
    <cellStyle name="Normal 5 2 3 3 3 2 2 3" xfId="18611"/>
    <cellStyle name="Normal 5 2 3 3 3 2 2 3 2" xfId="18612"/>
    <cellStyle name="Normal 5 2 3 3 3 2 2 3 3" xfId="18613"/>
    <cellStyle name="Normal 5 2 3 3 3 2 2 4" xfId="18614"/>
    <cellStyle name="Normal 5 2 3 3 3 2 2 5" xfId="18615"/>
    <cellStyle name="Normal 5 2 3 3 3 2 2 6" xfId="18616"/>
    <cellStyle name="Normal 5 2 3 3 3 2 3" xfId="18617"/>
    <cellStyle name="Normal 5 2 3 3 3 2 3 2" xfId="18618"/>
    <cellStyle name="Normal 5 2 3 3 3 2 3 3" xfId="18619"/>
    <cellStyle name="Normal 5 2 3 3 3 2 3 4" xfId="18620"/>
    <cellStyle name="Normal 5 2 3 3 3 2 4" xfId="18621"/>
    <cellStyle name="Normal 5 2 3 3 3 2 4 2" xfId="18622"/>
    <cellStyle name="Normal 5 2 3 3 3 2 4 3" xfId="18623"/>
    <cellStyle name="Normal 5 2 3 3 3 2 4 4" xfId="18624"/>
    <cellStyle name="Normal 5 2 3 3 3 2 5" xfId="18625"/>
    <cellStyle name="Normal 5 2 3 3 3 2 5 2" xfId="18626"/>
    <cellStyle name="Normal 5 2 3 3 3 2 5 3" xfId="18627"/>
    <cellStyle name="Normal 5 2 3 3 3 2 5 4" xfId="18628"/>
    <cellStyle name="Normal 5 2 3 3 3 2 6" xfId="18629"/>
    <cellStyle name="Normal 5 2 3 3 3 2 6 2" xfId="18630"/>
    <cellStyle name="Normal 5 2 3 3 3 2 6 3" xfId="18631"/>
    <cellStyle name="Normal 5 2 3 3 3 2 7" xfId="18632"/>
    <cellStyle name="Normal 5 2 3 3 3 2 8" xfId="18633"/>
    <cellStyle name="Normal 5 2 3 3 3 2 9" xfId="18634"/>
    <cellStyle name="Normal 5 2 3 3 3 3" xfId="18635"/>
    <cellStyle name="Normal 5 2 3 3 3 3 2" xfId="18636"/>
    <cellStyle name="Normal 5 2 3 3 3 3 2 2" xfId="18637"/>
    <cellStyle name="Normal 5 2 3 3 3 3 2 3" xfId="18638"/>
    <cellStyle name="Normal 5 2 3 3 3 3 2 4" xfId="18639"/>
    <cellStyle name="Normal 5 2 3 3 3 3 3" xfId="18640"/>
    <cellStyle name="Normal 5 2 3 3 3 3 3 2" xfId="18641"/>
    <cellStyle name="Normal 5 2 3 3 3 3 3 3" xfId="18642"/>
    <cellStyle name="Normal 5 2 3 3 3 3 4" xfId="18643"/>
    <cellStyle name="Normal 5 2 3 3 3 3 5" xfId="18644"/>
    <cellStyle name="Normal 5 2 3 3 3 3 6" xfId="18645"/>
    <cellStyle name="Normal 5 2 3 3 3 4" xfId="18646"/>
    <cellStyle name="Normal 5 2 3 3 3 4 2" xfId="18647"/>
    <cellStyle name="Normal 5 2 3 3 3 4 3" xfId="18648"/>
    <cellStyle name="Normal 5 2 3 3 3 4 4" xfId="18649"/>
    <cellStyle name="Normal 5 2 3 3 3 5" xfId="18650"/>
    <cellStyle name="Normal 5 2 3 3 3 5 2" xfId="18651"/>
    <cellStyle name="Normal 5 2 3 3 3 5 3" xfId="18652"/>
    <cellStyle name="Normal 5 2 3 3 3 5 4" xfId="18653"/>
    <cellStyle name="Normal 5 2 3 3 3 6" xfId="18654"/>
    <cellStyle name="Normal 5 2 3 3 3 6 2" xfId="18655"/>
    <cellStyle name="Normal 5 2 3 3 3 6 3" xfId="18656"/>
    <cellStyle name="Normal 5 2 3 3 3 6 4" xfId="18657"/>
    <cellStyle name="Normal 5 2 3 3 3 7" xfId="18658"/>
    <cellStyle name="Normal 5 2 3 3 3 7 2" xfId="18659"/>
    <cellStyle name="Normal 5 2 3 3 3 7 3" xfId="18660"/>
    <cellStyle name="Normal 5 2 3 3 3 8" xfId="18661"/>
    <cellStyle name="Normal 5 2 3 3 3 9" xfId="18662"/>
    <cellStyle name="Normal 5 2 3 3 4" xfId="18663"/>
    <cellStyle name="Normal 5 2 3 3 4 2" xfId="18664"/>
    <cellStyle name="Normal 5 2 3 3 4 2 2" xfId="18665"/>
    <cellStyle name="Normal 5 2 3 3 4 2 2 2" xfId="18666"/>
    <cellStyle name="Normal 5 2 3 3 4 2 2 3" xfId="18667"/>
    <cellStyle name="Normal 5 2 3 3 4 2 2 4" xfId="18668"/>
    <cellStyle name="Normal 5 2 3 3 4 2 3" xfId="18669"/>
    <cellStyle name="Normal 5 2 3 3 4 2 3 2" xfId="18670"/>
    <cellStyle name="Normal 5 2 3 3 4 2 3 3" xfId="18671"/>
    <cellStyle name="Normal 5 2 3 3 4 2 4" xfId="18672"/>
    <cellStyle name="Normal 5 2 3 3 4 2 5" xfId="18673"/>
    <cellStyle name="Normal 5 2 3 3 4 2 6" xfId="18674"/>
    <cellStyle name="Normal 5 2 3 3 4 3" xfId="18675"/>
    <cellStyle name="Normal 5 2 3 3 4 3 2" xfId="18676"/>
    <cellStyle name="Normal 5 2 3 3 4 3 3" xfId="18677"/>
    <cellStyle name="Normal 5 2 3 3 4 3 4" xfId="18678"/>
    <cellStyle name="Normal 5 2 3 3 4 4" xfId="18679"/>
    <cellStyle name="Normal 5 2 3 3 4 4 2" xfId="18680"/>
    <cellStyle name="Normal 5 2 3 3 4 4 3" xfId="18681"/>
    <cellStyle name="Normal 5 2 3 3 4 4 4" xfId="18682"/>
    <cellStyle name="Normal 5 2 3 3 4 5" xfId="18683"/>
    <cellStyle name="Normal 5 2 3 3 4 5 2" xfId="18684"/>
    <cellStyle name="Normal 5 2 3 3 4 5 3" xfId="18685"/>
    <cellStyle name="Normal 5 2 3 3 4 5 4" xfId="18686"/>
    <cellStyle name="Normal 5 2 3 3 4 6" xfId="18687"/>
    <cellStyle name="Normal 5 2 3 3 4 6 2" xfId="18688"/>
    <cellStyle name="Normal 5 2 3 3 4 6 3" xfId="18689"/>
    <cellStyle name="Normal 5 2 3 3 4 7" xfId="18690"/>
    <cellStyle name="Normal 5 2 3 3 4 8" xfId="18691"/>
    <cellStyle name="Normal 5 2 3 3 4 9" xfId="18692"/>
    <cellStyle name="Normal 5 2 3 3 5" xfId="18693"/>
    <cellStyle name="Normal 5 2 3 3 5 2" xfId="18694"/>
    <cellStyle name="Normal 5 2 3 3 5 2 2" xfId="18695"/>
    <cellStyle name="Normal 5 2 3 3 5 2 2 2" xfId="18696"/>
    <cellStyle name="Normal 5 2 3 3 5 2 2 3" xfId="18697"/>
    <cellStyle name="Normal 5 2 3 3 5 2 2 4" xfId="18698"/>
    <cellStyle name="Normal 5 2 3 3 5 2 3" xfId="18699"/>
    <cellStyle name="Normal 5 2 3 3 5 2 3 2" xfId="18700"/>
    <cellStyle name="Normal 5 2 3 3 5 2 3 3" xfId="18701"/>
    <cellStyle name="Normal 5 2 3 3 5 2 4" xfId="18702"/>
    <cellStyle name="Normal 5 2 3 3 5 2 5" xfId="18703"/>
    <cellStyle name="Normal 5 2 3 3 5 2 6" xfId="18704"/>
    <cellStyle name="Normal 5 2 3 3 5 3" xfId="18705"/>
    <cellStyle name="Normal 5 2 3 3 5 3 2" xfId="18706"/>
    <cellStyle name="Normal 5 2 3 3 5 3 3" xfId="18707"/>
    <cellStyle name="Normal 5 2 3 3 5 3 4" xfId="18708"/>
    <cellStyle name="Normal 5 2 3 3 5 4" xfId="18709"/>
    <cellStyle name="Normal 5 2 3 3 5 4 2" xfId="18710"/>
    <cellStyle name="Normal 5 2 3 3 5 4 3" xfId="18711"/>
    <cellStyle name="Normal 5 2 3 3 5 4 4" xfId="18712"/>
    <cellStyle name="Normal 5 2 3 3 5 5" xfId="18713"/>
    <cellStyle name="Normal 5 2 3 3 5 5 2" xfId="18714"/>
    <cellStyle name="Normal 5 2 3 3 5 5 3" xfId="18715"/>
    <cellStyle name="Normal 5 2 3 3 5 5 4" xfId="18716"/>
    <cellStyle name="Normal 5 2 3 3 5 6" xfId="18717"/>
    <cellStyle name="Normal 5 2 3 3 5 6 2" xfId="18718"/>
    <cellStyle name="Normal 5 2 3 3 5 6 3" xfId="18719"/>
    <cellStyle name="Normal 5 2 3 3 5 7" xfId="18720"/>
    <cellStyle name="Normal 5 2 3 3 5 8" xfId="18721"/>
    <cellStyle name="Normal 5 2 3 3 5 9" xfId="18722"/>
    <cellStyle name="Normal 5 2 3 3 6" xfId="18723"/>
    <cellStyle name="Normal 5 2 3 3 6 2" xfId="18724"/>
    <cellStyle name="Normal 5 2 3 3 6 2 2" xfId="18725"/>
    <cellStyle name="Normal 5 2 3 3 6 2 2 2" xfId="18726"/>
    <cellStyle name="Normal 5 2 3 3 6 2 2 3" xfId="18727"/>
    <cellStyle name="Normal 5 2 3 3 6 2 2 4" xfId="18728"/>
    <cellStyle name="Normal 5 2 3 3 6 2 3" xfId="18729"/>
    <cellStyle name="Normal 5 2 3 3 6 2 3 2" xfId="18730"/>
    <cellStyle name="Normal 5 2 3 3 6 2 3 3" xfId="18731"/>
    <cellStyle name="Normal 5 2 3 3 6 2 4" xfId="18732"/>
    <cellStyle name="Normal 5 2 3 3 6 2 5" xfId="18733"/>
    <cellStyle name="Normal 5 2 3 3 6 2 6" xfId="18734"/>
    <cellStyle name="Normal 5 2 3 3 6 3" xfId="18735"/>
    <cellStyle name="Normal 5 2 3 3 6 3 2" xfId="18736"/>
    <cellStyle name="Normal 5 2 3 3 6 3 3" xfId="18737"/>
    <cellStyle name="Normal 5 2 3 3 6 3 4" xfId="18738"/>
    <cellStyle name="Normal 5 2 3 3 6 4" xfId="18739"/>
    <cellStyle name="Normal 5 2 3 3 6 4 2" xfId="18740"/>
    <cellStyle name="Normal 5 2 3 3 6 4 3" xfId="18741"/>
    <cellStyle name="Normal 5 2 3 3 6 4 4" xfId="18742"/>
    <cellStyle name="Normal 5 2 3 3 6 5" xfId="18743"/>
    <cellStyle name="Normal 5 2 3 3 6 5 2" xfId="18744"/>
    <cellStyle name="Normal 5 2 3 3 6 5 3" xfId="18745"/>
    <cellStyle name="Normal 5 2 3 3 6 6" xfId="18746"/>
    <cellStyle name="Normal 5 2 3 3 6 7" xfId="18747"/>
    <cellStyle name="Normal 5 2 3 3 6 8" xfId="18748"/>
    <cellStyle name="Normal 5 2 3 3 7" xfId="18749"/>
    <cellStyle name="Normal 5 2 3 3 7 2" xfId="18750"/>
    <cellStyle name="Normal 5 2 3 3 7 2 2" xfId="18751"/>
    <cellStyle name="Normal 5 2 3 3 7 2 3" xfId="18752"/>
    <cellStyle name="Normal 5 2 3 3 7 2 4" xfId="18753"/>
    <cellStyle name="Normal 5 2 3 3 7 3" xfId="18754"/>
    <cellStyle name="Normal 5 2 3 3 7 3 2" xfId="18755"/>
    <cellStyle name="Normal 5 2 3 3 7 3 3" xfId="18756"/>
    <cellStyle name="Normal 5 2 3 3 7 4" xfId="18757"/>
    <cellStyle name="Normal 5 2 3 3 7 5" xfId="18758"/>
    <cellStyle name="Normal 5 2 3 3 7 6" xfId="18759"/>
    <cellStyle name="Normal 5 2 3 3 8" xfId="18760"/>
    <cellStyle name="Normal 5 2 3 3 8 2" xfId="18761"/>
    <cellStyle name="Normal 5 2 3 3 8 3" xfId="18762"/>
    <cellStyle name="Normal 5 2 3 3 8 4" xfId="18763"/>
    <cellStyle name="Normal 5 2 3 3 9" xfId="18764"/>
    <cellStyle name="Normal 5 2 3 3 9 2" xfId="18765"/>
    <cellStyle name="Normal 5 2 3 3 9 3" xfId="18766"/>
    <cellStyle name="Normal 5 2 3 3 9 4" xfId="18767"/>
    <cellStyle name="Normal 5 2 3 4" xfId="18768"/>
    <cellStyle name="Normal 5 2 3 4 10" xfId="18769"/>
    <cellStyle name="Normal 5 2 3 4 11" xfId="18770"/>
    <cellStyle name="Normal 5 2 3 4 2" xfId="18771"/>
    <cellStyle name="Normal 5 2 3 4 2 10" xfId="18772"/>
    <cellStyle name="Normal 5 2 3 4 2 2" xfId="18773"/>
    <cellStyle name="Normal 5 2 3 4 2 2 2" xfId="18774"/>
    <cellStyle name="Normal 5 2 3 4 2 2 2 2" xfId="18775"/>
    <cellStyle name="Normal 5 2 3 4 2 2 2 2 2" xfId="18776"/>
    <cellStyle name="Normal 5 2 3 4 2 2 2 2 3" xfId="18777"/>
    <cellStyle name="Normal 5 2 3 4 2 2 2 2 4" xfId="18778"/>
    <cellStyle name="Normal 5 2 3 4 2 2 2 3" xfId="18779"/>
    <cellStyle name="Normal 5 2 3 4 2 2 2 3 2" xfId="18780"/>
    <cellStyle name="Normal 5 2 3 4 2 2 2 3 3" xfId="18781"/>
    <cellStyle name="Normal 5 2 3 4 2 2 2 4" xfId="18782"/>
    <cellStyle name="Normal 5 2 3 4 2 2 2 5" xfId="18783"/>
    <cellStyle name="Normal 5 2 3 4 2 2 2 6" xfId="18784"/>
    <cellStyle name="Normal 5 2 3 4 2 2 3" xfId="18785"/>
    <cellStyle name="Normal 5 2 3 4 2 2 3 2" xfId="18786"/>
    <cellStyle name="Normal 5 2 3 4 2 2 3 3" xfId="18787"/>
    <cellStyle name="Normal 5 2 3 4 2 2 3 4" xfId="18788"/>
    <cellStyle name="Normal 5 2 3 4 2 2 4" xfId="18789"/>
    <cellStyle name="Normal 5 2 3 4 2 2 4 2" xfId="18790"/>
    <cellStyle name="Normal 5 2 3 4 2 2 4 3" xfId="18791"/>
    <cellStyle name="Normal 5 2 3 4 2 2 4 4" xfId="18792"/>
    <cellStyle name="Normal 5 2 3 4 2 2 5" xfId="18793"/>
    <cellStyle name="Normal 5 2 3 4 2 2 5 2" xfId="18794"/>
    <cellStyle name="Normal 5 2 3 4 2 2 5 3" xfId="18795"/>
    <cellStyle name="Normal 5 2 3 4 2 2 5 4" xfId="18796"/>
    <cellStyle name="Normal 5 2 3 4 2 2 6" xfId="18797"/>
    <cellStyle name="Normal 5 2 3 4 2 2 6 2" xfId="18798"/>
    <cellStyle name="Normal 5 2 3 4 2 2 6 3" xfId="18799"/>
    <cellStyle name="Normal 5 2 3 4 2 2 7" xfId="18800"/>
    <cellStyle name="Normal 5 2 3 4 2 2 8" xfId="18801"/>
    <cellStyle name="Normal 5 2 3 4 2 2 9" xfId="18802"/>
    <cellStyle name="Normal 5 2 3 4 2 3" xfId="18803"/>
    <cellStyle name="Normal 5 2 3 4 2 3 2" xfId="18804"/>
    <cellStyle name="Normal 5 2 3 4 2 3 2 2" xfId="18805"/>
    <cellStyle name="Normal 5 2 3 4 2 3 2 3" xfId="18806"/>
    <cellStyle name="Normal 5 2 3 4 2 3 2 4" xfId="18807"/>
    <cellStyle name="Normal 5 2 3 4 2 3 3" xfId="18808"/>
    <cellStyle name="Normal 5 2 3 4 2 3 3 2" xfId="18809"/>
    <cellStyle name="Normal 5 2 3 4 2 3 3 3" xfId="18810"/>
    <cellStyle name="Normal 5 2 3 4 2 3 4" xfId="18811"/>
    <cellStyle name="Normal 5 2 3 4 2 3 5" xfId="18812"/>
    <cellStyle name="Normal 5 2 3 4 2 3 6" xfId="18813"/>
    <cellStyle name="Normal 5 2 3 4 2 4" xfId="18814"/>
    <cellStyle name="Normal 5 2 3 4 2 4 2" xfId="18815"/>
    <cellStyle name="Normal 5 2 3 4 2 4 3" xfId="18816"/>
    <cellStyle name="Normal 5 2 3 4 2 4 4" xfId="18817"/>
    <cellStyle name="Normal 5 2 3 4 2 5" xfId="18818"/>
    <cellStyle name="Normal 5 2 3 4 2 5 2" xfId="18819"/>
    <cellStyle name="Normal 5 2 3 4 2 5 3" xfId="18820"/>
    <cellStyle name="Normal 5 2 3 4 2 5 4" xfId="18821"/>
    <cellStyle name="Normal 5 2 3 4 2 6" xfId="18822"/>
    <cellStyle name="Normal 5 2 3 4 2 6 2" xfId="18823"/>
    <cellStyle name="Normal 5 2 3 4 2 6 3" xfId="18824"/>
    <cellStyle name="Normal 5 2 3 4 2 6 4" xfId="18825"/>
    <cellStyle name="Normal 5 2 3 4 2 7" xfId="18826"/>
    <cellStyle name="Normal 5 2 3 4 2 7 2" xfId="18827"/>
    <cellStyle name="Normal 5 2 3 4 2 7 3" xfId="18828"/>
    <cellStyle name="Normal 5 2 3 4 2 8" xfId="18829"/>
    <cellStyle name="Normal 5 2 3 4 2 9" xfId="18830"/>
    <cellStyle name="Normal 5 2 3 4 3" xfId="18831"/>
    <cellStyle name="Normal 5 2 3 4 3 2" xfId="18832"/>
    <cellStyle name="Normal 5 2 3 4 3 2 2" xfId="18833"/>
    <cellStyle name="Normal 5 2 3 4 3 2 2 2" xfId="18834"/>
    <cellStyle name="Normal 5 2 3 4 3 2 2 3" xfId="18835"/>
    <cellStyle name="Normal 5 2 3 4 3 2 2 4" xfId="18836"/>
    <cellStyle name="Normal 5 2 3 4 3 2 3" xfId="18837"/>
    <cellStyle name="Normal 5 2 3 4 3 2 3 2" xfId="18838"/>
    <cellStyle name="Normal 5 2 3 4 3 2 3 3" xfId="18839"/>
    <cellStyle name="Normal 5 2 3 4 3 2 4" xfId="18840"/>
    <cellStyle name="Normal 5 2 3 4 3 2 5" xfId="18841"/>
    <cellStyle name="Normal 5 2 3 4 3 2 6" xfId="18842"/>
    <cellStyle name="Normal 5 2 3 4 3 3" xfId="18843"/>
    <cellStyle name="Normal 5 2 3 4 3 3 2" xfId="18844"/>
    <cellStyle name="Normal 5 2 3 4 3 3 3" xfId="18845"/>
    <cellStyle name="Normal 5 2 3 4 3 3 4" xfId="18846"/>
    <cellStyle name="Normal 5 2 3 4 3 4" xfId="18847"/>
    <cellStyle name="Normal 5 2 3 4 3 4 2" xfId="18848"/>
    <cellStyle name="Normal 5 2 3 4 3 4 3" xfId="18849"/>
    <cellStyle name="Normal 5 2 3 4 3 4 4" xfId="18850"/>
    <cellStyle name="Normal 5 2 3 4 3 5" xfId="18851"/>
    <cellStyle name="Normal 5 2 3 4 3 5 2" xfId="18852"/>
    <cellStyle name="Normal 5 2 3 4 3 5 3" xfId="18853"/>
    <cellStyle name="Normal 5 2 3 4 3 5 4" xfId="18854"/>
    <cellStyle name="Normal 5 2 3 4 3 6" xfId="18855"/>
    <cellStyle name="Normal 5 2 3 4 3 6 2" xfId="18856"/>
    <cellStyle name="Normal 5 2 3 4 3 6 3" xfId="18857"/>
    <cellStyle name="Normal 5 2 3 4 3 7" xfId="18858"/>
    <cellStyle name="Normal 5 2 3 4 3 8" xfId="18859"/>
    <cellStyle name="Normal 5 2 3 4 3 9" xfId="18860"/>
    <cellStyle name="Normal 5 2 3 4 4" xfId="18861"/>
    <cellStyle name="Normal 5 2 3 4 4 2" xfId="18862"/>
    <cellStyle name="Normal 5 2 3 4 4 2 2" xfId="18863"/>
    <cellStyle name="Normal 5 2 3 4 4 2 3" xfId="18864"/>
    <cellStyle name="Normal 5 2 3 4 4 2 4" xfId="18865"/>
    <cellStyle name="Normal 5 2 3 4 4 3" xfId="18866"/>
    <cellStyle name="Normal 5 2 3 4 4 3 2" xfId="18867"/>
    <cellStyle name="Normal 5 2 3 4 4 3 3" xfId="18868"/>
    <cellStyle name="Normal 5 2 3 4 4 4" xfId="18869"/>
    <cellStyle name="Normal 5 2 3 4 4 5" xfId="18870"/>
    <cellStyle name="Normal 5 2 3 4 4 6" xfId="18871"/>
    <cellStyle name="Normal 5 2 3 4 5" xfId="18872"/>
    <cellStyle name="Normal 5 2 3 4 5 2" xfId="18873"/>
    <cellStyle name="Normal 5 2 3 4 5 3" xfId="18874"/>
    <cellStyle name="Normal 5 2 3 4 5 4" xfId="18875"/>
    <cellStyle name="Normal 5 2 3 4 6" xfId="18876"/>
    <cellStyle name="Normal 5 2 3 4 6 2" xfId="18877"/>
    <cellStyle name="Normal 5 2 3 4 6 3" xfId="18878"/>
    <cellStyle name="Normal 5 2 3 4 6 4" xfId="18879"/>
    <cellStyle name="Normal 5 2 3 4 7" xfId="18880"/>
    <cellStyle name="Normal 5 2 3 4 7 2" xfId="18881"/>
    <cellStyle name="Normal 5 2 3 4 7 3" xfId="18882"/>
    <cellStyle name="Normal 5 2 3 4 7 4" xfId="18883"/>
    <cellStyle name="Normal 5 2 3 4 8" xfId="18884"/>
    <cellStyle name="Normal 5 2 3 4 8 2" xfId="18885"/>
    <cellStyle name="Normal 5 2 3 4 8 3" xfId="18886"/>
    <cellStyle name="Normal 5 2 3 4 9" xfId="18887"/>
    <cellStyle name="Normal 5 2 3 5" xfId="18888"/>
    <cellStyle name="Normal 5 2 3 5 10" xfId="18889"/>
    <cellStyle name="Normal 5 2 3 5 11" xfId="18890"/>
    <cellStyle name="Normal 5 2 3 5 2" xfId="18891"/>
    <cellStyle name="Normal 5 2 3 5 2 10" xfId="18892"/>
    <cellStyle name="Normal 5 2 3 5 2 2" xfId="18893"/>
    <cellStyle name="Normal 5 2 3 5 2 2 2" xfId="18894"/>
    <cellStyle name="Normal 5 2 3 5 2 2 2 2" xfId="18895"/>
    <cellStyle name="Normal 5 2 3 5 2 2 2 2 2" xfId="18896"/>
    <cellStyle name="Normal 5 2 3 5 2 2 2 2 3" xfId="18897"/>
    <cellStyle name="Normal 5 2 3 5 2 2 2 2 4" xfId="18898"/>
    <cellStyle name="Normal 5 2 3 5 2 2 2 3" xfId="18899"/>
    <cellStyle name="Normal 5 2 3 5 2 2 2 3 2" xfId="18900"/>
    <cellStyle name="Normal 5 2 3 5 2 2 2 3 3" xfId="18901"/>
    <cellStyle name="Normal 5 2 3 5 2 2 2 4" xfId="18902"/>
    <cellStyle name="Normal 5 2 3 5 2 2 2 5" xfId="18903"/>
    <cellStyle name="Normal 5 2 3 5 2 2 2 6" xfId="18904"/>
    <cellStyle name="Normal 5 2 3 5 2 2 3" xfId="18905"/>
    <cellStyle name="Normal 5 2 3 5 2 2 3 2" xfId="18906"/>
    <cellStyle name="Normal 5 2 3 5 2 2 3 3" xfId="18907"/>
    <cellStyle name="Normal 5 2 3 5 2 2 3 4" xfId="18908"/>
    <cellStyle name="Normal 5 2 3 5 2 2 4" xfId="18909"/>
    <cellStyle name="Normal 5 2 3 5 2 2 4 2" xfId="18910"/>
    <cellStyle name="Normal 5 2 3 5 2 2 4 3" xfId="18911"/>
    <cellStyle name="Normal 5 2 3 5 2 2 4 4" xfId="18912"/>
    <cellStyle name="Normal 5 2 3 5 2 2 5" xfId="18913"/>
    <cellStyle name="Normal 5 2 3 5 2 2 5 2" xfId="18914"/>
    <cellStyle name="Normal 5 2 3 5 2 2 5 3" xfId="18915"/>
    <cellStyle name="Normal 5 2 3 5 2 2 5 4" xfId="18916"/>
    <cellStyle name="Normal 5 2 3 5 2 2 6" xfId="18917"/>
    <cellStyle name="Normal 5 2 3 5 2 2 6 2" xfId="18918"/>
    <cellStyle name="Normal 5 2 3 5 2 2 6 3" xfId="18919"/>
    <cellStyle name="Normal 5 2 3 5 2 2 7" xfId="18920"/>
    <cellStyle name="Normal 5 2 3 5 2 2 8" xfId="18921"/>
    <cellStyle name="Normal 5 2 3 5 2 2 9" xfId="18922"/>
    <cellStyle name="Normal 5 2 3 5 2 3" xfId="18923"/>
    <cellStyle name="Normal 5 2 3 5 2 3 2" xfId="18924"/>
    <cellStyle name="Normal 5 2 3 5 2 3 2 2" xfId="18925"/>
    <cellStyle name="Normal 5 2 3 5 2 3 2 3" xfId="18926"/>
    <cellStyle name="Normal 5 2 3 5 2 3 2 4" xfId="18927"/>
    <cellStyle name="Normal 5 2 3 5 2 3 3" xfId="18928"/>
    <cellStyle name="Normal 5 2 3 5 2 3 3 2" xfId="18929"/>
    <cellStyle name="Normal 5 2 3 5 2 3 3 3" xfId="18930"/>
    <cellStyle name="Normal 5 2 3 5 2 3 4" xfId="18931"/>
    <cellStyle name="Normal 5 2 3 5 2 3 5" xfId="18932"/>
    <cellStyle name="Normal 5 2 3 5 2 3 6" xfId="18933"/>
    <cellStyle name="Normal 5 2 3 5 2 4" xfId="18934"/>
    <cellStyle name="Normal 5 2 3 5 2 4 2" xfId="18935"/>
    <cellStyle name="Normal 5 2 3 5 2 4 3" xfId="18936"/>
    <cellStyle name="Normal 5 2 3 5 2 4 4" xfId="18937"/>
    <cellStyle name="Normal 5 2 3 5 2 5" xfId="18938"/>
    <cellStyle name="Normal 5 2 3 5 2 5 2" xfId="18939"/>
    <cellStyle name="Normal 5 2 3 5 2 5 3" xfId="18940"/>
    <cellStyle name="Normal 5 2 3 5 2 5 4" xfId="18941"/>
    <cellStyle name="Normal 5 2 3 5 2 6" xfId="18942"/>
    <cellStyle name="Normal 5 2 3 5 2 6 2" xfId="18943"/>
    <cellStyle name="Normal 5 2 3 5 2 6 3" xfId="18944"/>
    <cellStyle name="Normal 5 2 3 5 2 6 4" xfId="18945"/>
    <cellStyle name="Normal 5 2 3 5 2 7" xfId="18946"/>
    <cellStyle name="Normal 5 2 3 5 2 7 2" xfId="18947"/>
    <cellStyle name="Normal 5 2 3 5 2 7 3" xfId="18948"/>
    <cellStyle name="Normal 5 2 3 5 2 8" xfId="18949"/>
    <cellStyle name="Normal 5 2 3 5 2 9" xfId="18950"/>
    <cellStyle name="Normal 5 2 3 5 3" xfId="18951"/>
    <cellStyle name="Normal 5 2 3 5 3 2" xfId="18952"/>
    <cellStyle name="Normal 5 2 3 5 3 2 2" xfId="18953"/>
    <cellStyle name="Normal 5 2 3 5 3 2 2 2" xfId="18954"/>
    <cellStyle name="Normal 5 2 3 5 3 2 2 3" xfId="18955"/>
    <cellStyle name="Normal 5 2 3 5 3 2 2 4" xfId="18956"/>
    <cellStyle name="Normal 5 2 3 5 3 2 3" xfId="18957"/>
    <cellStyle name="Normal 5 2 3 5 3 2 3 2" xfId="18958"/>
    <cellStyle name="Normal 5 2 3 5 3 2 3 3" xfId="18959"/>
    <cellStyle name="Normal 5 2 3 5 3 2 4" xfId="18960"/>
    <cellStyle name="Normal 5 2 3 5 3 2 5" xfId="18961"/>
    <cellStyle name="Normal 5 2 3 5 3 2 6" xfId="18962"/>
    <cellStyle name="Normal 5 2 3 5 3 3" xfId="18963"/>
    <cellStyle name="Normal 5 2 3 5 3 3 2" xfId="18964"/>
    <cellStyle name="Normal 5 2 3 5 3 3 3" xfId="18965"/>
    <cellStyle name="Normal 5 2 3 5 3 3 4" xfId="18966"/>
    <cellStyle name="Normal 5 2 3 5 3 4" xfId="18967"/>
    <cellStyle name="Normal 5 2 3 5 3 4 2" xfId="18968"/>
    <cellStyle name="Normal 5 2 3 5 3 4 3" xfId="18969"/>
    <cellStyle name="Normal 5 2 3 5 3 4 4" xfId="18970"/>
    <cellStyle name="Normal 5 2 3 5 3 5" xfId="18971"/>
    <cellStyle name="Normal 5 2 3 5 3 5 2" xfId="18972"/>
    <cellStyle name="Normal 5 2 3 5 3 5 3" xfId="18973"/>
    <cellStyle name="Normal 5 2 3 5 3 5 4" xfId="18974"/>
    <cellStyle name="Normal 5 2 3 5 3 6" xfId="18975"/>
    <cellStyle name="Normal 5 2 3 5 3 6 2" xfId="18976"/>
    <cellStyle name="Normal 5 2 3 5 3 6 3" xfId="18977"/>
    <cellStyle name="Normal 5 2 3 5 3 7" xfId="18978"/>
    <cellStyle name="Normal 5 2 3 5 3 8" xfId="18979"/>
    <cellStyle name="Normal 5 2 3 5 3 9" xfId="18980"/>
    <cellStyle name="Normal 5 2 3 5 4" xfId="18981"/>
    <cellStyle name="Normal 5 2 3 5 4 2" xfId="18982"/>
    <cellStyle name="Normal 5 2 3 5 4 2 2" xfId="18983"/>
    <cellStyle name="Normal 5 2 3 5 4 2 3" xfId="18984"/>
    <cellStyle name="Normal 5 2 3 5 4 2 4" xfId="18985"/>
    <cellStyle name="Normal 5 2 3 5 4 3" xfId="18986"/>
    <cellStyle name="Normal 5 2 3 5 4 3 2" xfId="18987"/>
    <cellStyle name="Normal 5 2 3 5 4 3 3" xfId="18988"/>
    <cellStyle name="Normal 5 2 3 5 4 4" xfId="18989"/>
    <cellStyle name="Normal 5 2 3 5 4 5" xfId="18990"/>
    <cellStyle name="Normal 5 2 3 5 4 6" xfId="18991"/>
    <cellStyle name="Normal 5 2 3 5 5" xfId="18992"/>
    <cellStyle name="Normal 5 2 3 5 5 2" xfId="18993"/>
    <cellStyle name="Normal 5 2 3 5 5 3" xfId="18994"/>
    <cellStyle name="Normal 5 2 3 5 5 4" xfId="18995"/>
    <cellStyle name="Normal 5 2 3 5 6" xfId="18996"/>
    <cellStyle name="Normal 5 2 3 5 6 2" xfId="18997"/>
    <cellStyle name="Normal 5 2 3 5 6 3" xfId="18998"/>
    <cellStyle name="Normal 5 2 3 5 6 4" xfId="18999"/>
    <cellStyle name="Normal 5 2 3 5 7" xfId="19000"/>
    <cellStyle name="Normal 5 2 3 5 7 2" xfId="19001"/>
    <cellStyle name="Normal 5 2 3 5 7 3" xfId="19002"/>
    <cellStyle name="Normal 5 2 3 5 7 4" xfId="19003"/>
    <cellStyle name="Normal 5 2 3 5 8" xfId="19004"/>
    <cellStyle name="Normal 5 2 3 5 8 2" xfId="19005"/>
    <cellStyle name="Normal 5 2 3 5 8 3" xfId="19006"/>
    <cellStyle name="Normal 5 2 3 5 9" xfId="19007"/>
    <cellStyle name="Normal 5 2 3 6" xfId="19008"/>
    <cellStyle name="Normal 5 2 3 6 10" xfId="19009"/>
    <cellStyle name="Normal 5 2 3 6 11" xfId="19010"/>
    <cellStyle name="Normal 5 2 3 6 2" xfId="19011"/>
    <cellStyle name="Normal 5 2 3 6 2 10" xfId="19012"/>
    <cellStyle name="Normal 5 2 3 6 2 2" xfId="19013"/>
    <cellStyle name="Normal 5 2 3 6 2 2 2" xfId="19014"/>
    <cellStyle name="Normal 5 2 3 6 2 2 2 2" xfId="19015"/>
    <cellStyle name="Normal 5 2 3 6 2 2 2 2 2" xfId="19016"/>
    <cellStyle name="Normal 5 2 3 6 2 2 2 2 3" xfId="19017"/>
    <cellStyle name="Normal 5 2 3 6 2 2 2 2 4" xfId="19018"/>
    <cellStyle name="Normal 5 2 3 6 2 2 2 3" xfId="19019"/>
    <cellStyle name="Normal 5 2 3 6 2 2 2 3 2" xfId="19020"/>
    <cellStyle name="Normal 5 2 3 6 2 2 2 3 3" xfId="19021"/>
    <cellStyle name="Normal 5 2 3 6 2 2 2 4" xfId="19022"/>
    <cellStyle name="Normal 5 2 3 6 2 2 2 5" xfId="19023"/>
    <cellStyle name="Normal 5 2 3 6 2 2 2 6" xfId="19024"/>
    <cellStyle name="Normal 5 2 3 6 2 2 3" xfId="19025"/>
    <cellStyle name="Normal 5 2 3 6 2 2 3 2" xfId="19026"/>
    <cellStyle name="Normal 5 2 3 6 2 2 3 3" xfId="19027"/>
    <cellStyle name="Normal 5 2 3 6 2 2 3 4" xfId="19028"/>
    <cellStyle name="Normal 5 2 3 6 2 2 4" xfId="19029"/>
    <cellStyle name="Normal 5 2 3 6 2 2 4 2" xfId="19030"/>
    <cellStyle name="Normal 5 2 3 6 2 2 4 3" xfId="19031"/>
    <cellStyle name="Normal 5 2 3 6 2 2 4 4" xfId="19032"/>
    <cellStyle name="Normal 5 2 3 6 2 2 5" xfId="19033"/>
    <cellStyle name="Normal 5 2 3 6 2 2 5 2" xfId="19034"/>
    <cellStyle name="Normal 5 2 3 6 2 2 5 3" xfId="19035"/>
    <cellStyle name="Normal 5 2 3 6 2 2 5 4" xfId="19036"/>
    <cellStyle name="Normal 5 2 3 6 2 2 6" xfId="19037"/>
    <cellStyle name="Normal 5 2 3 6 2 2 6 2" xfId="19038"/>
    <cellStyle name="Normal 5 2 3 6 2 2 6 3" xfId="19039"/>
    <cellStyle name="Normal 5 2 3 6 2 2 7" xfId="19040"/>
    <cellStyle name="Normal 5 2 3 6 2 2 8" xfId="19041"/>
    <cellStyle name="Normal 5 2 3 6 2 2 9" xfId="19042"/>
    <cellStyle name="Normal 5 2 3 6 2 3" xfId="19043"/>
    <cellStyle name="Normal 5 2 3 6 2 3 2" xfId="19044"/>
    <cellStyle name="Normal 5 2 3 6 2 3 2 2" xfId="19045"/>
    <cellStyle name="Normal 5 2 3 6 2 3 2 3" xfId="19046"/>
    <cellStyle name="Normal 5 2 3 6 2 3 2 4" xfId="19047"/>
    <cellStyle name="Normal 5 2 3 6 2 3 3" xfId="19048"/>
    <cellStyle name="Normal 5 2 3 6 2 3 3 2" xfId="19049"/>
    <cellStyle name="Normal 5 2 3 6 2 3 3 3" xfId="19050"/>
    <cellStyle name="Normal 5 2 3 6 2 3 4" xfId="19051"/>
    <cellStyle name="Normal 5 2 3 6 2 3 5" xfId="19052"/>
    <cellStyle name="Normal 5 2 3 6 2 3 6" xfId="19053"/>
    <cellStyle name="Normal 5 2 3 6 2 4" xfId="19054"/>
    <cellStyle name="Normal 5 2 3 6 2 4 2" xfId="19055"/>
    <cellStyle name="Normal 5 2 3 6 2 4 3" xfId="19056"/>
    <cellStyle name="Normal 5 2 3 6 2 4 4" xfId="19057"/>
    <cellStyle name="Normal 5 2 3 6 2 5" xfId="19058"/>
    <cellStyle name="Normal 5 2 3 6 2 5 2" xfId="19059"/>
    <cellStyle name="Normal 5 2 3 6 2 5 3" xfId="19060"/>
    <cellStyle name="Normal 5 2 3 6 2 5 4" xfId="19061"/>
    <cellStyle name="Normal 5 2 3 6 2 6" xfId="19062"/>
    <cellStyle name="Normal 5 2 3 6 2 6 2" xfId="19063"/>
    <cellStyle name="Normal 5 2 3 6 2 6 3" xfId="19064"/>
    <cellStyle name="Normal 5 2 3 6 2 6 4" xfId="19065"/>
    <cellStyle name="Normal 5 2 3 6 2 7" xfId="19066"/>
    <cellStyle name="Normal 5 2 3 6 2 7 2" xfId="19067"/>
    <cellStyle name="Normal 5 2 3 6 2 7 3" xfId="19068"/>
    <cellStyle name="Normal 5 2 3 6 2 8" xfId="19069"/>
    <cellStyle name="Normal 5 2 3 6 2 9" xfId="19070"/>
    <cellStyle name="Normal 5 2 3 6 3" xfId="19071"/>
    <cellStyle name="Normal 5 2 3 6 3 2" xfId="19072"/>
    <cellStyle name="Normal 5 2 3 6 3 2 2" xfId="19073"/>
    <cellStyle name="Normal 5 2 3 6 3 2 2 2" xfId="19074"/>
    <cellStyle name="Normal 5 2 3 6 3 2 2 3" xfId="19075"/>
    <cellStyle name="Normal 5 2 3 6 3 2 2 4" xfId="19076"/>
    <cellStyle name="Normal 5 2 3 6 3 2 3" xfId="19077"/>
    <cellStyle name="Normal 5 2 3 6 3 2 3 2" xfId="19078"/>
    <cellStyle name="Normal 5 2 3 6 3 2 3 3" xfId="19079"/>
    <cellStyle name="Normal 5 2 3 6 3 2 4" xfId="19080"/>
    <cellStyle name="Normal 5 2 3 6 3 2 5" xfId="19081"/>
    <cellStyle name="Normal 5 2 3 6 3 2 6" xfId="19082"/>
    <cellStyle name="Normal 5 2 3 6 3 3" xfId="19083"/>
    <cellStyle name="Normal 5 2 3 6 3 3 2" xfId="19084"/>
    <cellStyle name="Normal 5 2 3 6 3 3 3" xfId="19085"/>
    <cellStyle name="Normal 5 2 3 6 3 3 4" xfId="19086"/>
    <cellStyle name="Normal 5 2 3 6 3 4" xfId="19087"/>
    <cellStyle name="Normal 5 2 3 6 3 4 2" xfId="19088"/>
    <cellStyle name="Normal 5 2 3 6 3 4 3" xfId="19089"/>
    <cellStyle name="Normal 5 2 3 6 3 4 4" xfId="19090"/>
    <cellStyle name="Normal 5 2 3 6 3 5" xfId="19091"/>
    <cellStyle name="Normal 5 2 3 6 3 5 2" xfId="19092"/>
    <cellStyle name="Normal 5 2 3 6 3 5 3" xfId="19093"/>
    <cellStyle name="Normal 5 2 3 6 3 5 4" xfId="19094"/>
    <cellStyle name="Normal 5 2 3 6 3 6" xfId="19095"/>
    <cellStyle name="Normal 5 2 3 6 3 6 2" xfId="19096"/>
    <cellStyle name="Normal 5 2 3 6 3 6 3" xfId="19097"/>
    <cellStyle name="Normal 5 2 3 6 3 7" xfId="19098"/>
    <cellStyle name="Normal 5 2 3 6 3 8" xfId="19099"/>
    <cellStyle name="Normal 5 2 3 6 3 9" xfId="19100"/>
    <cellStyle name="Normal 5 2 3 6 4" xfId="19101"/>
    <cellStyle name="Normal 5 2 3 6 4 2" xfId="19102"/>
    <cellStyle name="Normal 5 2 3 6 4 2 2" xfId="19103"/>
    <cellStyle name="Normal 5 2 3 6 4 2 3" xfId="19104"/>
    <cellStyle name="Normal 5 2 3 6 4 2 4" xfId="19105"/>
    <cellStyle name="Normal 5 2 3 6 4 3" xfId="19106"/>
    <cellStyle name="Normal 5 2 3 6 4 3 2" xfId="19107"/>
    <cellStyle name="Normal 5 2 3 6 4 3 3" xfId="19108"/>
    <cellStyle name="Normal 5 2 3 6 4 4" xfId="19109"/>
    <cellStyle name="Normal 5 2 3 6 4 5" xfId="19110"/>
    <cellStyle name="Normal 5 2 3 6 4 6" xfId="19111"/>
    <cellStyle name="Normal 5 2 3 6 5" xfId="19112"/>
    <cellStyle name="Normal 5 2 3 6 5 2" xfId="19113"/>
    <cellStyle name="Normal 5 2 3 6 5 3" xfId="19114"/>
    <cellStyle name="Normal 5 2 3 6 5 4" xfId="19115"/>
    <cellStyle name="Normal 5 2 3 6 6" xfId="19116"/>
    <cellStyle name="Normal 5 2 3 6 6 2" xfId="19117"/>
    <cellStyle name="Normal 5 2 3 6 6 3" xfId="19118"/>
    <cellStyle name="Normal 5 2 3 6 6 4" xfId="19119"/>
    <cellStyle name="Normal 5 2 3 6 7" xfId="19120"/>
    <cellStyle name="Normal 5 2 3 6 7 2" xfId="19121"/>
    <cellStyle name="Normal 5 2 3 6 7 3" xfId="19122"/>
    <cellStyle name="Normal 5 2 3 6 7 4" xfId="19123"/>
    <cellStyle name="Normal 5 2 3 6 8" xfId="19124"/>
    <cellStyle name="Normal 5 2 3 6 8 2" xfId="19125"/>
    <cellStyle name="Normal 5 2 3 6 8 3" xfId="19126"/>
    <cellStyle name="Normal 5 2 3 6 9" xfId="19127"/>
    <cellStyle name="Normal 5 2 3 7" xfId="19128"/>
    <cellStyle name="Normal 5 2 3 7 10" xfId="19129"/>
    <cellStyle name="Normal 5 2 3 7 2" xfId="19130"/>
    <cellStyle name="Normal 5 2 3 7 2 2" xfId="19131"/>
    <cellStyle name="Normal 5 2 3 7 2 2 2" xfId="19132"/>
    <cellStyle name="Normal 5 2 3 7 2 2 2 2" xfId="19133"/>
    <cellStyle name="Normal 5 2 3 7 2 2 2 3" xfId="19134"/>
    <cellStyle name="Normal 5 2 3 7 2 2 2 4" xfId="19135"/>
    <cellStyle name="Normal 5 2 3 7 2 2 3" xfId="19136"/>
    <cellStyle name="Normal 5 2 3 7 2 2 3 2" xfId="19137"/>
    <cellStyle name="Normal 5 2 3 7 2 2 3 3" xfId="19138"/>
    <cellStyle name="Normal 5 2 3 7 2 2 4" xfId="19139"/>
    <cellStyle name="Normal 5 2 3 7 2 2 5" xfId="19140"/>
    <cellStyle name="Normal 5 2 3 7 2 2 6" xfId="19141"/>
    <cellStyle name="Normal 5 2 3 7 2 3" xfId="19142"/>
    <cellStyle name="Normal 5 2 3 7 2 3 2" xfId="19143"/>
    <cellStyle name="Normal 5 2 3 7 2 3 3" xfId="19144"/>
    <cellStyle name="Normal 5 2 3 7 2 3 4" xfId="19145"/>
    <cellStyle name="Normal 5 2 3 7 2 4" xfId="19146"/>
    <cellStyle name="Normal 5 2 3 7 2 4 2" xfId="19147"/>
    <cellStyle name="Normal 5 2 3 7 2 4 3" xfId="19148"/>
    <cellStyle name="Normal 5 2 3 7 2 4 4" xfId="19149"/>
    <cellStyle name="Normal 5 2 3 7 2 5" xfId="19150"/>
    <cellStyle name="Normal 5 2 3 7 2 5 2" xfId="19151"/>
    <cellStyle name="Normal 5 2 3 7 2 5 3" xfId="19152"/>
    <cellStyle name="Normal 5 2 3 7 2 5 4" xfId="19153"/>
    <cellStyle name="Normal 5 2 3 7 2 6" xfId="19154"/>
    <cellStyle name="Normal 5 2 3 7 2 6 2" xfId="19155"/>
    <cellStyle name="Normal 5 2 3 7 2 6 3" xfId="19156"/>
    <cellStyle name="Normal 5 2 3 7 2 7" xfId="19157"/>
    <cellStyle name="Normal 5 2 3 7 2 8" xfId="19158"/>
    <cellStyle name="Normal 5 2 3 7 2 9" xfId="19159"/>
    <cellStyle name="Normal 5 2 3 7 3" xfId="19160"/>
    <cellStyle name="Normal 5 2 3 7 3 2" xfId="19161"/>
    <cellStyle name="Normal 5 2 3 7 3 2 2" xfId="19162"/>
    <cellStyle name="Normal 5 2 3 7 3 2 3" xfId="19163"/>
    <cellStyle name="Normal 5 2 3 7 3 2 4" xfId="19164"/>
    <cellStyle name="Normal 5 2 3 7 3 3" xfId="19165"/>
    <cellStyle name="Normal 5 2 3 7 3 3 2" xfId="19166"/>
    <cellStyle name="Normal 5 2 3 7 3 3 3" xfId="19167"/>
    <cellStyle name="Normal 5 2 3 7 3 4" xfId="19168"/>
    <cellStyle name="Normal 5 2 3 7 3 5" xfId="19169"/>
    <cellStyle name="Normal 5 2 3 7 3 6" xfId="19170"/>
    <cellStyle name="Normal 5 2 3 7 4" xfId="19171"/>
    <cellStyle name="Normal 5 2 3 7 4 2" xfId="19172"/>
    <cellStyle name="Normal 5 2 3 7 4 3" xfId="19173"/>
    <cellStyle name="Normal 5 2 3 7 4 4" xfId="19174"/>
    <cellStyle name="Normal 5 2 3 7 5" xfId="19175"/>
    <cellStyle name="Normal 5 2 3 7 5 2" xfId="19176"/>
    <cellStyle name="Normal 5 2 3 7 5 3" xfId="19177"/>
    <cellStyle name="Normal 5 2 3 7 5 4" xfId="19178"/>
    <cellStyle name="Normal 5 2 3 7 6" xfId="19179"/>
    <cellStyle name="Normal 5 2 3 7 6 2" xfId="19180"/>
    <cellStyle name="Normal 5 2 3 7 6 3" xfId="19181"/>
    <cellStyle name="Normal 5 2 3 7 6 4" xfId="19182"/>
    <cellStyle name="Normal 5 2 3 7 7" xfId="19183"/>
    <cellStyle name="Normal 5 2 3 7 7 2" xfId="19184"/>
    <cellStyle name="Normal 5 2 3 7 7 3" xfId="19185"/>
    <cellStyle name="Normal 5 2 3 7 8" xfId="19186"/>
    <cellStyle name="Normal 5 2 3 7 9" xfId="19187"/>
    <cellStyle name="Normal 5 2 3 8" xfId="19188"/>
    <cellStyle name="Normal 5 2 3 8 2" xfId="19189"/>
    <cellStyle name="Normal 5 2 3 8 2 2" xfId="19190"/>
    <cellStyle name="Normal 5 2 3 8 2 2 2" xfId="19191"/>
    <cellStyle name="Normal 5 2 3 8 2 2 3" xfId="19192"/>
    <cellStyle name="Normal 5 2 3 8 2 2 4" xfId="19193"/>
    <cellStyle name="Normal 5 2 3 8 2 3" xfId="19194"/>
    <cellStyle name="Normal 5 2 3 8 2 3 2" xfId="19195"/>
    <cellStyle name="Normal 5 2 3 8 2 3 3" xfId="19196"/>
    <cellStyle name="Normal 5 2 3 8 2 4" xfId="19197"/>
    <cellStyle name="Normal 5 2 3 8 2 5" xfId="19198"/>
    <cellStyle name="Normal 5 2 3 8 2 6" xfId="19199"/>
    <cellStyle name="Normal 5 2 3 8 3" xfId="19200"/>
    <cellStyle name="Normal 5 2 3 8 3 2" xfId="19201"/>
    <cellStyle name="Normal 5 2 3 8 3 3" xfId="19202"/>
    <cellStyle name="Normal 5 2 3 8 3 4" xfId="19203"/>
    <cellStyle name="Normal 5 2 3 8 4" xfId="19204"/>
    <cellStyle name="Normal 5 2 3 8 4 2" xfId="19205"/>
    <cellStyle name="Normal 5 2 3 8 4 3" xfId="19206"/>
    <cellStyle name="Normal 5 2 3 8 4 4" xfId="19207"/>
    <cellStyle name="Normal 5 2 3 8 5" xfId="19208"/>
    <cellStyle name="Normal 5 2 3 8 5 2" xfId="19209"/>
    <cellStyle name="Normal 5 2 3 8 5 3" xfId="19210"/>
    <cellStyle name="Normal 5 2 3 8 5 4" xfId="19211"/>
    <cellStyle name="Normal 5 2 3 8 6" xfId="19212"/>
    <cellStyle name="Normal 5 2 3 8 6 2" xfId="19213"/>
    <cellStyle name="Normal 5 2 3 8 6 3" xfId="19214"/>
    <cellStyle name="Normal 5 2 3 8 7" xfId="19215"/>
    <cellStyle name="Normal 5 2 3 8 8" xfId="19216"/>
    <cellStyle name="Normal 5 2 3 8 9" xfId="19217"/>
    <cellStyle name="Normal 5 2 3 9" xfId="19218"/>
    <cellStyle name="Normal 5 2 3 9 2" xfId="19219"/>
    <cellStyle name="Normal 5 2 3 9 2 2" xfId="19220"/>
    <cellStyle name="Normal 5 2 3 9 2 2 2" xfId="19221"/>
    <cellStyle name="Normal 5 2 3 9 2 2 3" xfId="19222"/>
    <cellStyle name="Normal 5 2 3 9 2 2 4" xfId="19223"/>
    <cellStyle name="Normal 5 2 3 9 2 3" xfId="19224"/>
    <cellStyle name="Normal 5 2 3 9 2 3 2" xfId="19225"/>
    <cellStyle name="Normal 5 2 3 9 2 3 3" xfId="19226"/>
    <cellStyle name="Normal 5 2 3 9 2 4" xfId="19227"/>
    <cellStyle name="Normal 5 2 3 9 2 5" xfId="19228"/>
    <cellStyle name="Normal 5 2 3 9 2 6" xfId="19229"/>
    <cellStyle name="Normal 5 2 3 9 3" xfId="19230"/>
    <cellStyle name="Normal 5 2 3 9 3 2" xfId="19231"/>
    <cellStyle name="Normal 5 2 3 9 3 3" xfId="19232"/>
    <cellStyle name="Normal 5 2 3 9 3 4" xfId="19233"/>
    <cellStyle name="Normal 5 2 3 9 4" xfId="19234"/>
    <cellStyle name="Normal 5 2 3 9 4 2" xfId="19235"/>
    <cellStyle name="Normal 5 2 3 9 4 3" xfId="19236"/>
    <cellStyle name="Normal 5 2 3 9 4 4" xfId="19237"/>
    <cellStyle name="Normal 5 2 3 9 5" xfId="19238"/>
    <cellStyle name="Normal 5 2 3 9 5 2" xfId="19239"/>
    <cellStyle name="Normal 5 2 3 9 5 3" xfId="19240"/>
    <cellStyle name="Normal 5 2 3 9 5 4" xfId="19241"/>
    <cellStyle name="Normal 5 2 3 9 6" xfId="19242"/>
    <cellStyle name="Normal 5 2 3 9 6 2" xfId="19243"/>
    <cellStyle name="Normal 5 2 3 9 6 3" xfId="19244"/>
    <cellStyle name="Normal 5 2 3 9 7" xfId="19245"/>
    <cellStyle name="Normal 5 2 3 9 8" xfId="19246"/>
    <cellStyle name="Normal 5 2 3 9 9" xfId="19247"/>
    <cellStyle name="Normal 5 2 4" xfId="201"/>
    <cellStyle name="Normal 5 2 4 10" xfId="19248"/>
    <cellStyle name="Normal 5 2 4 10 2" xfId="19249"/>
    <cellStyle name="Normal 5 2 4 10 3" xfId="19250"/>
    <cellStyle name="Normal 5 2 4 10 4" xfId="19251"/>
    <cellStyle name="Normal 5 2 4 11" xfId="19252"/>
    <cellStyle name="Normal 5 2 4 11 2" xfId="19253"/>
    <cellStyle name="Normal 5 2 4 11 3" xfId="19254"/>
    <cellStyle name="Normal 5 2 4 12" xfId="19255"/>
    <cellStyle name="Normal 5 2 4 13" xfId="19256"/>
    <cellStyle name="Normal 5 2 4 14" xfId="19257"/>
    <cellStyle name="Normal 5 2 4 2" xfId="19258"/>
    <cellStyle name="Normal 5 2 4 2 10" xfId="19259"/>
    <cellStyle name="Normal 5 2 4 2 11" xfId="19260"/>
    <cellStyle name="Normal 5 2 4 2 2" xfId="19261"/>
    <cellStyle name="Normal 5 2 4 2 2 10" xfId="19262"/>
    <cellStyle name="Normal 5 2 4 2 2 2" xfId="19263"/>
    <cellStyle name="Normal 5 2 4 2 2 2 2" xfId="19264"/>
    <cellStyle name="Normal 5 2 4 2 2 2 2 2" xfId="19265"/>
    <cellStyle name="Normal 5 2 4 2 2 2 2 2 2" xfId="19266"/>
    <cellStyle name="Normal 5 2 4 2 2 2 2 2 3" xfId="19267"/>
    <cellStyle name="Normal 5 2 4 2 2 2 2 2 4" xfId="19268"/>
    <cellStyle name="Normal 5 2 4 2 2 2 2 3" xfId="19269"/>
    <cellStyle name="Normal 5 2 4 2 2 2 2 3 2" xfId="19270"/>
    <cellStyle name="Normal 5 2 4 2 2 2 2 3 3" xfId="19271"/>
    <cellStyle name="Normal 5 2 4 2 2 2 2 4" xfId="19272"/>
    <cellStyle name="Normal 5 2 4 2 2 2 2 5" xfId="19273"/>
    <cellStyle name="Normal 5 2 4 2 2 2 2 6" xfId="19274"/>
    <cellStyle name="Normal 5 2 4 2 2 2 3" xfId="19275"/>
    <cellStyle name="Normal 5 2 4 2 2 2 3 2" xfId="19276"/>
    <cellStyle name="Normal 5 2 4 2 2 2 3 3" xfId="19277"/>
    <cellStyle name="Normal 5 2 4 2 2 2 3 4" xfId="19278"/>
    <cellStyle name="Normal 5 2 4 2 2 2 4" xfId="19279"/>
    <cellStyle name="Normal 5 2 4 2 2 2 4 2" xfId="19280"/>
    <cellStyle name="Normal 5 2 4 2 2 2 4 3" xfId="19281"/>
    <cellStyle name="Normal 5 2 4 2 2 2 4 4" xfId="19282"/>
    <cellStyle name="Normal 5 2 4 2 2 2 5" xfId="19283"/>
    <cellStyle name="Normal 5 2 4 2 2 2 5 2" xfId="19284"/>
    <cellStyle name="Normal 5 2 4 2 2 2 5 3" xfId="19285"/>
    <cellStyle name="Normal 5 2 4 2 2 2 5 4" xfId="19286"/>
    <cellStyle name="Normal 5 2 4 2 2 2 6" xfId="19287"/>
    <cellStyle name="Normal 5 2 4 2 2 2 6 2" xfId="19288"/>
    <cellStyle name="Normal 5 2 4 2 2 2 6 3" xfId="19289"/>
    <cellStyle name="Normal 5 2 4 2 2 2 7" xfId="19290"/>
    <cellStyle name="Normal 5 2 4 2 2 2 8" xfId="19291"/>
    <cellStyle name="Normal 5 2 4 2 2 2 9" xfId="19292"/>
    <cellStyle name="Normal 5 2 4 2 2 3" xfId="19293"/>
    <cellStyle name="Normal 5 2 4 2 2 3 2" xfId="19294"/>
    <cellStyle name="Normal 5 2 4 2 2 3 2 2" xfId="19295"/>
    <cellStyle name="Normal 5 2 4 2 2 3 2 3" xfId="19296"/>
    <cellStyle name="Normal 5 2 4 2 2 3 2 4" xfId="19297"/>
    <cellStyle name="Normal 5 2 4 2 2 3 3" xfId="19298"/>
    <cellStyle name="Normal 5 2 4 2 2 3 3 2" xfId="19299"/>
    <cellStyle name="Normal 5 2 4 2 2 3 3 3" xfId="19300"/>
    <cellStyle name="Normal 5 2 4 2 2 3 4" xfId="19301"/>
    <cellStyle name="Normal 5 2 4 2 2 3 5" xfId="19302"/>
    <cellStyle name="Normal 5 2 4 2 2 3 6" xfId="19303"/>
    <cellStyle name="Normal 5 2 4 2 2 4" xfId="19304"/>
    <cellStyle name="Normal 5 2 4 2 2 4 2" xfId="19305"/>
    <cellStyle name="Normal 5 2 4 2 2 4 3" xfId="19306"/>
    <cellStyle name="Normal 5 2 4 2 2 4 4" xfId="19307"/>
    <cellStyle name="Normal 5 2 4 2 2 5" xfId="19308"/>
    <cellStyle name="Normal 5 2 4 2 2 5 2" xfId="19309"/>
    <cellStyle name="Normal 5 2 4 2 2 5 3" xfId="19310"/>
    <cellStyle name="Normal 5 2 4 2 2 5 4" xfId="19311"/>
    <cellStyle name="Normal 5 2 4 2 2 6" xfId="19312"/>
    <cellStyle name="Normal 5 2 4 2 2 6 2" xfId="19313"/>
    <cellStyle name="Normal 5 2 4 2 2 6 3" xfId="19314"/>
    <cellStyle name="Normal 5 2 4 2 2 6 4" xfId="19315"/>
    <cellStyle name="Normal 5 2 4 2 2 7" xfId="19316"/>
    <cellStyle name="Normal 5 2 4 2 2 7 2" xfId="19317"/>
    <cellStyle name="Normal 5 2 4 2 2 7 3" xfId="19318"/>
    <cellStyle name="Normal 5 2 4 2 2 8" xfId="19319"/>
    <cellStyle name="Normal 5 2 4 2 2 9" xfId="19320"/>
    <cellStyle name="Normal 5 2 4 2 3" xfId="19321"/>
    <cellStyle name="Normal 5 2 4 2 3 2" xfId="19322"/>
    <cellStyle name="Normal 5 2 4 2 3 2 2" xfId="19323"/>
    <cellStyle name="Normal 5 2 4 2 3 2 2 2" xfId="19324"/>
    <cellStyle name="Normal 5 2 4 2 3 2 2 3" xfId="19325"/>
    <cellStyle name="Normal 5 2 4 2 3 2 2 4" xfId="19326"/>
    <cellStyle name="Normal 5 2 4 2 3 2 3" xfId="19327"/>
    <cellStyle name="Normal 5 2 4 2 3 2 3 2" xfId="19328"/>
    <cellStyle name="Normal 5 2 4 2 3 2 3 3" xfId="19329"/>
    <cellStyle name="Normal 5 2 4 2 3 2 4" xfId="19330"/>
    <cellStyle name="Normal 5 2 4 2 3 2 5" xfId="19331"/>
    <cellStyle name="Normal 5 2 4 2 3 2 6" xfId="19332"/>
    <cellStyle name="Normal 5 2 4 2 3 3" xfId="19333"/>
    <cellStyle name="Normal 5 2 4 2 3 3 2" xfId="19334"/>
    <cellStyle name="Normal 5 2 4 2 3 3 3" xfId="19335"/>
    <cellStyle name="Normal 5 2 4 2 3 3 4" xfId="19336"/>
    <cellStyle name="Normal 5 2 4 2 3 4" xfId="19337"/>
    <cellStyle name="Normal 5 2 4 2 3 4 2" xfId="19338"/>
    <cellStyle name="Normal 5 2 4 2 3 4 3" xfId="19339"/>
    <cellStyle name="Normal 5 2 4 2 3 4 4" xfId="19340"/>
    <cellStyle name="Normal 5 2 4 2 3 5" xfId="19341"/>
    <cellStyle name="Normal 5 2 4 2 3 5 2" xfId="19342"/>
    <cellStyle name="Normal 5 2 4 2 3 5 3" xfId="19343"/>
    <cellStyle name="Normal 5 2 4 2 3 5 4" xfId="19344"/>
    <cellStyle name="Normal 5 2 4 2 3 6" xfId="19345"/>
    <cellStyle name="Normal 5 2 4 2 3 6 2" xfId="19346"/>
    <cellStyle name="Normal 5 2 4 2 3 6 3" xfId="19347"/>
    <cellStyle name="Normal 5 2 4 2 3 7" xfId="19348"/>
    <cellStyle name="Normal 5 2 4 2 3 8" xfId="19349"/>
    <cellStyle name="Normal 5 2 4 2 3 9" xfId="19350"/>
    <cellStyle name="Normal 5 2 4 2 4" xfId="19351"/>
    <cellStyle name="Normal 5 2 4 2 4 2" xfId="19352"/>
    <cellStyle name="Normal 5 2 4 2 4 2 2" xfId="19353"/>
    <cellStyle name="Normal 5 2 4 2 4 2 3" xfId="19354"/>
    <cellStyle name="Normal 5 2 4 2 4 2 4" xfId="19355"/>
    <cellStyle name="Normal 5 2 4 2 4 3" xfId="19356"/>
    <cellStyle name="Normal 5 2 4 2 4 3 2" xfId="19357"/>
    <cellStyle name="Normal 5 2 4 2 4 3 3" xfId="19358"/>
    <cellStyle name="Normal 5 2 4 2 4 4" xfId="19359"/>
    <cellStyle name="Normal 5 2 4 2 4 5" xfId="19360"/>
    <cellStyle name="Normal 5 2 4 2 4 6" xfId="19361"/>
    <cellStyle name="Normal 5 2 4 2 5" xfId="19362"/>
    <cellStyle name="Normal 5 2 4 2 5 2" xfId="19363"/>
    <cellStyle name="Normal 5 2 4 2 5 3" xfId="19364"/>
    <cellStyle name="Normal 5 2 4 2 5 4" xfId="19365"/>
    <cellStyle name="Normal 5 2 4 2 6" xfId="19366"/>
    <cellStyle name="Normal 5 2 4 2 6 2" xfId="19367"/>
    <cellStyle name="Normal 5 2 4 2 6 3" xfId="19368"/>
    <cellStyle name="Normal 5 2 4 2 6 4" xfId="19369"/>
    <cellStyle name="Normal 5 2 4 2 7" xfId="19370"/>
    <cellStyle name="Normal 5 2 4 2 7 2" xfId="19371"/>
    <cellStyle name="Normal 5 2 4 2 7 3" xfId="19372"/>
    <cellStyle name="Normal 5 2 4 2 7 4" xfId="19373"/>
    <cellStyle name="Normal 5 2 4 2 8" xfId="19374"/>
    <cellStyle name="Normal 5 2 4 2 8 2" xfId="19375"/>
    <cellStyle name="Normal 5 2 4 2 8 3" xfId="19376"/>
    <cellStyle name="Normal 5 2 4 2 9" xfId="19377"/>
    <cellStyle name="Normal 5 2 4 3" xfId="19378"/>
    <cellStyle name="Normal 5 2 4 3 10" xfId="19379"/>
    <cellStyle name="Normal 5 2 4 3 2" xfId="19380"/>
    <cellStyle name="Normal 5 2 4 3 2 2" xfId="19381"/>
    <cellStyle name="Normal 5 2 4 3 2 2 2" xfId="19382"/>
    <cellStyle name="Normal 5 2 4 3 2 2 2 2" xfId="19383"/>
    <cellStyle name="Normal 5 2 4 3 2 2 2 3" xfId="19384"/>
    <cellStyle name="Normal 5 2 4 3 2 2 2 4" xfId="19385"/>
    <cellStyle name="Normal 5 2 4 3 2 2 3" xfId="19386"/>
    <cellStyle name="Normal 5 2 4 3 2 2 3 2" xfId="19387"/>
    <cellStyle name="Normal 5 2 4 3 2 2 3 3" xfId="19388"/>
    <cellStyle name="Normal 5 2 4 3 2 2 4" xfId="19389"/>
    <cellStyle name="Normal 5 2 4 3 2 2 5" xfId="19390"/>
    <cellStyle name="Normal 5 2 4 3 2 2 6" xfId="19391"/>
    <cellStyle name="Normal 5 2 4 3 2 3" xfId="19392"/>
    <cellStyle name="Normal 5 2 4 3 2 3 2" xfId="19393"/>
    <cellStyle name="Normal 5 2 4 3 2 3 3" xfId="19394"/>
    <cellStyle name="Normal 5 2 4 3 2 3 4" xfId="19395"/>
    <cellStyle name="Normal 5 2 4 3 2 4" xfId="19396"/>
    <cellStyle name="Normal 5 2 4 3 2 4 2" xfId="19397"/>
    <cellStyle name="Normal 5 2 4 3 2 4 3" xfId="19398"/>
    <cellStyle name="Normal 5 2 4 3 2 4 4" xfId="19399"/>
    <cellStyle name="Normal 5 2 4 3 2 5" xfId="19400"/>
    <cellStyle name="Normal 5 2 4 3 2 5 2" xfId="19401"/>
    <cellStyle name="Normal 5 2 4 3 2 5 3" xfId="19402"/>
    <cellStyle name="Normal 5 2 4 3 2 5 4" xfId="19403"/>
    <cellStyle name="Normal 5 2 4 3 2 6" xfId="19404"/>
    <cellStyle name="Normal 5 2 4 3 2 6 2" xfId="19405"/>
    <cellStyle name="Normal 5 2 4 3 2 6 3" xfId="19406"/>
    <cellStyle name="Normal 5 2 4 3 2 7" xfId="19407"/>
    <cellStyle name="Normal 5 2 4 3 2 8" xfId="19408"/>
    <cellStyle name="Normal 5 2 4 3 2 9" xfId="19409"/>
    <cellStyle name="Normal 5 2 4 3 3" xfId="19410"/>
    <cellStyle name="Normal 5 2 4 3 3 2" xfId="19411"/>
    <cellStyle name="Normal 5 2 4 3 3 2 2" xfId="19412"/>
    <cellStyle name="Normal 5 2 4 3 3 2 3" xfId="19413"/>
    <cellStyle name="Normal 5 2 4 3 3 2 4" xfId="19414"/>
    <cellStyle name="Normal 5 2 4 3 3 3" xfId="19415"/>
    <cellStyle name="Normal 5 2 4 3 3 3 2" xfId="19416"/>
    <cellStyle name="Normal 5 2 4 3 3 3 3" xfId="19417"/>
    <cellStyle name="Normal 5 2 4 3 3 4" xfId="19418"/>
    <cellStyle name="Normal 5 2 4 3 3 5" xfId="19419"/>
    <cellStyle name="Normal 5 2 4 3 3 6" xfId="19420"/>
    <cellStyle name="Normal 5 2 4 3 4" xfId="19421"/>
    <cellStyle name="Normal 5 2 4 3 4 2" xfId="19422"/>
    <cellStyle name="Normal 5 2 4 3 4 3" xfId="19423"/>
    <cellStyle name="Normal 5 2 4 3 4 4" xfId="19424"/>
    <cellStyle name="Normal 5 2 4 3 5" xfId="19425"/>
    <cellStyle name="Normal 5 2 4 3 5 2" xfId="19426"/>
    <cellStyle name="Normal 5 2 4 3 5 3" xfId="19427"/>
    <cellStyle name="Normal 5 2 4 3 5 4" xfId="19428"/>
    <cellStyle name="Normal 5 2 4 3 6" xfId="19429"/>
    <cellStyle name="Normal 5 2 4 3 6 2" xfId="19430"/>
    <cellStyle name="Normal 5 2 4 3 6 3" xfId="19431"/>
    <cellStyle name="Normal 5 2 4 3 6 4" xfId="19432"/>
    <cellStyle name="Normal 5 2 4 3 7" xfId="19433"/>
    <cellStyle name="Normal 5 2 4 3 7 2" xfId="19434"/>
    <cellStyle name="Normal 5 2 4 3 7 3" xfId="19435"/>
    <cellStyle name="Normal 5 2 4 3 8" xfId="19436"/>
    <cellStyle name="Normal 5 2 4 3 9" xfId="19437"/>
    <cellStyle name="Normal 5 2 4 4" xfId="19438"/>
    <cellStyle name="Normal 5 2 4 4 2" xfId="19439"/>
    <cellStyle name="Normal 5 2 4 4 2 2" xfId="19440"/>
    <cellStyle name="Normal 5 2 4 4 2 2 2" xfId="19441"/>
    <cellStyle name="Normal 5 2 4 4 2 2 3" xfId="19442"/>
    <cellStyle name="Normal 5 2 4 4 2 2 4" xfId="19443"/>
    <cellStyle name="Normal 5 2 4 4 2 3" xfId="19444"/>
    <cellStyle name="Normal 5 2 4 4 2 3 2" xfId="19445"/>
    <cellStyle name="Normal 5 2 4 4 2 3 3" xfId="19446"/>
    <cellStyle name="Normal 5 2 4 4 2 4" xfId="19447"/>
    <cellStyle name="Normal 5 2 4 4 2 5" xfId="19448"/>
    <cellStyle name="Normal 5 2 4 4 2 6" xfId="19449"/>
    <cellStyle name="Normal 5 2 4 4 3" xfId="19450"/>
    <cellStyle name="Normal 5 2 4 4 3 2" xfId="19451"/>
    <cellStyle name="Normal 5 2 4 4 3 3" xfId="19452"/>
    <cellStyle name="Normal 5 2 4 4 3 4" xfId="19453"/>
    <cellStyle name="Normal 5 2 4 4 4" xfId="19454"/>
    <cellStyle name="Normal 5 2 4 4 4 2" xfId="19455"/>
    <cellStyle name="Normal 5 2 4 4 4 3" xfId="19456"/>
    <cellStyle name="Normal 5 2 4 4 4 4" xfId="19457"/>
    <cellStyle name="Normal 5 2 4 4 5" xfId="19458"/>
    <cellStyle name="Normal 5 2 4 4 5 2" xfId="19459"/>
    <cellStyle name="Normal 5 2 4 4 5 3" xfId="19460"/>
    <cellStyle name="Normal 5 2 4 4 5 4" xfId="19461"/>
    <cellStyle name="Normal 5 2 4 4 6" xfId="19462"/>
    <cellStyle name="Normal 5 2 4 4 6 2" xfId="19463"/>
    <cellStyle name="Normal 5 2 4 4 6 3" xfId="19464"/>
    <cellStyle name="Normal 5 2 4 4 7" xfId="19465"/>
    <cellStyle name="Normal 5 2 4 4 8" xfId="19466"/>
    <cellStyle name="Normal 5 2 4 4 9" xfId="19467"/>
    <cellStyle name="Normal 5 2 4 5" xfId="19468"/>
    <cellStyle name="Normal 5 2 4 5 2" xfId="19469"/>
    <cellStyle name="Normal 5 2 4 5 2 2" xfId="19470"/>
    <cellStyle name="Normal 5 2 4 5 2 2 2" xfId="19471"/>
    <cellStyle name="Normal 5 2 4 5 2 2 3" xfId="19472"/>
    <cellStyle name="Normal 5 2 4 5 2 2 4" xfId="19473"/>
    <cellStyle name="Normal 5 2 4 5 2 3" xfId="19474"/>
    <cellStyle name="Normal 5 2 4 5 2 3 2" xfId="19475"/>
    <cellStyle name="Normal 5 2 4 5 2 3 3" xfId="19476"/>
    <cellStyle name="Normal 5 2 4 5 2 4" xfId="19477"/>
    <cellStyle name="Normal 5 2 4 5 2 5" xfId="19478"/>
    <cellStyle name="Normal 5 2 4 5 2 6" xfId="19479"/>
    <cellStyle name="Normal 5 2 4 5 3" xfId="19480"/>
    <cellStyle name="Normal 5 2 4 5 3 2" xfId="19481"/>
    <cellStyle name="Normal 5 2 4 5 3 3" xfId="19482"/>
    <cellStyle name="Normal 5 2 4 5 3 4" xfId="19483"/>
    <cellStyle name="Normal 5 2 4 5 4" xfId="19484"/>
    <cellStyle name="Normal 5 2 4 5 4 2" xfId="19485"/>
    <cellStyle name="Normal 5 2 4 5 4 3" xfId="19486"/>
    <cellStyle name="Normal 5 2 4 5 4 4" xfId="19487"/>
    <cellStyle name="Normal 5 2 4 5 5" xfId="19488"/>
    <cellStyle name="Normal 5 2 4 5 5 2" xfId="19489"/>
    <cellStyle name="Normal 5 2 4 5 5 3" xfId="19490"/>
    <cellStyle name="Normal 5 2 4 5 5 4" xfId="19491"/>
    <cellStyle name="Normal 5 2 4 5 6" xfId="19492"/>
    <cellStyle name="Normal 5 2 4 5 6 2" xfId="19493"/>
    <cellStyle name="Normal 5 2 4 5 6 3" xfId="19494"/>
    <cellStyle name="Normal 5 2 4 5 7" xfId="19495"/>
    <cellStyle name="Normal 5 2 4 5 8" xfId="19496"/>
    <cellStyle name="Normal 5 2 4 5 9" xfId="19497"/>
    <cellStyle name="Normal 5 2 4 6" xfId="19498"/>
    <cellStyle name="Normal 5 2 4 6 2" xfId="19499"/>
    <cellStyle name="Normal 5 2 4 6 2 2" xfId="19500"/>
    <cellStyle name="Normal 5 2 4 6 2 2 2" xfId="19501"/>
    <cellStyle name="Normal 5 2 4 6 2 2 3" xfId="19502"/>
    <cellStyle name="Normal 5 2 4 6 2 2 4" xfId="19503"/>
    <cellStyle name="Normal 5 2 4 6 2 3" xfId="19504"/>
    <cellStyle name="Normal 5 2 4 6 2 3 2" xfId="19505"/>
    <cellStyle name="Normal 5 2 4 6 2 3 3" xfId="19506"/>
    <cellStyle name="Normal 5 2 4 6 2 4" xfId="19507"/>
    <cellStyle name="Normal 5 2 4 6 2 5" xfId="19508"/>
    <cellStyle name="Normal 5 2 4 6 2 6" xfId="19509"/>
    <cellStyle name="Normal 5 2 4 6 3" xfId="19510"/>
    <cellStyle name="Normal 5 2 4 6 3 2" xfId="19511"/>
    <cellStyle name="Normal 5 2 4 6 3 3" xfId="19512"/>
    <cellStyle name="Normal 5 2 4 6 3 4" xfId="19513"/>
    <cellStyle name="Normal 5 2 4 6 4" xfId="19514"/>
    <cellStyle name="Normal 5 2 4 6 4 2" xfId="19515"/>
    <cellStyle name="Normal 5 2 4 6 4 3" xfId="19516"/>
    <cellStyle name="Normal 5 2 4 6 4 4" xfId="19517"/>
    <cellStyle name="Normal 5 2 4 6 5" xfId="19518"/>
    <cellStyle name="Normal 5 2 4 6 5 2" xfId="19519"/>
    <cellStyle name="Normal 5 2 4 6 5 3" xfId="19520"/>
    <cellStyle name="Normal 5 2 4 6 6" xfId="19521"/>
    <cellStyle name="Normal 5 2 4 6 7" xfId="19522"/>
    <cellStyle name="Normal 5 2 4 6 8" xfId="19523"/>
    <cellStyle name="Normal 5 2 4 7" xfId="19524"/>
    <cellStyle name="Normal 5 2 4 7 2" xfId="19525"/>
    <cellStyle name="Normal 5 2 4 7 2 2" xfId="19526"/>
    <cellStyle name="Normal 5 2 4 7 2 3" xfId="19527"/>
    <cellStyle name="Normal 5 2 4 7 2 4" xfId="19528"/>
    <cellStyle name="Normal 5 2 4 7 3" xfId="19529"/>
    <cellStyle name="Normal 5 2 4 7 3 2" xfId="19530"/>
    <cellStyle name="Normal 5 2 4 7 3 3" xfId="19531"/>
    <cellStyle name="Normal 5 2 4 7 4" xfId="19532"/>
    <cellStyle name="Normal 5 2 4 7 5" xfId="19533"/>
    <cellStyle name="Normal 5 2 4 7 6" xfId="19534"/>
    <cellStyle name="Normal 5 2 4 8" xfId="19535"/>
    <cellStyle name="Normal 5 2 4 8 2" xfId="19536"/>
    <cellStyle name="Normal 5 2 4 8 3" xfId="19537"/>
    <cellStyle name="Normal 5 2 4 8 4" xfId="19538"/>
    <cellStyle name="Normal 5 2 4 9" xfId="19539"/>
    <cellStyle name="Normal 5 2 4 9 2" xfId="19540"/>
    <cellStyle name="Normal 5 2 4 9 3" xfId="19541"/>
    <cellStyle name="Normal 5 2 4 9 4" xfId="19542"/>
    <cellStyle name="Normal 5 2 5" xfId="19543"/>
    <cellStyle name="Normal 5 2 5 10" xfId="19544"/>
    <cellStyle name="Normal 5 2 5 10 2" xfId="19545"/>
    <cellStyle name="Normal 5 2 5 10 3" xfId="19546"/>
    <cellStyle name="Normal 5 2 5 10 4" xfId="19547"/>
    <cellStyle name="Normal 5 2 5 11" xfId="19548"/>
    <cellStyle name="Normal 5 2 5 11 2" xfId="19549"/>
    <cellStyle name="Normal 5 2 5 11 3" xfId="19550"/>
    <cellStyle name="Normal 5 2 5 12" xfId="19551"/>
    <cellStyle name="Normal 5 2 5 13" xfId="19552"/>
    <cellStyle name="Normal 5 2 5 14" xfId="19553"/>
    <cellStyle name="Normal 5 2 5 2" xfId="19554"/>
    <cellStyle name="Normal 5 2 5 2 10" xfId="19555"/>
    <cellStyle name="Normal 5 2 5 2 11" xfId="19556"/>
    <cellStyle name="Normal 5 2 5 2 2" xfId="19557"/>
    <cellStyle name="Normal 5 2 5 2 2 10" xfId="19558"/>
    <cellStyle name="Normal 5 2 5 2 2 2" xfId="19559"/>
    <cellStyle name="Normal 5 2 5 2 2 2 2" xfId="19560"/>
    <cellStyle name="Normal 5 2 5 2 2 2 2 2" xfId="19561"/>
    <cellStyle name="Normal 5 2 5 2 2 2 2 2 2" xfId="19562"/>
    <cellStyle name="Normal 5 2 5 2 2 2 2 2 3" xfId="19563"/>
    <cellStyle name="Normal 5 2 5 2 2 2 2 2 4" xfId="19564"/>
    <cellStyle name="Normal 5 2 5 2 2 2 2 3" xfId="19565"/>
    <cellStyle name="Normal 5 2 5 2 2 2 2 3 2" xfId="19566"/>
    <cellStyle name="Normal 5 2 5 2 2 2 2 3 3" xfId="19567"/>
    <cellStyle name="Normal 5 2 5 2 2 2 2 4" xfId="19568"/>
    <cellStyle name="Normal 5 2 5 2 2 2 2 5" xfId="19569"/>
    <cellStyle name="Normal 5 2 5 2 2 2 2 6" xfId="19570"/>
    <cellStyle name="Normal 5 2 5 2 2 2 3" xfId="19571"/>
    <cellStyle name="Normal 5 2 5 2 2 2 3 2" xfId="19572"/>
    <cellStyle name="Normal 5 2 5 2 2 2 3 3" xfId="19573"/>
    <cellStyle name="Normal 5 2 5 2 2 2 3 4" xfId="19574"/>
    <cellStyle name="Normal 5 2 5 2 2 2 4" xfId="19575"/>
    <cellStyle name="Normal 5 2 5 2 2 2 4 2" xfId="19576"/>
    <cellStyle name="Normal 5 2 5 2 2 2 4 3" xfId="19577"/>
    <cellStyle name="Normal 5 2 5 2 2 2 4 4" xfId="19578"/>
    <cellStyle name="Normal 5 2 5 2 2 2 5" xfId="19579"/>
    <cellStyle name="Normal 5 2 5 2 2 2 5 2" xfId="19580"/>
    <cellStyle name="Normal 5 2 5 2 2 2 5 3" xfId="19581"/>
    <cellStyle name="Normal 5 2 5 2 2 2 5 4" xfId="19582"/>
    <cellStyle name="Normal 5 2 5 2 2 2 6" xfId="19583"/>
    <cellStyle name="Normal 5 2 5 2 2 2 6 2" xfId="19584"/>
    <cellStyle name="Normal 5 2 5 2 2 2 6 3" xfId="19585"/>
    <cellStyle name="Normal 5 2 5 2 2 2 7" xfId="19586"/>
    <cellStyle name="Normal 5 2 5 2 2 2 8" xfId="19587"/>
    <cellStyle name="Normal 5 2 5 2 2 2 9" xfId="19588"/>
    <cellStyle name="Normal 5 2 5 2 2 3" xfId="19589"/>
    <cellStyle name="Normal 5 2 5 2 2 3 2" xfId="19590"/>
    <cellStyle name="Normal 5 2 5 2 2 3 2 2" xfId="19591"/>
    <cellStyle name="Normal 5 2 5 2 2 3 2 3" xfId="19592"/>
    <cellStyle name="Normal 5 2 5 2 2 3 2 4" xfId="19593"/>
    <cellStyle name="Normal 5 2 5 2 2 3 3" xfId="19594"/>
    <cellStyle name="Normal 5 2 5 2 2 3 3 2" xfId="19595"/>
    <cellStyle name="Normal 5 2 5 2 2 3 3 3" xfId="19596"/>
    <cellStyle name="Normal 5 2 5 2 2 3 4" xfId="19597"/>
    <cellStyle name="Normal 5 2 5 2 2 3 5" xfId="19598"/>
    <cellStyle name="Normal 5 2 5 2 2 3 6" xfId="19599"/>
    <cellStyle name="Normal 5 2 5 2 2 4" xfId="19600"/>
    <cellStyle name="Normal 5 2 5 2 2 4 2" xfId="19601"/>
    <cellStyle name="Normal 5 2 5 2 2 4 3" xfId="19602"/>
    <cellStyle name="Normal 5 2 5 2 2 4 4" xfId="19603"/>
    <cellStyle name="Normal 5 2 5 2 2 5" xfId="19604"/>
    <cellStyle name="Normal 5 2 5 2 2 5 2" xfId="19605"/>
    <cellStyle name="Normal 5 2 5 2 2 5 3" xfId="19606"/>
    <cellStyle name="Normal 5 2 5 2 2 5 4" xfId="19607"/>
    <cellStyle name="Normal 5 2 5 2 2 6" xfId="19608"/>
    <cellStyle name="Normal 5 2 5 2 2 6 2" xfId="19609"/>
    <cellStyle name="Normal 5 2 5 2 2 6 3" xfId="19610"/>
    <cellStyle name="Normal 5 2 5 2 2 6 4" xfId="19611"/>
    <cellStyle name="Normal 5 2 5 2 2 7" xfId="19612"/>
    <cellStyle name="Normal 5 2 5 2 2 7 2" xfId="19613"/>
    <cellStyle name="Normal 5 2 5 2 2 7 3" xfId="19614"/>
    <cellStyle name="Normal 5 2 5 2 2 8" xfId="19615"/>
    <cellStyle name="Normal 5 2 5 2 2 9" xfId="19616"/>
    <cellStyle name="Normal 5 2 5 2 3" xfId="19617"/>
    <cellStyle name="Normal 5 2 5 2 3 2" xfId="19618"/>
    <cellStyle name="Normal 5 2 5 2 3 2 2" xfId="19619"/>
    <cellStyle name="Normal 5 2 5 2 3 2 2 2" xfId="19620"/>
    <cellStyle name="Normal 5 2 5 2 3 2 2 3" xfId="19621"/>
    <cellStyle name="Normal 5 2 5 2 3 2 2 4" xfId="19622"/>
    <cellStyle name="Normal 5 2 5 2 3 2 3" xfId="19623"/>
    <cellStyle name="Normal 5 2 5 2 3 2 3 2" xfId="19624"/>
    <cellStyle name="Normal 5 2 5 2 3 2 3 3" xfId="19625"/>
    <cellStyle name="Normal 5 2 5 2 3 2 4" xfId="19626"/>
    <cellStyle name="Normal 5 2 5 2 3 2 5" xfId="19627"/>
    <cellStyle name="Normal 5 2 5 2 3 2 6" xfId="19628"/>
    <cellStyle name="Normal 5 2 5 2 3 3" xfId="19629"/>
    <cellStyle name="Normal 5 2 5 2 3 3 2" xfId="19630"/>
    <cellStyle name="Normal 5 2 5 2 3 3 3" xfId="19631"/>
    <cellStyle name="Normal 5 2 5 2 3 3 4" xfId="19632"/>
    <cellStyle name="Normal 5 2 5 2 3 4" xfId="19633"/>
    <cellStyle name="Normal 5 2 5 2 3 4 2" xfId="19634"/>
    <cellStyle name="Normal 5 2 5 2 3 4 3" xfId="19635"/>
    <cellStyle name="Normal 5 2 5 2 3 4 4" xfId="19636"/>
    <cellStyle name="Normal 5 2 5 2 3 5" xfId="19637"/>
    <cellStyle name="Normal 5 2 5 2 3 5 2" xfId="19638"/>
    <cellStyle name="Normal 5 2 5 2 3 5 3" xfId="19639"/>
    <cellStyle name="Normal 5 2 5 2 3 5 4" xfId="19640"/>
    <cellStyle name="Normal 5 2 5 2 3 6" xfId="19641"/>
    <cellStyle name="Normal 5 2 5 2 3 6 2" xfId="19642"/>
    <cellStyle name="Normal 5 2 5 2 3 6 3" xfId="19643"/>
    <cellStyle name="Normal 5 2 5 2 3 7" xfId="19644"/>
    <cellStyle name="Normal 5 2 5 2 3 8" xfId="19645"/>
    <cellStyle name="Normal 5 2 5 2 3 9" xfId="19646"/>
    <cellStyle name="Normal 5 2 5 2 4" xfId="19647"/>
    <cellStyle name="Normal 5 2 5 2 4 2" xfId="19648"/>
    <cellStyle name="Normal 5 2 5 2 4 2 2" xfId="19649"/>
    <cellStyle name="Normal 5 2 5 2 4 2 3" xfId="19650"/>
    <cellStyle name="Normal 5 2 5 2 4 2 4" xfId="19651"/>
    <cellStyle name="Normal 5 2 5 2 4 3" xfId="19652"/>
    <cellStyle name="Normal 5 2 5 2 4 3 2" xfId="19653"/>
    <cellStyle name="Normal 5 2 5 2 4 3 3" xfId="19654"/>
    <cellStyle name="Normal 5 2 5 2 4 4" xfId="19655"/>
    <cellStyle name="Normal 5 2 5 2 4 5" xfId="19656"/>
    <cellStyle name="Normal 5 2 5 2 4 6" xfId="19657"/>
    <cellStyle name="Normal 5 2 5 2 5" xfId="19658"/>
    <cellStyle name="Normal 5 2 5 2 5 2" xfId="19659"/>
    <cellStyle name="Normal 5 2 5 2 5 3" xfId="19660"/>
    <cellStyle name="Normal 5 2 5 2 5 4" xfId="19661"/>
    <cellStyle name="Normal 5 2 5 2 6" xfId="19662"/>
    <cellStyle name="Normal 5 2 5 2 6 2" xfId="19663"/>
    <cellStyle name="Normal 5 2 5 2 6 3" xfId="19664"/>
    <cellStyle name="Normal 5 2 5 2 6 4" xfId="19665"/>
    <cellStyle name="Normal 5 2 5 2 7" xfId="19666"/>
    <cellStyle name="Normal 5 2 5 2 7 2" xfId="19667"/>
    <cellStyle name="Normal 5 2 5 2 7 3" xfId="19668"/>
    <cellStyle name="Normal 5 2 5 2 7 4" xfId="19669"/>
    <cellStyle name="Normal 5 2 5 2 8" xfId="19670"/>
    <cellStyle name="Normal 5 2 5 2 8 2" xfId="19671"/>
    <cellStyle name="Normal 5 2 5 2 8 3" xfId="19672"/>
    <cellStyle name="Normal 5 2 5 2 9" xfId="19673"/>
    <cellStyle name="Normal 5 2 5 3" xfId="19674"/>
    <cellStyle name="Normal 5 2 5 3 10" xfId="19675"/>
    <cellStyle name="Normal 5 2 5 3 2" xfId="19676"/>
    <cellStyle name="Normal 5 2 5 3 2 2" xfId="19677"/>
    <cellStyle name="Normal 5 2 5 3 2 2 2" xfId="19678"/>
    <cellStyle name="Normal 5 2 5 3 2 2 2 2" xfId="19679"/>
    <cellStyle name="Normal 5 2 5 3 2 2 2 3" xfId="19680"/>
    <cellStyle name="Normal 5 2 5 3 2 2 2 4" xfId="19681"/>
    <cellStyle name="Normal 5 2 5 3 2 2 3" xfId="19682"/>
    <cellStyle name="Normal 5 2 5 3 2 2 3 2" xfId="19683"/>
    <cellStyle name="Normal 5 2 5 3 2 2 3 3" xfId="19684"/>
    <cellStyle name="Normal 5 2 5 3 2 2 4" xfId="19685"/>
    <cellStyle name="Normal 5 2 5 3 2 2 5" xfId="19686"/>
    <cellStyle name="Normal 5 2 5 3 2 2 6" xfId="19687"/>
    <cellStyle name="Normal 5 2 5 3 2 3" xfId="19688"/>
    <cellStyle name="Normal 5 2 5 3 2 3 2" xfId="19689"/>
    <cellStyle name="Normal 5 2 5 3 2 3 3" xfId="19690"/>
    <cellStyle name="Normal 5 2 5 3 2 3 4" xfId="19691"/>
    <cellStyle name="Normal 5 2 5 3 2 4" xfId="19692"/>
    <cellStyle name="Normal 5 2 5 3 2 4 2" xfId="19693"/>
    <cellStyle name="Normal 5 2 5 3 2 4 3" xfId="19694"/>
    <cellStyle name="Normal 5 2 5 3 2 4 4" xfId="19695"/>
    <cellStyle name="Normal 5 2 5 3 2 5" xfId="19696"/>
    <cellStyle name="Normal 5 2 5 3 2 5 2" xfId="19697"/>
    <cellStyle name="Normal 5 2 5 3 2 5 3" xfId="19698"/>
    <cellStyle name="Normal 5 2 5 3 2 5 4" xfId="19699"/>
    <cellStyle name="Normal 5 2 5 3 2 6" xfId="19700"/>
    <cellStyle name="Normal 5 2 5 3 2 6 2" xfId="19701"/>
    <cellStyle name="Normal 5 2 5 3 2 6 3" xfId="19702"/>
    <cellStyle name="Normal 5 2 5 3 2 7" xfId="19703"/>
    <cellStyle name="Normal 5 2 5 3 2 8" xfId="19704"/>
    <cellStyle name="Normal 5 2 5 3 2 9" xfId="19705"/>
    <cellStyle name="Normal 5 2 5 3 3" xfId="19706"/>
    <cellStyle name="Normal 5 2 5 3 3 2" xfId="19707"/>
    <cellStyle name="Normal 5 2 5 3 3 2 2" xfId="19708"/>
    <cellStyle name="Normal 5 2 5 3 3 2 3" xfId="19709"/>
    <cellStyle name="Normal 5 2 5 3 3 2 4" xfId="19710"/>
    <cellStyle name="Normal 5 2 5 3 3 3" xfId="19711"/>
    <cellStyle name="Normal 5 2 5 3 3 3 2" xfId="19712"/>
    <cellStyle name="Normal 5 2 5 3 3 3 3" xfId="19713"/>
    <cellStyle name="Normal 5 2 5 3 3 4" xfId="19714"/>
    <cellStyle name="Normal 5 2 5 3 3 5" xfId="19715"/>
    <cellStyle name="Normal 5 2 5 3 3 6" xfId="19716"/>
    <cellStyle name="Normal 5 2 5 3 4" xfId="19717"/>
    <cellStyle name="Normal 5 2 5 3 4 2" xfId="19718"/>
    <cellStyle name="Normal 5 2 5 3 4 3" xfId="19719"/>
    <cellStyle name="Normal 5 2 5 3 4 4" xfId="19720"/>
    <cellStyle name="Normal 5 2 5 3 5" xfId="19721"/>
    <cellStyle name="Normal 5 2 5 3 5 2" xfId="19722"/>
    <cellStyle name="Normal 5 2 5 3 5 3" xfId="19723"/>
    <cellStyle name="Normal 5 2 5 3 5 4" xfId="19724"/>
    <cellStyle name="Normal 5 2 5 3 6" xfId="19725"/>
    <cellStyle name="Normal 5 2 5 3 6 2" xfId="19726"/>
    <cellStyle name="Normal 5 2 5 3 6 3" xfId="19727"/>
    <cellStyle name="Normal 5 2 5 3 6 4" xfId="19728"/>
    <cellStyle name="Normal 5 2 5 3 7" xfId="19729"/>
    <cellStyle name="Normal 5 2 5 3 7 2" xfId="19730"/>
    <cellStyle name="Normal 5 2 5 3 7 3" xfId="19731"/>
    <cellStyle name="Normal 5 2 5 3 8" xfId="19732"/>
    <cellStyle name="Normal 5 2 5 3 9" xfId="19733"/>
    <cellStyle name="Normal 5 2 5 4" xfId="19734"/>
    <cellStyle name="Normal 5 2 5 4 2" xfId="19735"/>
    <cellStyle name="Normal 5 2 5 4 2 2" xfId="19736"/>
    <cellStyle name="Normal 5 2 5 4 2 2 2" xfId="19737"/>
    <cellStyle name="Normal 5 2 5 4 2 2 3" xfId="19738"/>
    <cellStyle name="Normal 5 2 5 4 2 2 4" xfId="19739"/>
    <cellStyle name="Normal 5 2 5 4 2 3" xfId="19740"/>
    <cellStyle name="Normal 5 2 5 4 2 3 2" xfId="19741"/>
    <cellStyle name="Normal 5 2 5 4 2 3 3" xfId="19742"/>
    <cellStyle name="Normal 5 2 5 4 2 4" xfId="19743"/>
    <cellStyle name="Normal 5 2 5 4 2 5" xfId="19744"/>
    <cellStyle name="Normal 5 2 5 4 2 6" xfId="19745"/>
    <cellStyle name="Normal 5 2 5 4 3" xfId="19746"/>
    <cellStyle name="Normal 5 2 5 4 3 2" xfId="19747"/>
    <cellStyle name="Normal 5 2 5 4 3 3" xfId="19748"/>
    <cellStyle name="Normal 5 2 5 4 3 4" xfId="19749"/>
    <cellStyle name="Normal 5 2 5 4 4" xfId="19750"/>
    <cellStyle name="Normal 5 2 5 4 4 2" xfId="19751"/>
    <cellStyle name="Normal 5 2 5 4 4 3" xfId="19752"/>
    <cellStyle name="Normal 5 2 5 4 4 4" xfId="19753"/>
    <cellStyle name="Normal 5 2 5 4 5" xfId="19754"/>
    <cellStyle name="Normal 5 2 5 4 5 2" xfId="19755"/>
    <cellStyle name="Normal 5 2 5 4 5 3" xfId="19756"/>
    <cellStyle name="Normal 5 2 5 4 5 4" xfId="19757"/>
    <cellStyle name="Normal 5 2 5 4 6" xfId="19758"/>
    <cellStyle name="Normal 5 2 5 4 6 2" xfId="19759"/>
    <cellStyle name="Normal 5 2 5 4 6 3" xfId="19760"/>
    <cellStyle name="Normal 5 2 5 4 7" xfId="19761"/>
    <cellStyle name="Normal 5 2 5 4 8" xfId="19762"/>
    <cellStyle name="Normal 5 2 5 4 9" xfId="19763"/>
    <cellStyle name="Normal 5 2 5 5" xfId="19764"/>
    <cellStyle name="Normal 5 2 5 5 2" xfId="19765"/>
    <cellStyle name="Normal 5 2 5 5 2 2" xfId="19766"/>
    <cellStyle name="Normal 5 2 5 5 2 2 2" xfId="19767"/>
    <cellStyle name="Normal 5 2 5 5 2 2 3" xfId="19768"/>
    <cellStyle name="Normal 5 2 5 5 2 2 4" xfId="19769"/>
    <cellStyle name="Normal 5 2 5 5 2 3" xfId="19770"/>
    <cellStyle name="Normal 5 2 5 5 2 3 2" xfId="19771"/>
    <cellStyle name="Normal 5 2 5 5 2 3 3" xfId="19772"/>
    <cellStyle name="Normal 5 2 5 5 2 4" xfId="19773"/>
    <cellStyle name="Normal 5 2 5 5 2 5" xfId="19774"/>
    <cellStyle name="Normal 5 2 5 5 2 6" xfId="19775"/>
    <cellStyle name="Normal 5 2 5 5 3" xfId="19776"/>
    <cellStyle name="Normal 5 2 5 5 3 2" xfId="19777"/>
    <cellStyle name="Normal 5 2 5 5 3 3" xfId="19778"/>
    <cellStyle name="Normal 5 2 5 5 3 4" xfId="19779"/>
    <cellStyle name="Normal 5 2 5 5 4" xfId="19780"/>
    <cellStyle name="Normal 5 2 5 5 4 2" xfId="19781"/>
    <cellStyle name="Normal 5 2 5 5 4 3" xfId="19782"/>
    <cellStyle name="Normal 5 2 5 5 4 4" xfId="19783"/>
    <cellStyle name="Normal 5 2 5 5 5" xfId="19784"/>
    <cellStyle name="Normal 5 2 5 5 5 2" xfId="19785"/>
    <cellStyle name="Normal 5 2 5 5 5 3" xfId="19786"/>
    <cellStyle name="Normal 5 2 5 5 5 4" xfId="19787"/>
    <cellStyle name="Normal 5 2 5 5 6" xfId="19788"/>
    <cellStyle name="Normal 5 2 5 5 6 2" xfId="19789"/>
    <cellStyle name="Normal 5 2 5 5 6 3" xfId="19790"/>
    <cellStyle name="Normal 5 2 5 5 7" xfId="19791"/>
    <cellStyle name="Normal 5 2 5 5 8" xfId="19792"/>
    <cellStyle name="Normal 5 2 5 5 9" xfId="19793"/>
    <cellStyle name="Normal 5 2 5 6" xfId="19794"/>
    <cellStyle name="Normal 5 2 5 6 2" xfId="19795"/>
    <cellStyle name="Normal 5 2 5 6 2 2" xfId="19796"/>
    <cellStyle name="Normal 5 2 5 6 2 2 2" xfId="19797"/>
    <cellStyle name="Normal 5 2 5 6 2 2 3" xfId="19798"/>
    <cellStyle name="Normal 5 2 5 6 2 2 4" xfId="19799"/>
    <cellStyle name="Normal 5 2 5 6 2 3" xfId="19800"/>
    <cellStyle name="Normal 5 2 5 6 2 3 2" xfId="19801"/>
    <cellStyle name="Normal 5 2 5 6 2 3 3" xfId="19802"/>
    <cellStyle name="Normal 5 2 5 6 2 4" xfId="19803"/>
    <cellStyle name="Normal 5 2 5 6 2 5" xfId="19804"/>
    <cellStyle name="Normal 5 2 5 6 2 6" xfId="19805"/>
    <cellStyle name="Normal 5 2 5 6 3" xfId="19806"/>
    <cellStyle name="Normal 5 2 5 6 3 2" xfId="19807"/>
    <cellStyle name="Normal 5 2 5 6 3 3" xfId="19808"/>
    <cellStyle name="Normal 5 2 5 6 3 4" xfId="19809"/>
    <cellStyle name="Normal 5 2 5 6 4" xfId="19810"/>
    <cellStyle name="Normal 5 2 5 6 4 2" xfId="19811"/>
    <cellStyle name="Normal 5 2 5 6 4 3" xfId="19812"/>
    <cellStyle name="Normal 5 2 5 6 4 4" xfId="19813"/>
    <cellStyle name="Normal 5 2 5 6 5" xfId="19814"/>
    <cellStyle name="Normal 5 2 5 6 5 2" xfId="19815"/>
    <cellStyle name="Normal 5 2 5 6 5 3" xfId="19816"/>
    <cellStyle name="Normal 5 2 5 6 6" xfId="19817"/>
    <cellStyle name="Normal 5 2 5 6 7" xfId="19818"/>
    <cellStyle name="Normal 5 2 5 6 8" xfId="19819"/>
    <cellStyle name="Normal 5 2 5 7" xfId="19820"/>
    <cellStyle name="Normal 5 2 5 7 2" xfId="19821"/>
    <cellStyle name="Normal 5 2 5 7 2 2" xfId="19822"/>
    <cellStyle name="Normal 5 2 5 7 2 3" xfId="19823"/>
    <cellStyle name="Normal 5 2 5 7 2 4" xfId="19824"/>
    <cellStyle name="Normal 5 2 5 7 3" xfId="19825"/>
    <cellStyle name="Normal 5 2 5 7 3 2" xfId="19826"/>
    <cellStyle name="Normal 5 2 5 7 3 3" xfId="19827"/>
    <cellStyle name="Normal 5 2 5 7 4" xfId="19828"/>
    <cellStyle name="Normal 5 2 5 7 5" xfId="19829"/>
    <cellStyle name="Normal 5 2 5 7 6" xfId="19830"/>
    <cellStyle name="Normal 5 2 5 8" xfId="19831"/>
    <cellStyle name="Normal 5 2 5 8 2" xfId="19832"/>
    <cellStyle name="Normal 5 2 5 8 3" xfId="19833"/>
    <cellStyle name="Normal 5 2 5 8 4" xfId="19834"/>
    <cellStyle name="Normal 5 2 5 9" xfId="19835"/>
    <cellStyle name="Normal 5 2 5 9 2" xfId="19836"/>
    <cellStyle name="Normal 5 2 5 9 3" xfId="19837"/>
    <cellStyle name="Normal 5 2 5 9 4" xfId="19838"/>
    <cellStyle name="Normal 5 2 6" xfId="19839"/>
    <cellStyle name="Normal 5 2 6 10" xfId="19840"/>
    <cellStyle name="Normal 5 2 6 11" xfId="19841"/>
    <cellStyle name="Normal 5 2 6 2" xfId="19842"/>
    <cellStyle name="Normal 5 2 6 2 10" xfId="19843"/>
    <cellStyle name="Normal 5 2 6 2 2" xfId="19844"/>
    <cellStyle name="Normal 5 2 6 2 2 2" xfId="19845"/>
    <cellStyle name="Normal 5 2 6 2 2 2 2" xfId="19846"/>
    <cellStyle name="Normal 5 2 6 2 2 2 2 2" xfId="19847"/>
    <cellStyle name="Normal 5 2 6 2 2 2 2 3" xfId="19848"/>
    <cellStyle name="Normal 5 2 6 2 2 2 2 4" xfId="19849"/>
    <cellStyle name="Normal 5 2 6 2 2 2 3" xfId="19850"/>
    <cellStyle name="Normal 5 2 6 2 2 2 3 2" xfId="19851"/>
    <cellStyle name="Normal 5 2 6 2 2 2 3 3" xfId="19852"/>
    <cellStyle name="Normal 5 2 6 2 2 2 4" xfId="19853"/>
    <cellStyle name="Normal 5 2 6 2 2 2 5" xfId="19854"/>
    <cellStyle name="Normal 5 2 6 2 2 2 6" xfId="19855"/>
    <cellStyle name="Normal 5 2 6 2 2 3" xfId="19856"/>
    <cellStyle name="Normal 5 2 6 2 2 3 2" xfId="19857"/>
    <cellStyle name="Normal 5 2 6 2 2 3 3" xfId="19858"/>
    <cellStyle name="Normal 5 2 6 2 2 3 4" xfId="19859"/>
    <cellStyle name="Normal 5 2 6 2 2 4" xfId="19860"/>
    <cellStyle name="Normal 5 2 6 2 2 4 2" xfId="19861"/>
    <cellStyle name="Normal 5 2 6 2 2 4 3" xfId="19862"/>
    <cellStyle name="Normal 5 2 6 2 2 4 4" xfId="19863"/>
    <cellStyle name="Normal 5 2 6 2 2 5" xfId="19864"/>
    <cellStyle name="Normal 5 2 6 2 2 5 2" xfId="19865"/>
    <cellStyle name="Normal 5 2 6 2 2 5 3" xfId="19866"/>
    <cellStyle name="Normal 5 2 6 2 2 5 4" xfId="19867"/>
    <cellStyle name="Normal 5 2 6 2 2 6" xfId="19868"/>
    <cellStyle name="Normal 5 2 6 2 2 6 2" xfId="19869"/>
    <cellStyle name="Normal 5 2 6 2 2 6 3" xfId="19870"/>
    <cellStyle name="Normal 5 2 6 2 2 7" xfId="19871"/>
    <cellStyle name="Normal 5 2 6 2 2 8" xfId="19872"/>
    <cellStyle name="Normal 5 2 6 2 2 9" xfId="19873"/>
    <cellStyle name="Normal 5 2 6 2 3" xfId="19874"/>
    <cellStyle name="Normal 5 2 6 2 3 2" xfId="19875"/>
    <cellStyle name="Normal 5 2 6 2 3 2 2" xfId="19876"/>
    <cellStyle name="Normal 5 2 6 2 3 2 3" xfId="19877"/>
    <cellStyle name="Normal 5 2 6 2 3 2 4" xfId="19878"/>
    <cellStyle name="Normal 5 2 6 2 3 3" xfId="19879"/>
    <cellStyle name="Normal 5 2 6 2 3 3 2" xfId="19880"/>
    <cellStyle name="Normal 5 2 6 2 3 3 3" xfId="19881"/>
    <cellStyle name="Normal 5 2 6 2 3 4" xfId="19882"/>
    <cellStyle name="Normal 5 2 6 2 3 5" xfId="19883"/>
    <cellStyle name="Normal 5 2 6 2 3 6" xfId="19884"/>
    <cellStyle name="Normal 5 2 6 2 4" xfId="19885"/>
    <cellStyle name="Normal 5 2 6 2 4 2" xfId="19886"/>
    <cellStyle name="Normal 5 2 6 2 4 3" xfId="19887"/>
    <cellStyle name="Normal 5 2 6 2 4 4" xfId="19888"/>
    <cellStyle name="Normal 5 2 6 2 5" xfId="19889"/>
    <cellStyle name="Normal 5 2 6 2 5 2" xfId="19890"/>
    <cellStyle name="Normal 5 2 6 2 5 3" xfId="19891"/>
    <cellStyle name="Normal 5 2 6 2 5 4" xfId="19892"/>
    <cellStyle name="Normal 5 2 6 2 6" xfId="19893"/>
    <cellStyle name="Normal 5 2 6 2 6 2" xfId="19894"/>
    <cellStyle name="Normal 5 2 6 2 6 3" xfId="19895"/>
    <cellStyle name="Normal 5 2 6 2 6 4" xfId="19896"/>
    <cellStyle name="Normal 5 2 6 2 7" xfId="19897"/>
    <cellStyle name="Normal 5 2 6 2 7 2" xfId="19898"/>
    <cellStyle name="Normal 5 2 6 2 7 3" xfId="19899"/>
    <cellStyle name="Normal 5 2 6 2 8" xfId="19900"/>
    <cellStyle name="Normal 5 2 6 2 9" xfId="19901"/>
    <cellStyle name="Normal 5 2 6 3" xfId="19902"/>
    <cellStyle name="Normal 5 2 6 3 2" xfId="19903"/>
    <cellStyle name="Normal 5 2 6 3 2 2" xfId="19904"/>
    <cellStyle name="Normal 5 2 6 3 2 2 2" xfId="19905"/>
    <cellStyle name="Normal 5 2 6 3 2 2 3" xfId="19906"/>
    <cellStyle name="Normal 5 2 6 3 2 2 4" xfId="19907"/>
    <cellStyle name="Normal 5 2 6 3 2 3" xfId="19908"/>
    <cellStyle name="Normal 5 2 6 3 2 3 2" xfId="19909"/>
    <cellStyle name="Normal 5 2 6 3 2 3 3" xfId="19910"/>
    <cellStyle name="Normal 5 2 6 3 2 4" xfId="19911"/>
    <cellStyle name="Normal 5 2 6 3 2 5" xfId="19912"/>
    <cellStyle name="Normal 5 2 6 3 2 6" xfId="19913"/>
    <cellStyle name="Normal 5 2 6 3 3" xfId="19914"/>
    <cellStyle name="Normal 5 2 6 3 3 2" xfId="19915"/>
    <cellStyle name="Normal 5 2 6 3 3 3" xfId="19916"/>
    <cellStyle name="Normal 5 2 6 3 3 4" xfId="19917"/>
    <cellStyle name="Normal 5 2 6 3 4" xfId="19918"/>
    <cellStyle name="Normal 5 2 6 3 4 2" xfId="19919"/>
    <cellStyle name="Normal 5 2 6 3 4 3" xfId="19920"/>
    <cellStyle name="Normal 5 2 6 3 4 4" xfId="19921"/>
    <cellStyle name="Normal 5 2 6 3 5" xfId="19922"/>
    <cellStyle name="Normal 5 2 6 3 5 2" xfId="19923"/>
    <cellStyle name="Normal 5 2 6 3 5 3" xfId="19924"/>
    <cellStyle name="Normal 5 2 6 3 5 4" xfId="19925"/>
    <cellStyle name="Normal 5 2 6 3 6" xfId="19926"/>
    <cellStyle name="Normal 5 2 6 3 6 2" xfId="19927"/>
    <cellStyle name="Normal 5 2 6 3 6 3" xfId="19928"/>
    <cellStyle name="Normal 5 2 6 3 7" xfId="19929"/>
    <cellStyle name="Normal 5 2 6 3 8" xfId="19930"/>
    <cellStyle name="Normal 5 2 6 3 9" xfId="19931"/>
    <cellStyle name="Normal 5 2 6 4" xfId="19932"/>
    <cellStyle name="Normal 5 2 6 4 2" xfId="19933"/>
    <cellStyle name="Normal 5 2 6 4 2 2" xfId="19934"/>
    <cellStyle name="Normal 5 2 6 4 2 3" xfId="19935"/>
    <cellStyle name="Normal 5 2 6 4 2 4" xfId="19936"/>
    <cellStyle name="Normal 5 2 6 4 3" xfId="19937"/>
    <cellStyle name="Normal 5 2 6 4 3 2" xfId="19938"/>
    <cellStyle name="Normal 5 2 6 4 3 3" xfId="19939"/>
    <cellStyle name="Normal 5 2 6 4 4" xfId="19940"/>
    <cellStyle name="Normal 5 2 6 4 5" xfId="19941"/>
    <cellStyle name="Normal 5 2 6 4 6" xfId="19942"/>
    <cellStyle name="Normal 5 2 6 5" xfId="19943"/>
    <cellStyle name="Normal 5 2 6 5 2" xfId="19944"/>
    <cellStyle name="Normal 5 2 6 5 3" xfId="19945"/>
    <cellStyle name="Normal 5 2 6 5 4" xfId="19946"/>
    <cellStyle name="Normal 5 2 6 6" xfId="19947"/>
    <cellStyle name="Normal 5 2 6 6 2" xfId="19948"/>
    <cellStyle name="Normal 5 2 6 6 3" xfId="19949"/>
    <cellStyle name="Normal 5 2 6 6 4" xfId="19950"/>
    <cellStyle name="Normal 5 2 6 7" xfId="19951"/>
    <cellStyle name="Normal 5 2 6 7 2" xfId="19952"/>
    <cellStyle name="Normal 5 2 6 7 3" xfId="19953"/>
    <cellStyle name="Normal 5 2 6 7 4" xfId="19954"/>
    <cellStyle name="Normal 5 2 6 8" xfId="19955"/>
    <cellStyle name="Normal 5 2 6 8 2" xfId="19956"/>
    <cellStyle name="Normal 5 2 6 8 3" xfId="19957"/>
    <cellStyle name="Normal 5 2 6 9" xfId="19958"/>
    <cellStyle name="Normal 5 2 7" xfId="19959"/>
    <cellStyle name="Normal 5 2 7 10" xfId="19960"/>
    <cellStyle name="Normal 5 2 7 11" xfId="19961"/>
    <cellStyle name="Normal 5 2 7 2" xfId="19962"/>
    <cellStyle name="Normal 5 2 7 2 10" xfId="19963"/>
    <cellStyle name="Normal 5 2 7 2 2" xfId="19964"/>
    <cellStyle name="Normal 5 2 7 2 2 2" xfId="19965"/>
    <cellStyle name="Normal 5 2 7 2 2 2 2" xfId="19966"/>
    <cellStyle name="Normal 5 2 7 2 2 2 2 2" xfId="19967"/>
    <cellStyle name="Normal 5 2 7 2 2 2 2 3" xfId="19968"/>
    <cellStyle name="Normal 5 2 7 2 2 2 2 4" xfId="19969"/>
    <cellStyle name="Normal 5 2 7 2 2 2 3" xfId="19970"/>
    <cellStyle name="Normal 5 2 7 2 2 2 3 2" xfId="19971"/>
    <cellStyle name="Normal 5 2 7 2 2 2 3 3" xfId="19972"/>
    <cellStyle name="Normal 5 2 7 2 2 2 4" xfId="19973"/>
    <cellStyle name="Normal 5 2 7 2 2 2 5" xfId="19974"/>
    <cellStyle name="Normal 5 2 7 2 2 2 6" xfId="19975"/>
    <cellStyle name="Normal 5 2 7 2 2 3" xfId="19976"/>
    <cellStyle name="Normal 5 2 7 2 2 3 2" xfId="19977"/>
    <cellStyle name="Normal 5 2 7 2 2 3 3" xfId="19978"/>
    <cellStyle name="Normal 5 2 7 2 2 3 4" xfId="19979"/>
    <cellStyle name="Normal 5 2 7 2 2 4" xfId="19980"/>
    <cellStyle name="Normal 5 2 7 2 2 4 2" xfId="19981"/>
    <cellStyle name="Normal 5 2 7 2 2 4 3" xfId="19982"/>
    <cellStyle name="Normal 5 2 7 2 2 4 4" xfId="19983"/>
    <cellStyle name="Normal 5 2 7 2 2 5" xfId="19984"/>
    <cellStyle name="Normal 5 2 7 2 2 5 2" xfId="19985"/>
    <cellStyle name="Normal 5 2 7 2 2 5 3" xfId="19986"/>
    <cellStyle name="Normal 5 2 7 2 2 5 4" xfId="19987"/>
    <cellStyle name="Normal 5 2 7 2 2 6" xfId="19988"/>
    <cellStyle name="Normal 5 2 7 2 2 6 2" xfId="19989"/>
    <cellStyle name="Normal 5 2 7 2 2 6 3" xfId="19990"/>
    <cellStyle name="Normal 5 2 7 2 2 7" xfId="19991"/>
    <cellStyle name="Normal 5 2 7 2 2 8" xfId="19992"/>
    <cellStyle name="Normal 5 2 7 2 2 9" xfId="19993"/>
    <cellStyle name="Normal 5 2 7 2 3" xfId="19994"/>
    <cellStyle name="Normal 5 2 7 2 3 2" xfId="19995"/>
    <cellStyle name="Normal 5 2 7 2 3 2 2" xfId="19996"/>
    <cellStyle name="Normal 5 2 7 2 3 2 3" xfId="19997"/>
    <cellStyle name="Normal 5 2 7 2 3 2 4" xfId="19998"/>
    <cellStyle name="Normal 5 2 7 2 3 3" xfId="19999"/>
    <cellStyle name="Normal 5 2 7 2 3 3 2" xfId="20000"/>
    <cellStyle name="Normal 5 2 7 2 3 3 3" xfId="20001"/>
    <cellStyle name="Normal 5 2 7 2 3 4" xfId="20002"/>
    <cellStyle name="Normal 5 2 7 2 3 5" xfId="20003"/>
    <cellStyle name="Normal 5 2 7 2 3 6" xfId="20004"/>
    <cellStyle name="Normal 5 2 7 2 4" xfId="20005"/>
    <cellStyle name="Normal 5 2 7 2 4 2" xfId="20006"/>
    <cellStyle name="Normal 5 2 7 2 4 3" xfId="20007"/>
    <cellStyle name="Normal 5 2 7 2 4 4" xfId="20008"/>
    <cellStyle name="Normal 5 2 7 2 5" xfId="20009"/>
    <cellStyle name="Normal 5 2 7 2 5 2" xfId="20010"/>
    <cellStyle name="Normal 5 2 7 2 5 3" xfId="20011"/>
    <cellStyle name="Normal 5 2 7 2 5 4" xfId="20012"/>
    <cellStyle name="Normal 5 2 7 2 6" xfId="20013"/>
    <cellStyle name="Normal 5 2 7 2 6 2" xfId="20014"/>
    <cellStyle name="Normal 5 2 7 2 6 3" xfId="20015"/>
    <cellStyle name="Normal 5 2 7 2 6 4" xfId="20016"/>
    <cellStyle name="Normal 5 2 7 2 7" xfId="20017"/>
    <cellStyle name="Normal 5 2 7 2 7 2" xfId="20018"/>
    <cellStyle name="Normal 5 2 7 2 7 3" xfId="20019"/>
    <cellStyle name="Normal 5 2 7 2 8" xfId="20020"/>
    <cellStyle name="Normal 5 2 7 2 9" xfId="20021"/>
    <cellStyle name="Normal 5 2 7 3" xfId="20022"/>
    <cellStyle name="Normal 5 2 7 3 2" xfId="20023"/>
    <cellStyle name="Normal 5 2 7 3 2 2" xfId="20024"/>
    <cellStyle name="Normal 5 2 7 3 2 2 2" xfId="20025"/>
    <cellStyle name="Normal 5 2 7 3 2 2 3" xfId="20026"/>
    <cellStyle name="Normal 5 2 7 3 2 2 4" xfId="20027"/>
    <cellStyle name="Normal 5 2 7 3 2 3" xfId="20028"/>
    <cellStyle name="Normal 5 2 7 3 2 3 2" xfId="20029"/>
    <cellStyle name="Normal 5 2 7 3 2 3 3" xfId="20030"/>
    <cellStyle name="Normal 5 2 7 3 2 4" xfId="20031"/>
    <cellStyle name="Normal 5 2 7 3 2 5" xfId="20032"/>
    <cellStyle name="Normal 5 2 7 3 2 6" xfId="20033"/>
    <cellStyle name="Normal 5 2 7 3 3" xfId="20034"/>
    <cellStyle name="Normal 5 2 7 3 3 2" xfId="20035"/>
    <cellStyle name="Normal 5 2 7 3 3 3" xfId="20036"/>
    <cellStyle name="Normal 5 2 7 3 3 4" xfId="20037"/>
    <cellStyle name="Normal 5 2 7 3 4" xfId="20038"/>
    <cellStyle name="Normal 5 2 7 3 4 2" xfId="20039"/>
    <cellStyle name="Normal 5 2 7 3 4 3" xfId="20040"/>
    <cellStyle name="Normal 5 2 7 3 4 4" xfId="20041"/>
    <cellStyle name="Normal 5 2 7 3 5" xfId="20042"/>
    <cellStyle name="Normal 5 2 7 3 5 2" xfId="20043"/>
    <cellStyle name="Normal 5 2 7 3 5 3" xfId="20044"/>
    <cellStyle name="Normal 5 2 7 3 5 4" xfId="20045"/>
    <cellStyle name="Normal 5 2 7 3 6" xfId="20046"/>
    <cellStyle name="Normal 5 2 7 3 6 2" xfId="20047"/>
    <cellStyle name="Normal 5 2 7 3 6 3" xfId="20048"/>
    <cellStyle name="Normal 5 2 7 3 7" xfId="20049"/>
    <cellStyle name="Normal 5 2 7 3 8" xfId="20050"/>
    <cellStyle name="Normal 5 2 7 3 9" xfId="20051"/>
    <cellStyle name="Normal 5 2 7 4" xfId="20052"/>
    <cellStyle name="Normal 5 2 7 4 2" xfId="20053"/>
    <cellStyle name="Normal 5 2 7 4 2 2" xfId="20054"/>
    <cellStyle name="Normal 5 2 7 4 2 3" xfId="20055"/>
    <cellStyle name="Normal 5 2 7 4 2 4" xfId="20056"/>
    <cellStyle name="Normal 5 2 7 4 3" xfId="20057"/>
    <cellStyle name="Normal 5 2 7 4 3 2" xfId="20058"/>
    <cellStyle name="Normal 5 2 7 4 3 3" xfId="20059"/>
    <cellStyle name="Normal 5 2 7 4 4" xfId="20060"/>
    <cellStyle name="Normal 5 2 7 4 5" xfId="20061"/>
    <cellStyle name="Normal 5 2 7 4 6" xfId="20062"/>
    <cellStyle name="Normal 5 2 7 5" xfId="20063"/>
    <cellStyle name="Normal 5 2 7 5 2" xfId="20064"/>
    <cellStyle name="Normal 5 2 7 5 3" xfId="20065"/>
    <cellStyle name="Normal 5 2 7 5 4" xfId="20066"/>
    <cellStyle name="Normal 5 2 7 6" xfId="20067"/>
    <cellStyle name="Normal 5 2 7 6 2" xfId="20068"/>
    <cellStyle name="Normal 5 2 7 6 3" xfId="20069"/>
    <cellStyle name="Normal 5 2 7 6 4" xfId="20070"/>
    <cellStyle name="Normal 5 2 7 7" xfId="20071"/>
    <cellStyle name="Normal 5 2 7 7 2" xfId="20072"/>
    <cellStyle name="Normal 5 2 7 7 3" xfId="20073"/>
    <cellStyle name="Normal 5 2 7 7 4" xfId="20074"/>
    <cellStyle name="Normal 5 2 7 8" xfId="20075"/>
    <cellStyle name="Normal 5 2 7 8 2" xfId="20076"/>
    <cellStyle name="Normal 5 2 7 8 3" xfId="20077"/>
    <cellStyle name="Normal 5 2 7 9" xfId="20078"/>
    <cellStyle name="Normal 5 2 8" xfId="20079"/>
    <cellStyle name="Normal 5 2 8 10" xfId="20080"/>
    <cellStyle name="Normal 5 2 8 11" xfId="20081"/>
    <cellStyle name="Normal 5 2 8 2" xfId="20082"/>
    <cellStyle name="Normal 5 2 8 2 10" xfId="20083"/>
    <cellStyle name="Normal 5 2 8 2 2" xfId="20084"/>
    <cellStyle name="Normal 5 2 8 2 2 2" xfId="20085"/>
    <cellStyle name="Normal 5 2 8 2 2 2 2" xfId="20086"/>
    <cellStyle name="Normal 5 2 8 2 2 2 2 2" xfId="20087"/>
    <cellStyle name="Normal 5 2 8 2 2 2 2 3" xfId="20088"/>
    <cellStyle name="Normal 5 2 8 2 2 2 2 4" xfId="20089"/>
    <cellStyle name="Normal 5 2 8 2 2 2 3" xfId="20090"/>
    <cellStyle name="Normal 5 2 8 2 2 2 3 2" xfId="20091"/>
    <cellStyle name="Normal 5 2 8 2 2 2 3 3" xfId="20092"/>
    <cellStyle name="Normal 5 2 8 2 2 2 4" xfId="20093"/>
    <cellStyle name="Normal 5 2 8 2 2 2 5" xfId="20094"/>
    <cellStyle name="Normal 5 2 8 2 2 2 6" xfId="20095"/>
    <cellStyle name="Normal 5 2 8 2 2 3" xfId="20096"/>
    <cellStyle name="Normal 5 2 8 2 2 3 2" xfId="20097"/>
    <cellStyle name="Normal 5 2 8 2 2 3 3" xfId="20098"/>
    <cellStyle name="Normal 5 2 8 2 2 3 4" xfId="20099"/>
    <cellStyle name="Normal 5 2 8 2 2 4" xfId="20100"/>
    <cellStyle name="Normal 5 2 8 2 2 4 2" xfId="20101"/>
    <cellStyle name="Normal 5 2 8 2 2 4 3" xfId="20102"/>
    <cellStyle name="Normal 5 2 8 2 2 4 4" xfId="20103"/>
    <cellStyle name="Normal 5 2 8 2 2 5" xfId="20104"/>
    <cellStyle name="Normal 5 2 8 2 2 5 2" xfId="20105"/>
    <cellStyle name="Normal 5 2 8 2 2 5 3" xfId="20106"/>
    <cellStyle name="Normal 5 2 8 2 2 5 4" xfId="20107"/>
    <cellStyle name="Normal 5 2 8 2 2 6" xfId="20108"/>
    <cellStyle name="Normal 5 2 8 2 2 6 2" xfId="20109"/>
    <cellStyle name="Normal 5 2 8 2 2 6 3" xfId="20110"/>
    <cellStyle name="Normal 5 2 8 2 2 7" xfId="20111"/>
    <cellStyle name="Normal 5 2 8 2 2 8" xfId="20112"/>
    <cellStyle name="Normal 5 2 8 2 2 9" xfId="20113"/>
    <cellStyle name="Normal 5 2 8 2 3" xfId="20114"/>
    <cellStyle name="Normal 5 2 8 2 3 2" xfId="20115"/>
    <cellStyle name="Normal 5 2 8 2 3 2 2" xfId="20116"/>
    <cellStyle name="Normal 5 2 8 2 3 2 3" xfId="20117"/>
    <cellStyle name="Normal 5 2 8 2 3 2 4" xfId="20118"/>
    <cellStyle name="Normal 5 2 8 2 3 3" xfId="20119"/>
    <cellStyle name="Normal 5 2 8 2 3 3 2" xfId="20120"/>
    <cellStyle name="Normal 5 2 8 2 3 3 3" xfId="20121"/>
    <cellStyle name="Normal 5 2 8 2 3 4" xfId="20122"/>
    <cellStyle name="Normal 5 2 8 2 3 5" xfId="20123"/>
    <cellStyle name="Normal 5 2 8 2 3 6" xfId="20124"/>
    <cellStyle name="Normal 5 2 8 2 4" xfId="20125"/>
    <cellStyle name="Normal 5 2 8 2 4 2" xfId="20126"/>
    <cellStyle name="Normal 5 2 8 2 4 3" xfId="20127"/>
    <cellStyle name="Normal 5 2 8 2 4 4" xfId="20128"/>
    <cellStyle name="Normal 5 2 8 2 5" xfId="20129"/>
    <cellStyle name="Normal 5 2 8 2 5 2" xfId="20130"/>
    <cellStyle name="Normal 5 2 8 2 5 3" xfId="20131"/>
    <cellStyle name="Normal 5 2 8 2 5 4" xfId="20132"/>
    <cellStyle name="Normal 5 2 8 2 6" xfId="20133"/>
    <cellStyle name="Normal 5 2 8 2 6 2" xfId="20134"/>
    <cellStyle name="Normal 5 2 8 2 6 3" xfId="20135"/>
    <cellStyle name="Normal 5 2 8 2 6 4" xfId="20136"/>
    <cellStyle name="Normal 5 2 8 2 7" xfId="20137"/>
    <cellStyle name="Normal 5 2 8 2 7 2" xfId="20138"/>
    <cellStyle name="Normal 5 2 8 2 7 3" xfId="20139"/>
    <cellStyle name="Normal 5 2 8 2 8" xfId="20140"/>
    <cellStyle name="Normal 5 2 8 2 9" xfId="20141"/>
    <cellStyle name="Normal 5 2 8 3" xfId="20142"/>
    <cellStyle name="Normal 5 2 8 3 2" xfId="20143"/>
    <cellStyle name="Normal 5 2 8 3 2 2" xfId="20144"/>
    <cellStyle name="Normal 5 2 8 3 2 2 2" xfId="20145"/>
    <cellStyle name="Normal 5 2 8 3 2 2 3" xfId="20146"/>
    <cellStyle name="Normal 5 2 8 3 2 2 4" xfId="20147"/>
    <cellStyle name="Normal 5 2 8 3 2 3" xfId="20148"/>
    <cellStyle name="Normal 5 2 8 3 2 3 2" xfId="20149"/>
    <cellStyle name="Normal 5 2 8 3 2 3 3" xfId="20150"/>
    <cellStyle name="Normal 5 2 8 3 2 4" xfId="20151"/>
    <cellStyle name="Normal 5 2 8 3 2 5" xfId="20152"/>
    <cellStyle name="Normal 5 2 8 3 2 6" xfId="20153"/>
    <cellStyle name="Normal 5 2 8 3 3" xfId="20154"/>
    <cellStyle name="Normal 5 2 8 3 3 2" xfId="20155"/>
    <cellStyle name="Normal 5 2 8 3 3 3" xfId="20156"/>
    <cellStyle name="Normal 5 2 8 3 3 4" xfId="20157"/>
    <cellStyle name="Normal 5 2 8 3 4" xfId="20158"/>
    <cellStyle name="Normal 5 2 8 3 4 2" xfId="20159"/>
    <cellStyle name="Normal 5 2 8 3 4 3" xfId="20160"/>
    <cellStyle name="Normal 5 2 8 3 4 4" xfId="20161"/>
    <cellStyle name="Normal 5 2 8 3 5" xfId="20162"/>
    <cellStyle name="Normal 5 2 8 3 5 2" xfId="20163"/>
    <cellStyle name="Normal 5 2 8 3 5 3" xfId="20164"/>
    <cellStyle name="Normal 5 2 8 3 5 4" xfId="20165"/>
    <cellStyle name="Normal 5 2 8 3 6" xfId="20166"/>
    <cellStyle name="Normal 5 2 8 3 6 2" xfId="20167"/>
    <cellStyle name="Normal 5 2 8 3 6 3" xfId="20168"/>
    <cellStyle name="Normal 5 2 8 3 7" xfId="20169"/>
    <cellStyle name="Normal 5 2 8 3 8" xfId="20170"/>
    <cellStyle name="Normal 5 2 8 3 9" xfId="20171"/>
    <cellStyle name="Normal 5 2 8 4" xfId="20172"/>
    <cellStyle name="Normal 5 2 8 4 2" xfId="20173"/>
    <cellStyle name="Normal 5 2 8 4 2 2" xfId="20174"/>
    <cellStyle name="Normal 5 2 8 4 2 3" xfId="20175"/>
    <cellStyle name="Normal 5 2 8 4 2 4" xfId="20176"/>
    <cellStyle name="Normal 5 2 8 4 3" xfId="20177"/>
    <cellStyle name="Normal 5 2 8 4 3 2" xfId="20178"/>
    <cellStyle name="Normal 5 2 8 4 3 3" xfId="20179"/>
    <cellStyle name="Normal 5 2 8 4 4" xfId="20180"/>
    <cellStyle name="Normal 5 2 8 4 5" xfId="20181"/>
    <cellStyle name="Normal 5 2 8 4 6" xfId="20182"/>
    <cellStyle name="Normal 5 2 8 5" xfId="20183"/>
    <cellStyle name="Normal 5 2 8 5 2" xfId="20184"/>
    <cellStyle name="Normal 5 2 8 5 3" xfId="20185"/>
    <cellStyle name="Normal 5 2 8 5 4" xfId="20186"/>
    <cellStyle name="Normal 5 2 8 6" xfId="20187"/>
    <cellStyle name="Normal 5 2 8 6 2" xfId="20188"/>
    <cellStyle name="Normal 5 2 8 6 3" xfId="20189"/>
    <cellStyle name="Normal 5 2 8 6 4" xfId="20190"/>
    <cellStyle name="Normal 5 2 8 7" xfId="20191"/>
    <cellStyle name="Normal 5 2 8 7 2" xfId="20192"/>
    <cellStyle name="Normal 5 2 8 7 3" xfId="20193"/>
    <cellStyle name="Normal 5 2 8 7 4" xfId="20194"/>
    <cellStyle name="Normal 5 2 8 8" xfId="20195"/>
    <cellStyle name="Normal 5 2 8 8 2" xfId="20196"/>
    <cellStyle name="Normal 5 2 8 8 3" xfId="20197"/>
    <cellStyle name="Normal 5 2 8 9" xfId="20198"/>
    <cellStyle name="Normal 5 2 9" xfId="20199"/>
    <cellStyle name="Normal 5 2 9 10" xfId="20200"/>
    <cellStyle name="Normal 5 2 9 2" xfId="20201"/>
    <cellStyle name="Normal 5 2 9 2 2" xfId="20202"/>
    <cellStyle name="Normal 5 2 9 2 2 2" xfId="20203"/>
    <cellStyle name="Normal 5 2 9 2 2 2 2" xfId="20204"/>
    <cellStyle name="Normal 5 2 9 2 2 2 3" xfId="20205"/>
    <cellStyle name="Normal 5 2 9 2 2 2 4" xfId="20206"/>
    <cellStyle name="Normal 5 2 9 2 2 3" xfId="20207"/>
    <cellStyle name="Normal 5 2 9 2 2 3 2" xfId="20208"/>
    <cellStyle name="Normal 5 2 9 2 2 3 3" xfId="20209"/>
    <cellStyle name="Normal 5 2 9 2 2 4" xfId="20210"/>
    <cellStyle name="Normal 5 2 9 2 2 5" xfId="20211"/>
    <cellStyle name="Normal 5 2 9 2 2 6" xfId="20212"/>
    <cellStyle name="Normal 5 2 9 2 3" xfId="20213"/>
    <cellStyle name="Normal 5 2 9 2 3 2" xfId="20214"/>
    <cellStyle name="Normal 5 2 9 2 3 3" xfId="20215"/>
    <cellStyle name="Normal 5 2 9 2 3 4" xfId="20216"/>
    <cellStyle name="Normal 5 2 9 2 4" xfId="20217"/>
    <cellStyle name="Normal 5 2 9 2 4 2" xfId="20218"/>
    <cellStyle name="Normal 5 2 9 2 4 3" xfId="20219"/>
    <cellStyle name="Normal 5 2 9 2 4 4" xfId="20220"/>
    <cellStyle name="Normal 5 2 9 2 5" xfId="20221"/>
    <cellStyle name="Normal 5 2 9 2 5 2" xfId="20222"/>
    <cellStyle name="Normal 5 2 9 2 5 3" xfId="20223"/>
    <cellStyle name="Normal 5 2 9 2 5 4" xfId="20224"/>
    <cellStyle name="Normal 5 2 9 2 6" xfId="20225"/>
    <cellStyle name="Normal 5 2 9 2 6 2" xfId="20226"/>
    <cellStyle name="Normal 5 2 9 2 6 3" xfId="20227"/>
    <cellStyle name="Normal 5 2 9 2 7" xfId="20228"/>
    <cellStyle name="Normal 5 2 9 2 8" xfId="20229"/>
    <cellStyle name="Normal 5 2 9 2 9" xfId="20230"/>
    <cellStyle name="Normal 5 2 9 3" xfId="20231"/>
    <cellStyle name="Normal 5 2 9 3 2" xfId="20232"/>
    <cellStyle name="Normal 5 2 9 3 2 2" xfId="20233"/>
    <cellStyle name="Normal 5 2 9 3 2 3" xfId="20234"/>
    <cellStyle name="Normal 5 2 9 3 2 4" xfId="20235"/>
    <cellStyle name="Normal 5 2 9 3 3" xfId="20236"/>
    <cellStyle name="Normal 5 2 9 3 3 2" xfId="20237"/>
    <cellStyle name="Normal 5 2 9 3 3 3" xfId="20238"/>
    <cellStyle name="Normal 5 2 9 3 4" xfId="20239"/>
    <cellStyle name="Normal 5 2 9 3 5" xfId="20240"/>
    <cellStyle name="Normal 5 2 9 3 6" xfId="20241"/>
    <cellStyle name="Normal 5 2 9 4" xfId="20242"/>
    <cellStyle name="Normal 5 2 9 4 2" xfId="20243"/>
    <cellStyle name="Normal 5 2 9 4 3" xfId="20244"/>
    <cellStyle name="Normal 5 2 9 4 4" xfId="20245"/>
    <cellStyle name="Normal 5 2 9 5" xfId="20246"/>
    <cellStyle name="Normal 5 2 9 5 2" xfId="20247"/>
    <cellStyle name="Normal 5 2 9 5 3" xfId="20248"/>
    <cellStyle name="Normal 5 2 9 5 4" xfId="20249"/>
    <cellStyle name="Normal 5 2 9 6" xfId="20250"/>
    <cellStyle name="Normal 5 2 9 6 2" xfId="20251"/>
    <cellStyle name="Normal 5 2 9 6 3" xfId="20252"/>
    <cellStyle name="Normal 5 2 9 6 4" xfId="20253"/>
    <cellStyle name="Normal 5 2 9 7" xfId="20254"/>
    <cellStyle name="Normal 5 2 9 7 2" xfId="20255"/>
    <cellStyle name="Normal 5 2 9 7 3" xfId="20256"/>
    <cellStyle name="Normal 5 2 9 8" xfId="20257"/>
    <cellStyle name="Normal 5 2 9 9" xfId="20258"/>
    <cellStyle name="Normal 5 20" xfId="20259"/>
    <cellStyle name="Normal 5 20 2" xfId="20260"/>
    <cellStyle name="Normal 5 20 3" xfId="20261"/>
    <cellStyle name="Normal 5 21" xfId="20262"/>
    <cellStyle name="Normal 5 22" xfId="20263"/>
    <cellStyle name="Normal 5 23" xfId="20264"/>
    <cellStyle name="Normal 5 3" xfId="142"/>
    <cellStyle name="Normal 5 3 10" xfId="20265"/>
    <cellStyle name="Normal 5 3 10 2" xfId="20266"/>
    <cellStyle name="Normal 5 3 10 2 2" xfId="20267"/>
    <cellStyle name="Normal 5 3 10 2 2 2" xfId="20268"/>
    <cellStyle name="Normal 5 3 10 2 2 3" xfId="20269"/>
    <cellStyle name="Normal 5 3 10 2 2 4" xfId="20270"/>
    <cellStyle name="Normal 5 3 10 2 3" xfId="20271"/>
    <cellStyle name="Normal 5 3 10 2 3 2" xfId="20272"/>
    <cellStyle name="Normal 5 3 10 2 3 3" xfId="20273"/>
    <cellStyle name="Normal 5 3 10 2 4" xfId="20274"/>
    <cellStyle name="Normal 5 3 10 2 5" xfId="20275"/>
    <cellStyle name="Normal 5 3 10 2 6" xfId="20276"/>
    <cellStyle name="Normal 5 3 10 3" xfId="20277"/>
    <cellStyle name="Normal 5 3 10 3 2" xfId="20278"/>
    <cellStyle name="Normal 5 3 10 3 3" xfId="20279"/>
    <cellStyle name="Normal 5 3 10 3 4" xfId="20280"/>
    <cellStyle name="Normal 5 3 10 4" xfId="20281"/>
    <cellStyle name="Normal 5 3 10 4 2" xfId="20282"/>
    <cellStyle name="Normal 5 3 10 4 3" xfId="20283"/>
    <cellStyle name="Normal 5 3 10 4 4" xfId="20284"/>
    <cellStyle name="Normal 5 3 10 5" xfId="20285"/>
    <cellStyle name="Normal 5 3 10 5 2" xfId="20286"/>
    <cellStyle name="Normal 5 3 10 5 3" xfId="20287"/>
    <cellStyle name="Normal 5 3 10 5 4" xfId="20288"/>
    <cellStyle name="Normal 5 3 10 6" xfId="20289"/>
    <cellStyle name="Normal 5 3 10 6 2" xfId="20290"/>
    <cellStyle name="Normal 5 3 10 6 3" xfId="20291"/>
    <cellStyle name="Normal 5 3 10 7" xfId="20292"/>
    <cellStyle name="Normal 5 3 10 8" xfId="20293"/>
    <cellStyle name="Normal 5 3 10 9" xfId="20294"/>
    <cellStyle name="Normal 5 3 11" xfId="20295"/>
    <cellStyle name="Normal 5 3 11 2" xfId="20296"/>
    <cellStyle name="Normal 5 3 11 2 2" xfId="20297"/>
    <cellStyle name="Normal 5 3 11 2 2 2" xfId="20298"/>
    <cellStyle name="Normal 5 3 11 2 2 3" xfId="20299"/>
    <cellStyle name="Normal 5 3 11 2 2 4" xfId="20300"/>
    <cellStyle name="Normal 5 3 11 2 3" xfId="20301"/>
    <cellStyle name="Normal 5 3 11 2 3 2" xfId="20302"/>
    <cellStyle name="Normal 5 3 11 2 3 3" xfId="20303"/>
    <cellStyle name="Normal 5 3 11 2 4" xfId="20304"/>
    <cellStyle name="Normal 5 3 11 2 5" xfId="20305"/>
    <cellStyle name="Normal 5 3 11 2 6" xfId="20306"/>
    <cellStyle name="Normal 5 3 11 3" xfId="20307"/>
    <cellStyle name="Normal 5 3 11 3 2" xfId="20308"/>
    <cellStyle name="Normal 5 3 11 3 3" xfId="20309"/>
    <cellStyle name="Normal 5 3 11 3 4" xfId="20310"/>
    <cellStyle name="Normal 5 3 11 4" xfId="20311"/>
    <cellStyle name="Normal 5 3 11 4 2" xfId="20312"/>
    <cellStyle name="Normal 5 3 11 4 3" xfId="20313"/>
    <cellStyle name="Normal 5 3 11 4 4" xfId="20314"/>
    <cellStyle name="Normal 5 3 11 5" xfId="20315"/>
    <cellStyle name="Normal 5 3 11 5 2" xfId="20316"/>
    <cellStyle name="Normal 5 3 11 5 3" xfId="20317"/>
    <cellStyle name="Normal 5 3 11 6" xfId="20318"/>
    <cellStyle name="Normal 5 3 11 7" xfId="20319"/>
    <cellStyle name="Normal 5 3 11 8" xfId="20320"/>
    <cellStyle name="Normal 5 3 12" xfId="20321"/>
    <cellStyle name="Normal 5 3 12 2" xfId="20322"/>
    <cellStyle name="Normal 5 3 12 2 2" xfId="20323"/>
    <cellStyle name="Normal 5 3 12 2 3" xfId="20324"/>
    <cellStyle name="Normal 5 3 12 2 4" xfId="20325"/>
    <cellStyle name="Normal 5 3 12 3" xfId="20326"/>
    <cellStyle name="Normal 5 3 12 3 2" xfId="20327"/>
    <cellStyle name="Normal 5 3 12 3 3" xfId="20328"/>
    <cellStyle name="Normal 5 3 12 3 4" xfId="20329"/>
    <cellStyle name="Normal 5 3 12 4" xfId="20330"/>
    <cellStyle name="Normal 5 3 12 4 2" xfId="20331"/>
    <cellStyle name="Normal 5 3 12 4 3" xfId="20332"/>
    <cellStyle name="Normal 5 3 12 5" xfId="20333"/>
    <cellStyle name="Normal 5 3 12 6" xfId="20334"/>
    <cellStyle name="Normal 5 3 12 7" xfId="20335"/>
    <cellStyle name="Normal 5 3 13" xfId="20336"/>
    <cellStyle name="Normal 5 3 13 2" xfId="20337"/>
    <cellStyle name="Normal 5 3 13 3" xfId="20338"/>
    <cellStyle name="Normal 5 3 13 4" xfId="20339"/>
    <cellStyle name="Normal 5 3 14" xfId="20340"/>
    <cellStyle name="Normal 5 3 14 2" xfId="20341"/>
    <cellStyle name="Normal 5 3 14 3" xfId="20342"/>
    <cellStyle name="Normal 5 3 14 4" xfId="20343"/>
    <cellStyle name="Normal 5 3 15" xfId="20344"/>
    <cellStyle name="Normal 5 3 15 2" xfId="20345"/>
    <cellStyle name="Normal 5 3 15 3" xfId="20346"/>
    <cellStyle name="Normal 5 3 15 4" xfId="20347"/>
    <cellStyle name="Normal 5 3 16" xfId="20348"/>
    <cellStyle name="Normal 5 3 16 2" xfId="20349"/>
    <cellStyle name="Normal 5 3 16 3" xfId="20350"/>
    <cellStyle name="Normal 5 3 17" xfId="20351"/>
    <cellStyle name="Normal 5 3 18" xfId="20352"/>
    <cellStyle name="Normal 5 3 19" xfId="20353"/>
    <cellStyle name="Normal 5 3 2" xfId="204"/>
    <cellStyle name="Normal 5 3 2 10" xfId="20354"/>
    <cellStyle name="Normal 5 3 2 10 2" xfId="20355"/>
    <cellStyle name="Normal 5 3 2 10 3" xfId="20356"/>
    <cellStyle name="Normal 5 3 2 10 4" xfId="20357"/>
    <cellStyle name="Normal 5 3 2 11" xfId="20358"/>
    <cellStyle name="Normal 5 3 2 11 2" xfId="20359"/>
    <cellStyle name="Normal 5 3 2 11 3" xfId="20360"/>
    <cellStyle name="Normal 5 3 2 12" xfId="20361"/>
    <cellStyle name="Normal 5 3 2 13" xfId="20362"/>
    <cellStyle name="Normal 5 3 2 14" xfId="20363"/>
    <cellStyle name="Normal 5 3 2 2" xfId="20364"/>
    <cellStyle name="Normal 5 3 2 2 10" xfId="20365"/>
    <cellStyle name="Normal 5 3 2 2 11" xfId="20366"/>
    <cellStyle name="Normal 5 3 2 2 2" xfId="20367"/>
    <cellStyle name="Normal 5 3 2 2 2 10" xfId="20368"/>
    <cellStyle name="Normal 5 3 2 2 2 2" xfId="20369"/>
    <cellStyle name="Normal 5 3 2 2 2 2 2" xfId="20370"/>
    <cellStyle name="Normal 5 3 2 2 2 2 2 2" xfId="20371"/>
    <cellStyle name="Normal 5 3 2 2 2 2 2 2 2" xfId="20372"/>
    <cellStyle name="Normal 5 3 2 2 2 2 2 2 3" xfId="20373"/>
    <cellStyle name="Normal 5 3 2 2 2 2 2 2 4" xfId="20374"/>
    <cellStyle name="Normal 5 3 2 2 2 2 2 3" xfId="20375"/>
    <cellStyle name="Normal 5 3 2 2 2 2 2 3 2" xfId="20376"/>
    <cellStyle name="Normal 5 3 2 2 2 2 2 3 3" xfId="20377"/>
    <cellStyle name="Normal 5 3 2 2 2 2 2 4" xfId="20378"/>
    <cellStyle name="Normal 5 3 2 2 2 2 2 5" xfId="20379"/>
    <cellStyle name="Normal 5 3 2 2 2 2 2 6" xfId="20380"/>
    <cellStyle name="Normal 5 3 2 2 2 2 3" xfId="20381"/>
    <cellStyle name="Normal 5 3 2 2 2 2 3 2" xfId="20382"/>
    <cellStyle name="Normal 5 3 2 2 2 2 3 3" xfId="20383"/>
    <cellStyle name="Normal 5 3 2 2 2 2 3 4" xfId="20384"/>
    <cellStyle name="Normal 5 3 2 2 2 2 4" xfId="20385"/>
    <cellStyle name="Normal 5 3 2 2 2 2 4 2" xfId="20386"/>
    <cellStyle name="Normal 5 3 2 2 2 2 4 3" xfId="20387"/>
    <cellStyle name="Normal 5 3 2 2 2 2 4 4" xfId="20388"/>
    <cellStyle name="Normal 5 3 2 2 2 2 5" xfId="20389"/>
    <cellStyle name="Normal 5 3 2 2 2 2 5 2" xfId="20390"/>
    <cellStyle name="Normal 5 3 2 2 2 2 5 3" xfId="20391"/>
    <cellStyle name="Normal 5 3 2 2 2 2 5 4" xfId="20392"/>
    <cellStyle name="Normal 5 3 2 2 2 2 6" xfId="20393"/>
    <cellStyle name="Normal 5 3 2 2 2 2 6 2" xfId="20394"/>
    <cellStyle name="Normal 5 3 2 2 2 2 6 3" xfId="20395"/>
    <cellStyle name="Normal 5 3 2 2 2 2 7" xfId="20396"/>
    <cellStyle name="Normal 5 3 2 2 2 2 8" xfId="20397"/>
    <cellStyle name="Normal 5 3 2 2 2 2 9" xfId="20398"/>
    <cellStyle name="Normal 5 3 2 2 2 3" xfId="20399"/>
    <cellStyle name="Normal 5 3 2 2 2 3 2" xfId="20400"/>
    <cellStyle name="Normal 5 3 2 2 2 3 2 2" xfId="20401"/>
    <cellStyle name="Normal 5 3 2 2 2 3 2 3" xfId="20402"/>
    <cellStyle name="Normal 5 3 2 2 2 3 2 4" xfId="20403"/>
    <cellStyle name="Normal 5 3 2 2 2 3 3" xfId="20404"/>
    <cellStyle name="Normal 5 3 2 2 2 3 3 2" xfId="20405"/>
    <cellStyle name="Normal 5 3 2 2 2 3 3 3" xfId="20406"/>
    <cellStyle name="Normal 5 3 2 2 2 3 4" xfId="20407"/>
    <cellStyle name="Normal 5 3 2 2 2 3 5" xfId="20408"/>
    <cellStyle name="Normal 5 3 2 2 2 3 6" xfId="20409"/>
    <cellStyle name="Normal 5 3 2 2 2 4" xfId="20410"/>
    <cellStyle name="Normal 5 3 2 2 2 4 2" xfId="20411"/>
    <cellStyle name="Normal 5 3 2 2 2 4 3" xfId="20412"/>
    <cellStyle name="Normal 5 3 2 2 2 4 4" xfId="20413"/>
    <cellStyle name="Normal 5 3 2 2 2 5" xfId="20414"/>
    <cellStyle name="Normal 5 3 2 2 2 5 2" xfId="20415"/>
    <cellStyle name="Normal 5 3 2 2 2 5 3" xfId="20416"/>
    <cellStyle name="Normal 5 3 2 2 2 5 4" xfId="20417"/>
    <cellStyle name="Normal 5 3 2 2 2 6" xfId="20418"/>
    <cellStyle name="Normal 5 3 2 2 2 6 2" xfId="20419"/>
    <cellStyle name="Normal 5 3 2 2 2 6 3" xfId="20420"/>
    <cellStyle name="Normal 5 3 2 2 2 6 4" xfId="20421"/>
    <cellStyle name="Normal 5 3 2 2 2 7" xfId="20422"/>
    <cellStyle name="Normal 5 3 2 2 2 7 2" xfId="20423"/>
    <cellStyle name="Normal 5 3 2 2 2 7 3" xfId="20424"/>
    <cellStyle name="Normal 5 3 2 2 2 8" xfId="20425"/>
    <cellStyle name="Normal 5 3 2 2 2 9" xfId="20426"/>
    <cellStyle name="Normal 5 3 2 2 3" xfId="20427"/>
    <cellStyle name="Normal 5 3 2 2 3 2" xfId="20428"/>
    <cellStyle name="Normal 5 3 2 2 3 2 2" xfId="20429"/>
    <cellStyle name="Normal 5 3 2 2 3 2 2 2" xfId="20430"/>
    <cellStyle name="Normal 5 3 2 2 3 2 2 3" xfId="20431"/>
    <cellStyle name="Normal 5 3 2 2 3 2 2 4" xfId="20432"/>
    <cellStyle name="Normal 5 3 2 2 3 2 3" xfId="20433"/>
    <cellStyle name="Normal 5 3 2 2 3 2 3 2" xfId="20434"/>
    <cellStyle name="Normal 5 3 2 2 3 2 3 3" xfId="20435"/>
    <cellStyle name="Normal 5 3 2 2 3 2 4" xfId="20436"/>
    <cellStyle name="Normal 5 3 2 2 3 2 5" xfId="20437"/>
    <cellStyle name="Normal 5 3 2 2 3 2 6" xfId="20438"/>
    <cellStyle name="Normal 5 3 2 2 3 3" xfId="20439"/>
    <cellStyle name="Normal 5 3 2 2 3 3 2" xfId="20440"/>
    <cellStyle name="Normal 5 3 2 2 3 3 3" xfId="20441"/>
    <cellStyle name="Normal 5 3 2 2 3 3 4" xfId="20442"/>
    <cellStyle name="Normal 5 3 2 2 3 4" xfId="20443"/>
    <cellStyle name="Normal 5 3 2 2 3 4 2" xfId="20444"/>
    <cellStyle name="Normal 5 3 2 2 3 4 3" xfId="20445"/>
    <cellStyle name="Normal 5 3 2 2 3 4 4" xfId="20446"/>
    <cellStyle name="Normal 5 3 2 2 3 5" xfId="20447"/>
    <cellStyle name="Normal 5 3 2 2 3 5 2" xfId="20448"/>
    <cellStyle name="Normal 5 3 2 2 3 5 3" xfId="20449"/>
    <cellStyle name="Normal 5 3 2 2 3 5 4" xfId="20450"/>
    <cellStyle name="Normal 5 3 2 2 3 6" xfId="20451"/>
    <cellStyle name="Normal 5 3 2 2 3 6 2" xfId="20452"/>
    <cellStyle name="Normal 5 3 2 2 3 6 3" xfId="20453"/>
    <cellStyle name="Normal 5 3 2 2 3 7" xfId="20454"/>
    <cellStyle name="Normal 5 3 2 2 3 8" xfId="20455"/>
    <cellStyle name="Normal 5 3 2 2 3 9" xfId="20456"/>
    <cellStyle name="Normal 5 3 2 2 4" xfId="20457"/>
    <cellStyle name="Normal 5 3 2 2 4 2" xfId="20458"/>
    <cellStyle name="Normal 5 3 2 2 4 2 2" xfId="20459"/>
    <cellStyle name="Normal 5 3 2 2 4 2 3" xfId="20460"/>
    <cellStyle name="Normal 5 3 2 2 4 2 4" xfId="20461"/>
    <cellStyle name="Normal 5 3 2 2 4 3" xfId="20462"/>
    <cellStyle name="Normal 5 3 2 2 4 3 2" xfId="20463"/>
    <cellStyle name="Normal 5 3 2 2 4 3 3" xfId="20464"/>
    <cellStyle name="Normal 5 3 2 2 4 4" xfId="20465"/>
    <cellStyle name="Normal 5 3 2 2 4 5" xfId="20466"/>
    <cellStyle name="Normal 5 3 2 2 4 6" xfId="20467"/>
    <cellStyle name="Normal 5 3 2 2 5" xfId="20468"/>
    <cellStyle name="Normal 5 3 2 2 5 2" xfId="20469"/>
    <cellStyle name="Normal 5 3 2 2 5 3" xfId="20470"/>
    <cellStyle name="Normal 5 3 2 2 5 4" xfId="20471"/>
    <cellStyle name="Normal 5 3 2 2 6" xfId="20472"/>
    <cellStyle name="Normal 5 3 2 2 6 2" xfId="20473"/>
    <cellStyle name="Normal 5 3 2 2 6 3" xfId="20474"/>
    <cellStyle name="Normal 5 3 2 2 6 4" xfId="20475"/>
    <cellStyle name="Normal 5 3 2 2 7" xfId="20476"/>
    <cellStyle name="Normal 5 3 2 2 7 2" xfId="20477"/>
    <cellStyle name="Normal 5 3 2 2 7 3" xfId="20478"/>
    <cellStyle name="Normal 5 3 2 2 7 4" xfId="20479"/>
    <cellStyle name="Normal 5 3 2 2 8" xfId="20480"/>
    <cellStyle name="Normal 5 3 2 2 8 2" xfId="20481"/>
    <cellStyle name="Normal 5 3 2 2 8 3" xfId="20482"/>
    <cellStyle name="Normal 5 3 2 2 9" xfId="20483"/>
    <cellStyle name="Normal 5 3 2 3" xfId="20484"/>
    <cellStyle name="Normal 5 3 2 3 10" xfId="20485"/>
    <cellStyle name="Normal 5 3 2 3 2" xfId="20486"/>
    <cellStyle name="Normal 5 3 2 3 2 2" xfId="20487"/>
    <cellStyle name="Normal 5 3 2 3 2 2 2" xfId="20488"/>
    <cellStyle name="Normal 5 3 2 3 2 2 2 2" xfId="20489"/>
    <cellStyle name="Normal 5 3 2 3 2 2 2 3" xfId="20490"/>
    <cellStyle name="Normal 5 3 2 3 2 2 2 4" xfId="20491"/>
    <cellStyle name="Normal 5 3 2 3 2 2 3" xfId="20492"/>
    <cellStyle name="Normal 5 3 2 3 2 2 3 2" xfId="20493"/>
    <cellStyle name="Normal 5 3 2 3 2 2 3 3" xfId="20494"/>
    <cellStyle name="Normal 5 3 2 3 2 2 4" xfId="20495"/>
    <cellStyle name="Normal 5 3 2 3 2 2 5" xfId="20496"/>
    <cellStyle name="Normal 5 3 2 3 2 2 6" xfId="20497"/>
    <cellStyle name="Normal 5 3 2 3 2 3" xfId="20498"/>
    <cellStyle name="Normal 5 3 2 3 2 3 2" xfId="20499"/>
    <cellStyle name="Normal 5 3 2 3 2 3 3" xfId="20500"/>
    <cellStyle name="Normal 5 3 2 3 2 3 4" xfId="20501"/>
    <cellStyle name="Normal 5 3 2 3 2 4" xfId="20502"/>
    <cellStyle name="Normal 5 3 2 3 2 4 2" xfId="20503"/>
    <cellStyle name="Normal 5 3 2 3 2 4 3" xfId="20504"/>
    <cellStyle name="Normal 5 3 2 3 2 4 4" xfId="20505"/>
    <cellStyle name="Normal 5 3 2 3 2 5" xfId="20506"/>
    <cellStyle name="Normal 5 3 2 3 2 5 2" xfId="20507"/>
    <cellStyle name="Normal 5 3 2 3 2 5 3" xfId="20508"/>
    <cellStyle name="Normal 5 3 2 3 2 5 4" xfId="20509"/>
    <cellStyle name="Normal 5 3 2 3 2 6" xfId="20510"/>
    <cellStyle name="Normal 5 3 2 3 2 6 2" xfId="20511"/>
    <cellStyle name="Normal 5 3 2 3 2 6 3" xfId="20512"/>
    <cellStyle name="Normal 5 3 2 3 2 7" xfId="20513"/>
    <cellStyle name="Normal 5 3 2 3 2 8" xfId="20514"/>
    <cellStyle name="Normal 5 3 2 3 2 9" xfId="20515"/>
    <cellStyle name="Normal 5 3 2 3 3" xfId="20516"/>
    <cellStyle name="Normal 5 3 2 3 3 2" xfId="20517"/>
    <cellStyle name="Normal 5 3 2 3 3 2 2" xfId="20518"/>
    <cellStyle name="Normal 5 3 2 3 3 2 3" xfId="20519"/>
    <cellStyle name="Normal 5 3 2 3 3 2 4" xfId="20520"/>
    <cellStyle name="Normal 5 3 2 3 3 3" xfId="20521"/>
    <cellStyle name="Normal 5 3 2 3 3 3 2" xfId="20522"/>
    <cellStyle name="Normal 5 3 2 3 3 3 3" xfId="20523"/>
    <cellStyle name="Normal 5 3 2 3 3 4" xfId="20524"/>
    <cellStyle name="Normal 5 3 2 3 3 5" xfId="20525"/>
    <cellStyle name="Normal 5 3 2 3 3 6" xfId="20526"/>
    <cellStyle name="Normal 5 3 2 3 4" xfId="20527"/>
    <cellStyle name="Normal 5 3 2 3 4 2" xfId="20528"/>
    <cellStyle name="Normal 5 3 2 3 4 3" xfId="20529"/>
    <cellStyle name="Normal 5 3 2 3 4 4" xfId="20530"/>
    <cellStyle name="Normal 5 3 2 3 5" xfId="20531"/>
    <cellStyle name="Normal 5 3 2 3 5 2" xfId="20532"/>
    <cellStyle name="Normal 5 3 2 3 5 3" xfId="20533"/>
    <cellStyle name="Normal 5 3 2 3 5 4" xfId="20534"/>
    <cellStyle name="Normal 5 3 2 3 6" xfId="20535"/>
    <cellStyle name="Normal 5 3 2 3 6 2" xfId="20536"/>
    <cellStyle name="Normal 5 3 2 3 6 3" xfId="20537"/>
    <cellStyle name="Normal 5 3 2 3 6 4" xfId="20538"/>
    <cellStyle name="Normal 5 3 2 3 7" xfId="20539"/>
    <cellStyle name="Normal 5 3 2 3 7 2" xfId="20540"/>
    <cellStyle name="Normal 5 3 2 3 7 3" xfId="20541"/>
    <cellStyle name="Normal 5 3 2 3 8" xfId="20542"/>
    <cellStyle name="Normal 5 3 2 3 9" xfId="20543"/>
    <cellStyle name="Normal 5 3 2 4" xfId="20544"/>
    <cellStyle name="Normal 5 3 2 4 2" xfId="20545"/>
    <cellStyle name="Normal 5 3 2 4 2 2" xfId="20546"/>
    <cellStyle name="Normal 5 3 2 4 2 2 2" xfId="20547"/>
    <cellStyle name="Normal 5 3 2 4 2 2 3" xfId="20548"/>
    <cellStyle name="Normal 5 3 2 4 2 2 4" xfId="20549"/>
    <cellStyle name="Normal 5 3 2 4 2 3" xfId="20550"/>
    <cellStyle name="Normal 5 3 2 4 2 3 2" xfId="20551"/>
    <cellStyle name="Normal 5 3 2 4 2 3 3" xfId="20552"/>
    <cellStyle name="Normal 5 3 2 4 2 4" xfId="20553"/>
    <cellStyle name="Normal 5 3 2 4 2 5" xfId="20554"/>
    <cellStyle name="Normal 5 3 2 4 2 6" xfId="20555"/>
    <cellStyle name="Normal 5 3 2 4 3" xfId="20556"/>
    <cellStyle name="Normal 5 3 2 4 3 2" xfId="20557"/>
    <cellStyle name="Normal 5 3 2 4 3 3" xfId="20558"/>
    <cellStyle name="Normal 5 3 2 4 3 4" xfId="20559"/>
    <cellStyle name="Normal 5 3 2 4 4" xfId="20560"/>
    <cellStyle name="Normal 5 3 2 4 4 2" xfId="20561"/>
    <cellStyle name="Normal 5 3 2 4 4 3" xfId="20562"/>
    <cellStyle name="Normal 5 3 2 4 4 4" xfId="20563"/>
    <cellStyle name="Normal 5 3 2 4 5" xfId="20564"/>
    <cellStyle name="Normal 5 3 2 4 5 2" xfId="20565"/>
    <cellStyle name="Normal 5 3 2 4 5 3" xfId="20566"/>
    <cellStyle name="Normal 5 3 2 4 5 4" xfId="20567"/>
    <cellStyle name="Normal 5 3 2 4 6" xfId="20568"/>
    <cellStyle name="Normal 5 3 2 4 6 2" xfId="20569"/>
    <cellStyle name="Normal 5 3 2 4 6 3" xfId="20570"/>
    <cellStyle name="Normal 5 3 2 4 7" xfId="20571"/>
    <cellStyle name="Normal 5 3 2 4 8" xfId="20572"/>
    <cellStyle name="Normal 5 3 2 4 9" xfId="20573"/>
    <cellStyle name="Normal 5 3 2 5" xfId="20574"/>
    <cellStyle name="Normal 5 3 2 5 2" xfId="20575"/>
    <cellStyle name="Normal 5 3 2 5 2 2" xfId="20576"/>
    <cellStyle name="Normal 5 3 2 5 2 2 2" xfId="20577"/>
    <cellStyle name="Normal 5 3 2 5 2 2 3" xfId="20578"/>
    <cellStyle name="Normal 5 3 2 5 2 2 4" xfId="20579"/>
    <cellStyle name="Normal 5 3 2 5 2 3" xfId="20580"/>
    <cellStyle name="Normal 5 3 2 5 2 3 2" xfId="20581"/>
    <cellStyle name="Normal 5 3 2 5 2 3 3" xfId="20582"/>
    <cellStyle name="Normal 5 3 2 5 2 4" xfId="20583"/>
    <cellStyle name="Normal 5 3 2 5 2 5" xfId="20584"/>
    <cellStyle name="Normal 5 3 2 5 2 6" xfId="20585"/>
    <cellStyle name="Normal 5 3 2 5 3" xfId="20586"/>
    <cellStyle name="Normal 5 3 2 5 3 2" xfId="20587"/>
    <cellStyle name="Normal 5 3 2 5 3 3" xfId="20588"/>
    <cellStyle name="Normal 5 3 2 5 3 4" xfId="20589"/>
    <cellStyle name="Normal 5 3 2 5 4" xfId="20590"/>
    <cellStyle name="Normal 5 3 2 5 4 2" xfId="20591"/>
    <cellStyle name="Normal 5 3 2 5 4 3" xfId="20592"/>
    <cellStyle name="Normal 5 3 2 5 4 4" xfId="20593"/>
    <cellStyle name="Normal 5 3 2 5 5" xfId="20594"/>
    <cellStyle name="Normal 5 3 2 5 5 2" xfId="20595"/>
    <cellStyle name="Normal 5 3 2 5 5 3" xfId="20596"/>
    <cellStyle name="Normal 5 3 2 5 5 4" xfId="20597"/>
    <cellStyle name="Normal 5 3 2 5 6" xfId="20598"/>
    <cellStyle name="Normal 5 3 2 5 6 2" xfId="20599"/>
    <cellStyle name="Normal 5 3 2 5 6 3" xfId="20600"/>
    <cellStyle name="Normal 5 3 2 5 7" xfId="20601"/>
    <cellStyle name="Normal 5 3 2 5 8" xfId="20602"/>
    <cellStyle name="Normal 5 3 2 5 9" xfId="20603"/>
    <cellStyle name="Normal 5 3 2 6" xfId="20604"/>
    <cellStyle name="Normal 5 3 2 6 2" xfId="20605"/>
    <cellStyle name="Normal 5 3 2 6 2 2" xfId="20606"/>
    <cellStyle name="Normal 5 3 2 6 2 2 2" xfId="20607"/>
    <cellStyle name="Normal 5 3 2 6 2 2 3" xfId="20608"/>
    <cellStyle name="Normal 5 3 2 6 2 2 4" xfId="20609"/>
    <cellStyle name="Normal 5 3 2 6 2 3" xfId="20610"/>
    <cellStyle name="Normal 5 3 2 6 2 3 2" xfId="20611"/>
    <cellStyle name="Normal 5 3 2 6 2 3 3" xfId="20612"/>
    <cellStyle name="Normal 5 3 2 6 2 4" xfId="20613"/>
    <cellStyle name="Normal 5 3 2 6 2 5" xfId="20614"/>
    <cellStyle name="Normal 5 3 2 6 2 6" xfId="20615"/>
    <cellStyle name="Normal 5 3 2 6 3" xfId="20616"/>
    <cellStyle name="Normal 5 3 2 6 3 2" xfId="20617"/>
    <cellStyle name="Normal 5 3 2 6 3 3" xfId="20618"/>
    <cellStyle name="Normal 5 3 2 6 3 4" xfId="20619"/>
    <cellStyle name="Normal 5 3 2 6 4" xfId="20620"/>
    <cellStyle name="Normal 5 3 2 6 4 2" xfId="20621"/>
    <cellStyle name="Normal 5 3 2 6 4 3" xfId="20622"/>
    <cellStyle name="Normal 5 3 2 6 4 4" xfId="20623"/>
    <cellStyle name="Normal 5 3 2 6 5" xfId="20624"/>
    <cellStyle name="Normal 5 3 2 6 5 2" xfId="20625"/>
    <cellStyle name="Normal 5 3 2 6 5 3" xfId="20626"/>
    <cellStyle name="Normal 5 3 2 6 6" xfId="20627"/>
    <cellStyle name="Normal 5 3 2 6 7" xfId="20628"/>
    <cellStyle name="Normal 5 3 2 6 8" xfId="20629"/>
    <cellStyle name="Normal 5 3 2 7" xfId="20630"/>
    <cellStyle name="Normal 5 3 2 7 2" xfId="20631"/>
    <cellStyle name="Normal 5 3 2 7 2 2" xfId="20632"/>
    <cellStyle name="Normal 5 3 2 7 2 3" xfId="20633"/>
    <cellStyle name="Normal 5 3 2 7 2 4" xfId="20634"/>
    <cellStyle name="Normal 5 3 2 7 3" xfId="20635"/>
    <cellStyle name="Normal 5 3 2 7 3 2" xfId="20636"/>
    <cellStyle name="Normal 5 3 2 7 3 3" xfId="20637"/>
    <cellStyle name="Normal 5 3 2 7 4" xfId="20638"/>
    <cellStyle name="Normal 5 3 2 7 5" xfId="20639"/>
    <cellStyle name="Normal 5 3 2 7 6" xfId="20640"/>
    <cellStyle name="Normal 5 3 2 8" xfId="20641"/>
    <cellStyle name="Normal 5 3 2 8 2" xfId="20642"/>
    <cellStyle name="Normal 5 3 2 8 3" xfId="20643"/>
    <cellStyle name="Normal 5 3 2 8 4" xfId="20644"/>
    <cellStyle name="Normal 5 3 2 9" xfId="20645"/>
    <cellStyle name="Normal 5 3 2 9 2" xfId="20646"/>
    <cellStyle name="Normal 5 3 2 9 3" xfId="20647"/>
    <cellStyle name="Normal 5 3 2 9 4" xfId="20648"/>
    <cellStyle name="Normal 5 3 3" xfId="20649"/>
    <cellStyle name="Normal 5 3 3 10" xfId="20650"/>
    <cellStyle name="Normal 5 3 3 10 2" xfId="20651"/>
    <cellStyle name="Normal 5 3 3 10 3" xfId="20652"/>
    <cellStyle name="Normal 5 3 3 10 4" xfId="20653"/>
    <cellStyle name="Normal 5 3 3 11" xfId="20654"/>
    <cellStyle name="Normal 5 3 3 11 2" xfId="20655"/>
    <cellStyle name="Normal 5 3 3 11 3" xfId="20656"/>
    <cellStyle name="Normal 5 3 3 12" xfId="20657"/>
    <cellStyle name="Normal 5 3 3 13" xfId="20658"/>
    <cellStyle name="Normal 5 3 3 14" xfId="20659"/>
    <cellStyle name="Normal 5 3 3 2" xfId="20660"/>
    <cellStyle name="Normal 5 3 3 2 10" xfId="20661"/>
    <cellStyle name="Normal 5 3 3 2 11" xfId="20662"/>
    <cellStyle name="Normal 5 3 3 2 2" xfId="20663"/>
    <cellStyle name="Normal 5 3 3 2 2 10" xfId="20664"/>
    <cellStyle name="Normal 5 3 3 2 2 2" xfId="20665"/>
    <cellStyle name="Normal 5 3 3 2 2 2 2" xfId="20666"/>
    <cellStyle name="Normal 5 3 3 2 2 2 2 2" xfId="20667"/>
    <cellStyle name="Normal 5 3 3 2 2 2 2 2 2" xfId="20668"/>
    <cellStyle name="Normal 5 3 3 2 2 2 2 2 3" xfId="20669"/>
    <cellStyle name="Normal 5 3 3 2 2 2 2 2 4" xfId="20670"/>
    <cellStyle name="Normal 5 3 3 2 2 2 2 3" xfId="20671"/>
    <cellStyle name="Normal 5 3 3 2 2 2 2 3 2" xfId="20672"/>
    <cellStyle name="Normal 5 3 3 2 2 2 2 3 3" xfId="20673"/>
    <cellStyle name="Normal 5 3 3 2 2 2 2 4" xfId="20674"/>
    <cellStyle name="Normal 5 3 3 2 2 2 2 5" xfId="20675"/>
    <cellStyle name="Normal 5 3 3 2 2 2 2 6" xfId="20676"/>
    <cellStyle name="Normal 5 3 3 2 2 2 3" xfId="20677"/>
    <cellStyle name="Normal 5 3 3 2 2 2 3 2" xfId="20678"/>
    <cellStyle name="Normal 5 3 3 2 2 2 3 3" xfId="20679"/>
    <cellStyle name="Normal 5 3 3 2 2 2 3 4" xfId="20680"/>
    <cellStyle name="Normal 5 3 3 2 2 2 4" xfId="20681"/>
    <cellStyle name="Normal 5 3 3 2 2 2 4 2" xfId="20682"/>
    <cellStyle name="Normal 5 3 3 2 2 2 4 3" xfId="20683"/>
    <cellStyle name="Normal 5 3 3 2 2 2 4 4" xfId="20684"/>
    <cellStyle name="Normal 5 3 3 2 2 2 5" xfId="20685"/>
    <cellStyle name="Normal 5 3 3 2 2 2 5 2" xfId="20686"/>
    <cellStyle name="Normal 5 3 3 2 2 2 5 3" xfId="20687"/>
    <cellStyle name="Normal 5 3 3 2 2 2 5 4" xfId="20688"/>
    <cellStyle name="Normal 5 3 3 2 2 2 6" xfId="20689"/>
    <cellStyle name="Normal 5 3 3 2 2 2 6 2" xfId="20690"/>
    <cellStyle name="Normal 5 3 3 2 2 2 6 3" xfId="20691"/>
    <cellStyle name="Normal 5 3 3 2 2 2 7" xfId="20692"/>
    <cellStyle name="Normal 5 3 3 2 2 2 8" xfId="20693"/>
    <cellStyle name="Normal 5 3 3 2 2 2 9" xfId="20694"/>
    <cellStyle name="Normal 5 3 3 2 2 3" xfId="20695"/>
    <cellStyle name="Normal 5 3 3 2 2 3 2" xfId="20696"/>
    <cellStyle name="Normal 5 3 3 2 2 3 2 2" xfId="20697"/>
    <cellStyle name="Normal 5 3 3 2 2 3 2 3" xfId="20698"/>
    <cellStyle name="Normal 5 3 3 2 2 3 2 4" xfId="20699"/>
    <cellStyle name="Normal 5 3 3 2 2 3 3" xfId="20700"/>
    <cellStyle name="Normal 5 3 3 2 2 3 3 2" xfId="20701"/>
    <cellStyle name="Normal 5 3 3 2 2 3 3 3" xfId="20702"/>
    <cellStyle name="Normal 5 3 3 2 2 3 4" xfId="20703"/>
    <cellStyle name="Normal 5 3 3 2 2 3 5" xfId="20704"/>
    <cellStyle name="Normal 5 3 3 2 2 3 6" xfId="20705"/>
    <cellStyle name="Normal 5 3 3 2 2 4" xfId="20706"/>
    <cellStyle name="Normal 5 3 3 2 2 4 2" xfId="20707"/>
    <cellStyle name="Normal 5 3 3 2 2 4 3" xfId="20708"/>
    <cellStyle name="Normal 5 3 3 2 2 4 4" xfId="20709"/>
    <cellStyle name="Normal 5 3 3 2 2 5" xfId="20710"/>
    <cellStyle name="Normal 5 3 3 2 2 5 2" xfId="20711"/>
    <cellStyle name="Normal 5 3 3 2 2 5 3" xfId="20712"/>
    <cellStyle name="Normal 5 3 3 2 2 5 4" xfId="20713"/>
    <cellStyle name="Normal 5 3 3 2 2 6" xfId="20714"/>
    <cellStyle name="Normal 5 3 3 2 2 6 2" xfId="20715"/>
    <cellStyle name="Normal 5 3 3 2 2 6 3" xfId="20716"/>
    <cellStyle name="Normal 5 3 3 2 2 6 4" xfId="20717"/>
    <cellStyle name="Normal 5 3 3 2 2 7" xfId="20718"/>
    <cellStyle name="Normal 5 3 3 2 2 7 2" xfId="20719"/>
    <cellStyle name="Normal 5 3 3 2 2 7 3" xfId="20720"/>
    <cellStyle name="Normal 5 3 3 2 2 8" xfId="20721"/>
    <cellStyle name="Normal 5 3 3 2 2 9" xfId="20722"/>
    <cellStyle name="Normal 5 3 3 2 3" xfId="20723"/>
    <cellStyle name="Normal 5 3 3 2 3 2" xfId="20724"/>
    <cellStyle name="Normal 5 3 3 2 3 2 2" xfId="20725"/>
    <cellStyle name="Normal 5 3 3 2 3 2 2 2" xfId="20726"/>
    <cellStyle name="Normal 5 3 3 2 3 2 2 3" xfId="20727"/>
    <cellStyle name="Normal 5 3 3 2 3 2 2 4" xfId="20728"/>
    <cellStyle name="Normal 5 3 3 2 3 2 3" xfId="20729"/>
    <cellStyle name="Normal 5 3 3 2 3 2 3 2" xfId="20730"/>
    <cellStyle name="Normal 5 3 3 2 3 2 3 3" xfId="20731"/>
    <cellStyle name="Normal 5 3 3 2 3 2 4" xfId="20732"/>
    <cellStyle name="Normal 5 3 3 2 3 2 5" xfId="20733"/>
    <cellStyle name="Normal 5 3 3 2 3 2 6" xfId="20734"/>
    <cellStyle name="Normal 5 3 3 2 3 3" xfId="20735"/>
    <cellStyle name="Normal 5 3 3 2 3 3 2" xfId="20736"/>
    <cellStyle name="Normal 5 3 3 2 3 3 3" xfId="20737"/>
    <cellStyle name="Normal 5 3 3 2 3 3 4" xfId="20738"/>
    <cellStyle name="Normal 5 3 3 2 3 4" xfId="20739"/>
    <cellStyle name="Normal 5 3 3 2 3 4 2" xfId="20740"/>
    <cellStyle name="Normal 5 3 3 2 3 4 3" xfId="20741"/>
    <cellStyle name="Normal 5 3 3 2 3 4 4" xfId="20742"/>
    <cellStyle name="Normal 5 3 3 2 3 5" xfId="20743"/>
    <cellStyle name="Normal 5 3 3 2 3 5 2" xfId="20744"/>
    <cellStyle name="Normal 5 3 3 2 3 5 3" xfId="20745"/>
    <cellStyle name="Normal 5 3 3 2 3 5 4" xfId="20746"/>
    <cellStyle name="Normal 5 3 3 2 3 6" xfId="20747"/>
    <cellStyle name="Normal 5 3 3 2 3 6 2" xfId="20748"/>
    <cellStyle name="Normal 5 3 3 2 3 6 3" xfId="20749"/>
    <cellStyle name="Normal 5 3 3 2 3 7" xfId="20750"/>
    <cellStyle name="Normal 5 3 3 2 3 8" xfId="20751"/>
    <cellStyle name="Normal 5 3 3 2 3 9" xfId="20752"/>
    <cellStyle name="Normal 5 3 3 2 4" xfId="20753"/>
    <cellStyle name="Normal 5 3 3 2 4 2" xfId="20754"/>
    <cellStyle name="Normal 5 3 3 2 4 2 2" xfId="20755"/>
    <cellStyle name="Normal 5 3 3 2 4 2 3" xfId="20756"/>
    <cellStyle name="Normal 5 3 3 2 4 2 4" xfId="20757"/>
    <cellStyle name="Normal 5 3 3 2 4 3" xfId="20758"/>
    <cellStyle name="Normal 5 3 3 2 4 3 2" xfId="20759"/>
    <cellStyle name="Normal 5 3 3 2 4 3 3" xfId="20760"/>
    <cellStyle name="Normal 5 3 3 2 4 4" xfId="20761"/>
    <cellStyle name="Normal 5 3 3 2 4 5" xfId="20762"/>
    <cellStyle name="Normal 5 3 3 2 4 6" xfId="20763"/>
    <cellStyle name="Normal 5 3 3 2 5" xfId="20764"/>
    <cellStyle name="Normal 5 3 3 2 5 2" xfId="20765"/>
    <cellStyle name="Normal 5 3 3 2 5 3" xfId="20766"/>
    <cellStyle name="Normal 5 3 3 2 5 4" xfId="20767"/>
    <cellStyle name="Normal 5 3 3 2 6" xfId="20768"/>
    <cellStyle name="Normal 5 3 3 2 6 2" xfId="20769"/>
    <cellStyle name="Normal 5 3 3 2 6 3" xfId="20770"/>
    <cellStyle name="Normal 5 3 3 2 6 4" xfId="20771"/>
    <cellStyle name="Normal 5 3 3 2 7" xfId="20772"/>
    <cellStyle name="Normal 5 3 3 2 7 2" xfId="20773"/>
    <cellStyle name="Normal 5 3 3 2 7 3" xfId="20774"/>
    <cellStyle name="Normal 5 3 3 2 7 4" xfId="20775"/>
    <cellStyle name="Normal 5 3 3 2 8" xfId="20776"/>
    <cellStyle name="Normal 5 3 3 2 8 2" xfId="20777"/>
    <cellStyle name="Normal 5 3 3 2 8 3" xfId="20778"/>
    <cellStyle name="Normal 5 3 3 2 9" xfId="20779"/>
    <cellStyle name="Normal 5 3 3 3" xfId="20780"/>
    <cellStyle name="Normal 5 3 3 3 10" xfId="20781"/>
    <cellStyle name="Normal 5 3 3 3 2" xfId="20782"/>
    <cellStyle name="Normal 5 3 3 3 2 2" xfId="20783"/>
    <cellStyle name="Normal 5 3 3 3 2 2 2" xfId="20784"/>
    <cellStyle name="Normal 5 3 3 3 2 2 2 2" xfId="20785"/>
    <cellStyle name="Normal 5 3 3 3 2 2 2 3" xfId="20786"/>
    <cellStyle name="Normal 5 3 3 3 2 2 2 4" xfId="20787"/>
    <cellStyle name="Normal 5 3 3 3 2 2 3" xfId="20788"/>
    <cellStyle name="Normal 5 3 3 3 2 2 3 2" xfId="20789"/>
    <cellStyle name="Normal 5 3 3 3 2 2 3 3" xfId="20790"/>
    <cellStyle name="Normal 5 3 3 3 2 2 4" xfId="20791"/>
    <cellStyle name="Normal 5 3 3 3 2 2 5" xfId="20792"/>
    <cellStyle name="Normal 5 3 3 3 2 2 6" xfId="20793"/>
    <cellStyle name="Normal 5 3 3 3 2 3" xfId="20794"/>
    <cellStyle name="Normal 5 3 3 3 2 3 2" xfId="20795"/>
    <cellStyle name="Normal 5 3 3 3 2 3 3" xfId="20796"/>
    <cellStyle name="Normal 5 3 3 3 2 3 4" xfId="20797"/>
    <cellStyle name="Normal 5 3 3 3 2 4" xfId="20798"/>
    <cellStyle name="Normal 5 3 3 3 2 4 2" xfId="20799"/>
    <cellStyle name="Normal 5 3 3 3 2 4 3" xfId="20800"/>
    <cellStyle name="Normal 5 3 3 3 2 4 4" xfId="20801"/>
    <cellStyle name="Normal 5 3 3 3 2 5" xfId="20802"/>
    <cellStyle name="Normal 5 3 3 3 2 5 2" xfId="20803"/>
    <cellStyle name="Normal 5 3 3 3 2 5 3" xfId="20804"/>
    <cellStyle name="Normal 5 3 3 3 2 5 4" xfId="20805"/>
    <cellStyle name="Normal 5 3 3 3 2 6" xfId="20806"/>
    <cellStyle name="Normal 5 3 3 3 2 6 2" xfId="20807"/>
    <cellStyle name="Normal 5 3 3 3 2 6 3" xfId="20808"/>
    <cellStyle name="Normal 5 3 3 3 2 7" xfId="20809"/>
    <cellStyle name="Normal 5 3 3 3 2 8" xfId="20810"/>
    <cellStyle name="Normal 5 3 3 3 2 9" xfId="20811"/>
    <cellStyle name="Normal 5 3 3 3 3" xfId="20812"/>
    <cellStyle name="Normal 5 3 3 3 3 2" xfId="20813"/>
    <cellStyle name="Normal 5 3 3 3 3 2 2" xfId="20814"/>
    <cellStyle name="Normal 5 3 3 3 3 2 3" xfId="20815"/>
    <cellStyle name="Normal 5 3 3 3 3 2 4" xfId="20816"/>
    <cellStyle name="Normal 5 3 3 3 3 3" xfId="20817"/>
    <cellStyle name="Normal 5 3 3 3 3 3 2" xfId="20818"/>
    <cellStyle name="Normal 5 3 3 3 3 3 3" xfId="20819"/>
    <cellStyle name="Normal 5 3 3 3 3 4" xfId="20820"/>
    <cellStyle name="Normal 5 3 3 3 3 5" xfId="20821"/>
    <cellStyle name="Normal 5 3 3 3 3 6" xfId="20822"/>
    <cellStyle name="Normal 5 3 3 3 4" xfId="20823"/>
    <cellStyle name="Normal 5 3 3 3 4 2" xfId="20824"/>
    <cellStyle name="Normal 5 3 3 3 4 3" xfId="20825"/>
    <cellStyle name="Normal 5 3 3 3 4 4" xfId="20826"/>
    <cellStyle name="Normal 5 3 3 3 5" xfId="20827"/>
    <cellStyle name="Normal 5 3 3 3 5 2" xfId="20828"/>
    <cellStyle name="Normal 5 3 3 3 5 3" xfId="20829"/>
    <cellStyle name="Normal 5 3 3 3 5 4" xfId="20830"/>
    <cellStyle name="Normal 5 3 3 3 6" xfId="20831"/>
    <cellStyle name="Normal 5 3 3 3 6 2" xfId="20832"/>
    <cellStyle name="Normal 5 3 3 3 6 3" xfId="20833"/>
    <cellStyle name="Normal 5 3 3 3 6 4" xfId="20834"/>
    <cellStyle name="Normal 5 3 3 3 7" xfId="20835"/>
    <cellStyle name="Normal 5 3 3 3 7 2" xfId="20836"/>
    <cellStyle name="Normal 5 3 3 3 7 3" xfId="20837"/>
    <cellStyle name="Normal 5 3 3 3 8" xfId="20838"/>
    <cellStyle name="Normal 5 3 3 3 9" xfId="20839"/>
    <cellStyle name="Normal 5 3 3 4" xfId="20840"/>
    <cellStyle name="Normal 5 3 3 4 2" xfId="20841"/>
    <cellStyle name="Normal 5 3 3 4 2 2" xfId="20842"/>
    <cellStyle name="Normal 5 3 3 4 2 2 2" xfId="20843"/>
    <cellStyle name="Normal 5 3 3 4 2 2 3" xfId="20844"/>
    <cellStyle name="Normal 5 3 3 4 2 2 4" xfId="20845"/>
    <cellStyle name="Normal 5 3 3 4 2 3" xfId="20846"/>
    <cellStyle name="Normal 5 3 3 4 2 3 2" xfId="20847"/>
    <cellStyle name="Normal 5 3 3 4 2 3 3" xfId="20848"/>
    <cellStyle name="Normal 5 3 3 4 2 4" xfId="20849"/>
    <cellStyle name="Normal 5 3 3 4 2 5" xfId="20850"/>
    <cellStyle name="Normal 5 3 3 4 2 6" xfId="20851"/>
    <cellStyle name="Normal 5 3 3 4 3" xfId="20852"/>
    <cellStyle name="Normal 5 3 3 4 3 2" xfId="20853"/>
    <cellStyle name="Normal 5 3 3 4 3 3" xfId="20854"/>
    <cellStyle name="Normal 5 3 3 4 3 4" xfId="20855"/>
    <cellStyle name="Normal 5 3 3 4 4" xfId="20856"/>
    <cellStyle name="Normal 5 3 3 4 4 2" xfId="20857"/>
    <cellStyle name="Normal 5 3 3 4 4 3" xfId="20858"/>
    <cellStyle name="Normal 5 3 3 4 4 4" xfId="20859"/>
    <cellStyle name="Normal 5 3 3 4 5" xfId="20860"/>
    <cellStyle name="Normal 5 3 3 4 5 2" xfId="20861"/>
    <cellStyle name="Normal 5 3 3 4 5 3" xfId="20862"/>
    <cellStyle name="Normal 5 3 3 4 5 4" xfId="20863"/>
    <cellStyle name="Normal 5 3 3 4 6" xfId="20864"/>
    <cellStyle name="Normal 5 3 3 4 6 2" xfId="20865"/>
    <cellStyle name="Normal 5 3 3 4 6 3" xfId="20866"/>
    <cellStyle name="Normal 5 3 3 4 7" xfId="20867"/>
    <cellStyle name="Normal 5 3 3 4 8" xfId="20868"/>
    <cellStyle name="Normal 5 3 3 4 9" xfId="20869"/>
    <cellStyle name="Normal 5 3 3 5" xfId="20870"/>
    <cellStyle name="Normal 5 3 3 5 2" xfId="20871"/>
    <cellStyle name="Normal 5 3 3 5 2 2" xfId="20872"/>
    <cellStyle name="Normal 5 3 3 5 2 2 2" xfId="20873"/>
    <cellStyle name="Normal 5 3 3 5 2 2 3" xfId="20874"/>
    <cellStyle name="Normal 5 3 3 5 2 2 4" xfId="20875"/>
    <cellStyle name="Normal 5 3 3 5 2 3" xfId="20876"/>
    <cellStyle name="Normal 5 3 3 5 2 3 2" xfId="20877"/>
    <cellStyle name="Normal 5 3 3 5 2 3 3" xfId="20878"/>
    <cellStyle name="Normal 5 3 3 5 2 4" xfId="20879"/>
    <cellStyle name="Normal 5 3 3 5 2 5" xfId="20880"/>
    <cellStyle name="Normal 5 3 3 5 2 6" xfId="20881"/>
    <cellStyle name="Normal 5 3 3 5 3" xfId="20882"/>
    <cellStyle name="Normal 5 3 3 5 3 2" xfId="20883"/>
    <cellStyle name="Normal 5 3 3 5 3 3" xfId="20884"/>
    <cellStyle name="Normal 5 3 3 5 3 4" xfId="20885"/>
    <cellStyle name="Normal 5 3 3 5 4" xfId="20886"/>
    <cellStyle name="Normal 5 3 3 5 4 2" xfId="20887"/>
    <cellStyle name="Normal 5 3 3 5 4 3" xfId="20888"/>
    <cellStyle name="Normal 5 3 3 5 4 4" xfId="20889"/>
    <cellStyle name="Normal 5 3 3 5 5" xfId="20890"/>
    <cellStyle name="Normal 5 3 3 5 5 2" xfId="20891"/>
    <cellStyle name="Normal 5 3 3 5 5 3" xfId="20892"/>
    <cellStyle name="Normal 5 3 3 5 5 4" xfId="20893"/>
    <cellStyle name="Normal 5 3 3 5 6" xfId="20894"/>
    <cellStyle name="Normal 5 3 3 5 6 2" xfId="20895"/>
    <cellStyle name="Normal 5 3 3 5 6 3" xfId="20896"/>
    <cellStyle name="Normal 5 3 3 5 7" xfId="20897"/>
    <cellStyle name="Normal 5 3 3 5 8" xfId="20898"/>
    <cellStyle name="Normal 5 3 3 5 9" xfId="20899"/>
    <cellStyle name="Normal 5 3 3 6" xfId="20900"/>
    <cellStyle name="Normal 5 3 3 6 2" xfId="20901"/>
    <cellStyle name="Normal 5 3 3 6 2 2" xfId="20902"/>
    <cellStyle name="Normal 5 3 3 6 2 2 2" xfId="20903"/>
    <cellStyle name="Normal 5 3 3 6 2 2 3" xfId="20904"/>
    <cellStyle name="Normal 5 3 3 6 2 2 4" xfId="20905"/>
    <cellStyle name="Normal 5 3 3 6 2 3" xfId="20906"/>
    <cellStyle name="Normal 5 3 3 6 2 3 2" xfId="20907"/>
    <cellStyle name="Normal 5 3 3 6 2 3 3" xfId="20908"/>
    <cellStyle name="Normal 5 3 3 6 2 4" xfId="20909"/>
    <cellStyle name="Normal 5 3 3 6 2 5" xfId="20910"/>
    <cellStyle name="Normal 5 3 3 6 2 6" xfId="20911"/>
    <cellStyle name="Normal 5 3 3 6 3" xfId="20912"/>
    <cellStyle name="Normal 5 3 3 6 3 2" xfId="20913"/>
    <cellStyle name="Normal 5 3 3 6 3 3" xfId="20914"/>
    <cellStyle name="Normal 5 3 3 6 3 4" xfId="20915"/>
    <cellStyle name="Normal 5 3 3 6 4" xfId="20916"/>
    <cellStyle name="Normal 5 3 3 6 4 2" xfId="20917"/>
    <cellStyle name="Normal 5 3 3 6 4 3" xfId="20918"/>
    <cellStyle name="Normal 5 3 3 6 4 4" xfId="20919"/>
    <cellStyle name="Normal 5 3 3 6 5" xfId="20920"/>
    <cellStyle name="Normal 5 3 3 6 5 2" xfId="20921"/>
    <cellStyle name="Normal 5 3 3 6 5 3" xfId="20922"/>
    <cellStyle name="Normal 5 3 3 6 6" xfId="20923"/>
    <cellStyle name="Normal 5 3 3 6 7" xfId="20924"/>
    <cellStyle name="Normal 5 3 3 6 8" xfId="20925"/>
    <cellStyle name="Normal 5 3 3 7" xfId="20926"/>
    <cellStyle name="Normal 5 3 3 7 2" xfId="20927"/>
    <cellStyle name="Normal 5 3 3 7 2 2" xfId="20928"/>
    <cellStyle name="Normal 5 3 3 7 2 3" xfId="20929"/>
    <cellStyle name="Normal 5 3 3 7 2 4" xfId="20930"/>
    <cellStyle name="Normal 5 3 3 7 3" xfId="20931"/>
    <cellStyle name="Normal 5 3 3 7 3 2" xfId="20932"/>
    <cellStyle name="Normal 5 3 3 7 3 3" xfId="20933"/>
    <cellStyle name="Normal 5 3 3 7 4" xfId="20934"/>
    <cellStyle name="Normal 5 3 3 7 5" xfId="20935"/>
    <cellStyle name="Normal 5 3 3 7 6" xfId="20936"/>
    <cellStyle name="Normal 5 3 3 8" xfId="20937"/>
    <cellStyle name="Normal 5 3 3 8 2" xfId="20938"/>
    <cellStyle name="Normal 5 3 3 8 3" xfId="20939"/>
    <cellStyle name="Normal 5 3 3 8 4" xfId="20940"/>
    <cellStyle name="Normal 5 3 3 9" xfId="20941"/>
    <cellStyle name="Normal 5 3 3 9 2" xfId="20942"/>
    <cellStyle name="Normal 5 3 3 9 3" xfId="20943"/>
    <cellStyle name="Normal 5 3 3 9 4" xfId="20944"/>
    <cellStyle name="Normal 5 3 4" xfId="20945"/>
    <cellStyle name="Normal 5 3 4 10" xfId="20946"/>
    <cellStyle name="Normal 5 3 4 11" xfId="20947"/>
    <cellStyle name="Normal 5 3 4 2" xfId="20948"/>
    <cellStyle name="Normal 5 3 4 2 10" xfId="20949"/>
    <cellStyle name="Normal 5 3 4 2 2" xfId="20950"/>
    <cellStyle name="Normal 5 3 4 2 2 2" xfId="20951"/>
    <cellStyle name="Normal 5 3 4 2 2 2 2" xfId="20952"/>
    <cellStyle name="Normal 5 3 4 2 2 2 2 2" xfId="20953"/>
    <cellStyle name="Normal 5 3 4 2 2 2 2 3" xfId="20954"/>
    <cellStyle name="Normal 5 3 4 2 2 2 2 4" xfId="20955"/>
    <cellStyle name="Normal 5 3 4 2 2 2 3" xfId="20956"/>
    <cellStyle name="Normal 5 3 4 2 2 2 3 2" xfId="20957"/>
    <cellStyle name="Normal 5 3 4 2 2 2 3 3" xfId="20958"/>
    <cellStyle name="Normal 5 3 4 2 2 2 4" xfId="20959"/>
    <cellStyle name="Normal 5 3 4 2 2 2 5" xfId="20960"/>
    <cellStyle name="Normal 5 3 4 2 2 2 6" xfId="20961"/>
    <cellStyle name="Normal 5 3 4 2 2 3" xfId="20962"/>
    <cellStyle name="Normal 5 3 4 2 2 3 2" xfId="20963"/>
    <cellStyle name="Normal 5 3 4 2 2 3 3" xfId="20964"/>
    <cellStyle name="Normal 5 3 4 2 2 3 4" xfId="20965"/>
    <cellStyle name="Normal 5 3 4 2 2 4" xfId="20966"/>
    <cellStyle name="Normal 5 3 4 2 2 4 2" xfId="20967"/>
    <cellStyle name="Normal 5 3 4 2 2 4 3" xfId="20968"/>
    <cellStyle name="Normal 5 3 4 2 2 4 4" xfId="20969"/>
    <cellStyle name="Normal 5 3 4 2 2 5" xfId="20970"/>
    <cellStyle name="Normal 5 3 4 2 2 5 2" xfId="20971"/>
    <cellStyle name="Normal 5 3 4 2 2 5 3" xfId="20972"/>
    <cellStyle name="Normal 5 3 4 2 2 5 4" xfId="20973"/>
    <cellStyle name="Normal 5 3 4 2 2 6" xfId="20974"/>
    <cellStyle name="Normal 5 3 4 2 2 6 2" xfId="20975"/>
    <cellStyle name="Normal 5 3 4 2 2 6 3" xfId="20976"/>
    <cellStyle name="Normal 5 3 4 2 2 7" xfId="20977"/>
    <cellStyle name="Normal 5 3 4 2 2 8" xfId="20978"/>
    <cellStyle name="Normal 5 3 4 2 2 9" xfId="20979"/>
    <cellStyle name="Normal 5 3 4 2 3" xfId="20980"/>
    <cellStyle name="Normal 5 3 4 2 3 2" xfId="20981"/>
    <cellStyle name="Normal 5 3 4 2 3 2 2" xfId="20982"/>
    <cellStyle name="Normal 5 3 4 2 3 2 3" xfId="20983"/>
    <cellStyle name="Normal 5 3 4 2 3 2 4" xfId="20984"/>
    <cellStyle name="Normal 5 3 4 2 3 3" xfId="20985"/>
    <cellStyle name="Normal 5 3 4 2 3 3 2" xfId="20986"/>
    <cellStyle name="Normal 5 3 4 2 3 3 3" xfId="20987"/>
    <cellStyle name="Normal 5 3 4 2 3 4" xfId="20988"/>
    <cellStyle name="Normal 5 3 4 2 3 5" xfId="20989"/>
    <cellStyle name="Normal 5 3 4 2 3 6" xfId="20990"/>
    <cellStyle name="Normal 5 3 4 2 4" xfId="20991"/>
    <cellStyle name="Normal 5 3 4 2 4 2" xfId="20992"/>
    <cellStyle name="Normal 5 3 4 2 4 3" xfId="20993"/>
    <cellStyle name="Normal 5 3 4 2 4 4" xfId="20994"/>
    <cellStyle name="Normal 5 3 4 2 5" xfId="20995"/>
    <cellStyle name="Normal 5 3 4 2 5 2" xfId="20996"/>
    <cellStyle name="Normal 5 3 4 2 5 3" xfId="20997"/>
    <cellStyle name="Normal 5 3 4 2 5 4" xfId="20998"/>
    <cellStyle name="Normal 5 3 4 2 6" xfId="20999"/>
    <cellStyle name="Normal 5 3 4 2 6 2" xfId="21000"/>
    <cellStyle name="Normal 5 3 4 2 6 3" xfId="21001"/>
    <cellStyle name="Normal 5 3 4 2 6 4" xfId="21002"/>
    <cellStyle name="Normal 5 3 4 2 7" xfId="21003"/>
    <cellStyle name="Normal 5 3 4 2 7 2" xfId="21004"/>
    <cellStyle name="Normal 5 3 4 2 7 3" xfId="21005"/>
    <cellStyle name="Normal 5 3 4 2 8" xfId="21006"/>
    <cellStyle name="Normal 5 3 4 2 9" xfId="21007"/>
    <cellStyle name="Normal 5 3 4 3" xfId="21008"/>
    <cellStyle name="Normal 5 3 4 3 2" xfId="21009"/>
    <cellStyle name="Normal 5 3 4 3 2 2" xfId="21010"/>
    <cellStyle name="Normal 5 3 4 3 2 2 2" xfId="21011"/>
    <cellStyle name="Normal 5 3 4 3 2 2 3" xfId="21012"/>
    <cellStyle name="Normal 5 3 4 3 2 2 4" xfId="21013"/>
    <cellStyle name="Normal 5 3 4 3 2 3" xfId="21014"/>
    <cellStyle name="Normal 5 3 4 3 2 3 2" xfId="21015"/>
    <cellStyle name="Normal 5 3 4 3 2 3 3" xfId="21016"/>
    <cellStyle name="Normal 5 3 4 3 2 4" xfId="21017"/>
    <cellStyle name="Normal 5 3 4 3 2 5" xfId="21018"/>
    <cellStyle name="Normal 5 3 4 3 2 6" xfId="21019"/>
    <cellStyle name="Normal 5 3 4 3 3" xfId="21020"/>
    <cellStyle name="Normal 5 3 4 3 3 2" xfId="21021"/>
    <cellStyle name="Normal 5 3 4 3 3 3" xfId="21022"/>
    <cellStyle name="Normal 5 3 4 3 3 4" xfId="21023"/>
    <cellStyle name="Normal 5 3 4 3 4" xfId="21024"/>
    <cellStyle name="Normal 5 3 4 3 4 2" xfId="21025"/>
    <cellStyle name="Normal 5 3 4 3 4 3" xfId="21026"/>
    <cellStyle name="Normal 5 3 4 3 4 4" xfId="21027"/>
    <cellStyle name="Normal 5 3 4 3 5" xfId="21028"/>
    <cellStyle name="Normal 5 3 4 3 5 2" xfId="21029"/>
    <cellStyle name="Normal 5 3 4 3 5 3" xfId="21030"/>
    <cellStyle name="Normal 5 3 4 3 5 4" xfId="21031"/>
    <cellStyle name="Normal 5 3 4 3 6" xfId="21032"/>
    <cellStyle name="Normal 5 3 4 3 6 2" xfId="21033"/>
    <cellStyle name="Normal 5 3 4 3 6 3" xfId="21034"/>
    <cellStyle name="Normal 5 3 4 3 7" xfId="21035"/>
    <cellStyle name="Normal 5 3 4 3 8" xfId="21036"/>
    <cellStyle name="Normal 5 3 4 3 9" xfId="21037"/>
    <cellStyle name="Normal 5 3 4 4" xfId="21038"/>
    <cellStyle name="Normal 5 3 4 4 2" xfId="21039"/>
    <cellStyle name="Normal 5 3 4 4 2 2" xfId="21040"/>
    <cellStyle name="Normal 5 3 4 4 2 3" xfId="21041"/>
    <cellStyle name="Normal 5 3 4 4 2 4" xfId="21042"/>
    <cellStyle name="Normal 5 3 4 4 3" xfId="21043"/>
    <cellStyle name="Normal 5 3 4 4 3 2" xfId="21044"/>
    <cellStyle name="Normal 5 3 4 4 3 3" xfId="21045"/>
    <cellStyle name="Normal 5 3 4 4 4" xfId="21046"/>
    <cellStyle name="Normal 5 3 4 4 5" xfId="21047"/>
    <cellStyle name="Normal 5 3 4 4 6" xfId="21048"/>
    <cellStyle name="Normal 5 3 4 5" xfId="21049"/>
    <cellStyle name="Normal 5 3 4 5 2" xfId="21050"/>
    <cellStyle name="Normal 5 3 4 5 3" xfId="21051"/>
    <cellStyle name="Normal 5 3 4 5 4" xfId="21052"/>
    <cellStyle name="Normal 5 3 4 6" xfId="21053"/>
    <cellStyle name="Normal 5 3 4 6 2" xfId="21054"/>
    <cellStyle name="Normal 5 3 4 6 3" xfId="21055"/>
    <cellStyle name="Normal 5 3 4 6 4" xfId="21056"/>
    <cellStyle name="Normal 5 3 4 7" xfId="21057"/>
    <cellStyle name="Normal 5 3 4 7 2" xfId="21058"/>
    <cellStyle name="Normal 5 3 4 7 3" xfId="21059"/>
    <cellStyle name="Normal 5 3 4 7 4" xfId="21060"/>
    <cellStyle name="Normal 5 3 4 8" xfId="21061"/>
    <cellStyle name="Normal 5 3 4 8 2" xfId="21062"/>
    <cellStyle name="Normal 5 3 4 8 3" xfId="21063"/>
    <cellStyle name="Normal 5 3 4 9" xfId="21064"/>
    <cellStyle name="Normal 5 3 5" xfId="21065"/>
    <cellStyle name="Normal 5 3 5 10" xfId="21066"/>
    <cellStyle name="Normal 5 3 5 11" xfId="21067"/>
    <cellStyle name="Normal 5 3 5 2" xfId="21068"/>
    <cellStyle name="Normal 5 3 5 2 10" xfId="21069"/>
    <cellStyle name="Normal 5 3 5 2 2" xfId="21070"/>
    <cellStyle name="Normal 5 3 5 2 2 2" xfId="21071"/>
    <cellStyle name="Normal 5 3 5 2 2 2 2" xfId="21072"/>
    <cellStyle name="Normal 5 3 5 2 2 2 2 2" xfId="21073"/>
    <cellStyle name="Normal 5 3 5 2 2 2 2 3" xfId="21074"/>
    <cellStyle name="Normal 5 3 5 2 2 2 2 4" xfId="21075"/>
    <cellStyle name="Normal 5 3 5 2 2 2 3" xfId="21076"/>
    <cellStyle name="Normal 5 3 5 2 2 2 3 2" xfId="21077"/>
    <cellStyle name="Normal 5 3 5 2 2 2 3 3" xfId="21078"/>
    <cellStyle name="Normal 5 3 5 2 2 2 4" xfId="21079"/>
    <cellStyle name="Normal 5 3 5 2 2 2 5" xfId="21080"/>
    <cellStyle name="Normal 5 3 5 2 2 2 6" xfId="21081"/>
    <cellStyle name="Normal 5 3 5 2 2 3" xfId="21082"/>
    <cellStyle name="Normal 5 3 5 2 2 3 2" xfId="21083"/>
    <cellStyle name="Normal 5 3 5 2 2 3 3" xfId="21084"/>
    <cellStyle name="Normal 5 3 5 2 2 3 4" xfId="21085"/>
    <cellStyle name="Normal 5 3 5 2 2 4" xfId="21086"/>
    <cellStyle name="Normal 5 3 5 2 2 4 2" xfId="21087"/>
    <cellStyle name="Normal 5 3 5 2 2 4 3" xfId="21088"/>
    <cellStyle name="Normal 5 3 5 2 2 4 4" xfId="21089"/>
    <cellStyle name="Normal 5 3 5 2 2 5" xfId="21090"/>
    <cellStyle name="Normal 5 3 5 2 2 5 2" xfId="21091"/>
    <cellStyle name="Normal 5 3 5 2 2 5 3" xfId="21092"/>
    <cellStyle name="Normal 5 3 5 2 2 5 4" xfId="21093"/>
    <cellStyle name="Normal 5 3 5 2 2 6" xfId="21094"/>
    <cellStyle name="Normal 5 3 5 2 2 6 2" xfId="21095"/>
    <cellStyle name="Normal 5 3 5 2 2 6 3" xfId="21096"/>
    <cellStyle name="Normal 5 3 5 2 2 7" xfId="21097"/>
    <cellStyle name="Normal 5 3 5 2 2 8" xfId="21098"/>
    <cellStyle name="Normal 5 3 5 2 2 9" xfId="21099"/>
    <cellStyle name="Normal 5 3 5 2 3" xfId="21100"/>
    <cellStyle name="Normal 5 3 5 2 3 2" xfId="21101"/>
    <cellStyle name="Normal 5 3 5 2 3 2 2" xfId="21102"/>
    <cellStyle name="Normal 5 3 5 2 3 2 3" xfId="21103"/>
    <cellStyle name="Normal 5 3 5 2 3 2 4" xfId="21104"/>
    <cellStyle name="Normal 5 3 5 2 3 3" xfId="21105"/>
    <cellStyle name="Normal 5 3 5 2 3 3 2" xfId="21106"/>
    <cellStyle name="Normal 5 3 5 2 3 3 3" xfId="21107"/>
    <cellStyle name="Normal 5 3 5 2 3 4" xfId="21108"/>
    <cellStyle name="Normal 5 3 5 2 3 5" xfId="21109"/>
    <cellStyle name="Normal 5 3 5 2 3 6" xfId="21110"/>
    <cellStyle name="Normal 5 3 5 2 4" xfId="21111"/>
    <cellStyle name="Normal 5 3 5 2 4 2" xfId="21112"/>
    <cellStyle name="Normal 5 3 5 2 4 3" xfId="21113"/>
    <cellStyle name="Normal 5 3 5 2 4 4" xfId="21114"/>
    <cellStyle name="Normal 5 3 5 2 5" xfId="21115"/>
    <cellStyle name="Normal 5 3 5 2 5 2" xfId="21116"/>
    <cellStyle name="Normal 5 3 5 2 5 3" xfId="21117"/>
    <cellStyle name="Normal 5 3 5 2 5 4" xfId="21118"/>
    <cellStyle name="Normal 5 3 5 2 6" xfId="21119"/>
    <cellStyle name="Normal 5 3 5 2 6 2" xfId="21120"/>
    <cellStyle name="Normal 5 3 5 2 6 3" xfId="21121"/>
    <cellStyle name="Normal 5 3 5 2 6 4" xfId="21122"/>
    <cellStyle name="Normal 5 3 5 2 7" xfId="21123"/>
    <cellStyle name="Normal 5 3 5 2 7 2" xfId="21124"/>
    <cellStyle name="Normal 5 3 5 2 7 3" xfId="21125"/>
    <cellStyle name="Normal 5 3 5 2 8" xfId="21126"/>
    <cellStyle name="Normal 5 3 5 2 9" xfId="21127"/>
    <cellStyle name="Normal 5 3 5 3" xfId="21128"/>
    <cellStyle name="Normal 5 3 5 3 2" xfId="21129"/>
    <cellStyle name="Normal 5 3 5 3 2 2" xfId="21130"/>
    <cellStyle name="Normal 5 3 5 3 2 2 2" xfId="21131"/>
    <cellStyle name="Normal 5 3 5 3 2 2 3" xfId="21132"/>
    <cellStyle name="Normal 5 3 5 3 2 2 4" xfId="21133"/>
    <cellStyle name="Normal 5 3 5 3 2 3" xfId="21134"/>
    <cellStyle name="Normal 5 3 5 3 2 3 2" xfId="21135"/>
    <cellStyle name="Normal 5 3 5 3 2 3 3" xfId="21136"/>
    <cellStyle name="Normal 5 3 5 3 2 4" xfId="21137"/>
    <cellStyle name="Normal 5 3 5 3 2 5" xfId="21138"/>
    <cellStyle name="Normal 5 3 5 3 2 6" xfId="21139"/>
    <cellStyle name="Normal 5 3 5 3 3" xfId="21140"/>
    <cellStyle name="Normal 5 3 5 3 3 2" xfId="21141"/>
    <cellStyle name="Normal 5 3 5 3 3 3" xfId="21142"/>
    <cellStyle name="Normal 5 3 5 3 3 4" xfId="21143"/>
    <cellStyle name="Normal 5 3 5 3 4" xfId="21144"/>
    <cellStyle name="Normal 5 3 5 3 4 2" xfId="21145"/>
    <cellStyle name="Normal 5 3 5 3 4 3" xfId="21146"/>
    <cellStyle name="Normal 5 3 5 3 4 4" xfId="21147"/>
    <cellStyle name="Normal 5 3 5 3 5" xfId="21148"/>
    <cellStyle name="Normal 5 3 5 3 5 2" xfId="21149"/>
    <cellStyle name="Normal 5 3 5 3 5 3" xfId="21150"/>
    <cellStyle name="Normal 5 3 5 3 5 4" xfId="21151"/>
    <cellStyle name="Normal 5 3 5 3 6" xfId="21152"/>
    <cellStyle name="Normal 5 3 5 3 6 2" xfId="21153"/>
    <cellStyle name="Normal 5 3 5 3 6 3" xfId="21154"/>
    <cellStyle name="Normal 5 3 5 3 7" xfId="21155"/>
    <cellStyle name="Normal 5 3 5 3 8" xfId="21156"/>
    <cellStyle name="Normal 5 3 5 3 9" xfId="21157"/>
    <cellStyle name="Normal 5 3 5 4" xfId="21158"/>
    <cellStyle name="Normal 5 3 5 4 2" xfId="21159"/>
    <cellStyle name="Normal 5 3 5 4 2 2" xfId="21160"/>
    <cellStyle name="Normal 5 3 5 4 2 3" xfId="21161"/>
    <cellStyle name="Normal 5 3 5 4 2 4" xfId="21162"/>
    <cellStyle name="Normal 5 3 5 4 3" xfId="21163"/>
    <cellStyle name="Normal 5 3 5 4 3 2" xfId="21164"/>
    <cellStyle name="Normal 5 3 5 4 3 3" xfId="21165"/>
    <cellStyle name="Normal 5 3 5 4 4" xfId="21166"/>
    <cellStyle name="Normal 5 3 5 4 5" xfId="21167"/>
    <cellStyle name="Normal 5 3 5 4 6" xfId="21168"/>
    <cellStyle name="Normal 5 3 5 5" xfId="21169"/>
    <cellStyle name="Normal 5 3 5 5 2" xfId="21170"/>
    <cellStyle name="Normal 5 3 5 5 3" xfId="21171"/>
    <cellStyle name="Normal 5 3 5 5 4" xfId="21172"/>
    <cellStyle name="Normal 5 3 5 6" xfId="21173"/>
    <cellStyle name="Normal 5 3 5 6 2" xfId="21174"/>
    <cellStyle name="Normal 5 3 5 6 3" xfId="21175"/>
    <cellStyle name="Normal 5 3 5 6 4" xfId="21176"/>
    <cellStyle name="Normal 5 3 5 7" xfId="21177"/>
    <cellStyle name="Normal 5 3 5 7 2" xfId="21178"/>
    <cellStyle name="Normal 5 3 5 7 3" xfId="21179"/>
    <cellStyle name="Normal 5 3 5 7 4" xfId="21180"/>
    <cellStyle name="Normal 5 3 5 8" xfId="21181"/>
    <cellStyle name="Normal 5 3 5 8 2" xfId="21182"/>
    <cellStyle name="Normal 5 3 5 8 3" xfId="21183"/>
    <cellStyle name="Normal 5 3 5 9" xfId="21184"/>
    <cellStyle name="Normal 5 3 6" xfId="21185"/>
    <cellStyle name="Normal 5 3 6 10" xfId="21186"/>
    <cellStyle name="Normal 5 3 6 11" xfId="21187"/>
    <cellStyle name="Normal 5 3 6 2" xfId="21188"/>
    <cellStyle name="Normal 5 3 6 2 10" xfId="21189"/>
    <cellStyle name="Normal 5 3 6 2 2" xfId="21190"/>
    <cellStyle name="Normal 5 3 6 2 2 2" xfId="21191"/>
    <cellStyle name="Normal 5 3 6 2 2 2 2" xfId="21192"/>
    <cellStyle name="Normal 5 3 6 2 2 2 2 2" xfId="21193"/>
    <cellStyle name="Normal 5 3 6 2 2 2 2 3" xfId="21194"/>
    <cellStyle name="Normal 5 3 6 2 2 2 2 4" xfId="21195"/>
    <cellStyle name="Normal 5 3 6 2 2 2 3" xfId="21196"/>
    <cellStyle name="Normal 5 3 6 2 2 2 3 2" xfId="21197"/>
    <cellStyle name="Normal 5 3 6 2 2 2 3 3" xfId="21198"/>
    <cellStyle name="Normal 5 3 6 2 2 2 4" xfId="21199"/>
    <cellStyle name="Normal 5 3 6 2 2 2 5" xfId="21200"/>
    <cellStyle name="Normal 5 3 6 2 2 2 6" xfId="21201"/>
    <cellStyle name="Normal 5 3 6 2 2 3" xfId="21202"/>
    <cellStyle name="Normal 5 3 6 2 2 3 2" xfId="21203"/>
    <cellStyle name="Normal 5 3 6 2 2 3 3" xfId="21204"/>
    <cellStyle name="Normal 5 3 6 2 2 3 4" xfId="21205"/>
    <cellStyle name="Normal 5 3 6 2 2 4" xfId="21206"/>
    <cellStyle name="Normal 5 3 6 2 2 4 2" xfId="21207"/>
    <cellStyle name="Normal 5 3 6 2 2 4 3" xfId="21208"/>
    <cellStyle name="Normal 5 3 6 2 2 4 4" xfId="21209"/>
    <cellStyle name="Normal 5 3 6 2 2 5" xfId="21210"/>
    <cellStyle name="Normal 5 3 6 2 2 5 2" xfId="21211"/>
    <cellStyle name="Normal 5 3 6 2 2 5 3" xfId="21212"/>
    <cellStyle name="Normal 5 3 6 2 2 5 4" xfId="21213"/>
    <cellStyle name="Normal 5 3 6 2 2 6" xfId="21214"/>
    <cellStyle name="Normal 5 3 6 2 2 6 2" xfId="21215"/>
    <cellStyle name="Normal 5 3 6 2 2 6 3" xfId="21216"/>
    <cellStyle name="Normal 5 3 6 2 2 7" xfId="21217"/>
    <cellStyle name="Normal 5 3 6 2 2 8" xfId="21218"/>
    <cellStyle name="Normal 5 3 6 2 2 9" xfId="21219"/>
    <cellStyle name="Normal 5 3 6 2 3" xfId="21220"/>
    <cellStyle name="Normal 5 3 6 2 3 2" xfId="21221"/>
    <cellStyle name="Normal 5 3 6 2 3 2 2" xfId="21222"/>
    <cellStyle name="Normal 5 3 6 2 3 2 3" xfId="21223"/>
    <cellStyle name="Normal 5 3 6 2 3 2 4" xfId="21224"/>
    <cellStyle name="Normal 5 3 6 2 3 3" xfId="21225"/>
    <cellStyle name="Normal 5 3 6 2 3 3 2" xfId="21226"/>
    <cellStyle name="Normal 5 3 6 2 3 3 3" xfId="21227"/>
    <cellStyle name="Normal 5 3 6 2 3 4" xfId="21228"/>
    <cellStyle name="Normal 5 3 6 2 3 5" xfId="21229"/>
    <cellStyle name="Normal 5 3 6 2 3 6" xfId="21230"/>
    <cellStyle name="Normal 5 3 6 2 4" xfId="21231"/>
    <cellStyle name="Normal 5 3 6 2 4 2" xfId="21232"/>
    <cellStyle name="Normal 5 3 6 2 4 3" xfId="21233"/>
    <cellStyle name="Normal 5 3 6 2 4 4" xfId="21234"/>
    <cellStyle name="Normal 5 3 6 2 5" xfId="21235"/>
    <cellStyle name="Normal 5 3 6 2 5 2" xfId="21236"/>
    <cellStyle name="Normal 5 3 6 2 5 3" xfId="21237"/>
    <cellStyle name="Normal 5 3 6 2 5 4" xfId="21238"/>
    <cellStyle name="Normal 5 3 6 2 6" xfId="21239"/>
    <cellStyle name="Normal 5 3 6 2 6 2" xfId="21240"/>
    <cellStyle name="Normal 5 3 6 2 6 3" xfId="21241"/>
    <cellStyle name="Normal 5 3 6 2 6 4" xfId="21242"/>
    <cellStyle name="Normal 5 3 6 2 7" xfId="21243"/>
    <cellStyle name="Normal 5 3 6 2 7 2" xfId="21244"/>
    <cellStyle name="Normal 5 3 6 2 7 3" xfId="21245"/>
    <cellStyle name="Normal 5 3 6 2 8" xfId="21246"/>
    <cellStyle name="Normal 5 3 6 2 9" xfId="21247"/>
    <cellStyle name="Normal 5 3 6 3" xfId="21248"/>
    <cellStyle name="Normal 5 3 6 3 2" xfId="21249"/>
    <cellStyle name="Normal 5 3 6 3 2 2" xfId="21250"/>
    <cellStyle name="Normal 5 3 6 3 2 2 2" xfId="21251"/>
    <cellStyle name="Normal 5 3 6 3 2 2 3" xfId="21252"/>
    <cellStyle name="Normal 5 3 6 3 2 2 4" xfId="21253"/>
    <cellStyle name="Normal 5 3 6 3 2 3" xfId="21254"/>
    <cellStyle name="Normal 5 3 6 3 2 3 2" xfId="21255"/>
    <cellStyle name="Normal 5 3 6 3 2 3 3" xfId="21256"/>
    <cellStyle name="Normal 5 3 6 3 2 4" xfId="21257"/>
    <cellStyle name="Normal 5 3 6 3 2 5" xfId="21258"/>
    <cellStyle name="Normal 5 3 6 3 2 6" xfId="21259"/>
    <cellStyle name="Normal 5 3 6 3 3" xfId="21260"/>
    <cellStyle name="Normal 5 3 6 3 3 2" xfId="21261"/>
    <cellStyle name="Normal 5 3 6 3 3 3" xfId="21262"/>
    <cellStyle name="Normal 5 3 6 3 3 4" xfId="21263"/>
    <cellStyle name="Normal 5 3 6 3 4" xfId="21264"/>
    <cellStyle name="Normal 5 3 6 3 4 2" xfId="21265"/>
    <cellStyle name="Normal 5 3 6 3 4 3" xfId="21266"/>
    <cellStyle name="Normal 5 3 6 3 4 4" xfId="21267"/>
    <cellStyle name="Normal 5 3 6 3 5" xfId="21268"/>
    <cellStyle name="Normal 5 3 6 3 5 2" xfId="21269"/>
    <cellStyle name="Normal 5 3 6 3 5 3" xfId="21270"/>
    <cellStyle name="Normal 5 3 6 3 5 4" xfId="21271"/>
    <cellStyle name="Normal 5 3 6 3 6" xfId="21272"/>
    <cellStyle name="Normal 5 3 6 3 6 2" xfId="21273"/>
    <cellStyle name="Normal 5 3 6 3 6 3" xfId="21274"/>
    <cellStyle name="Normal 5 3 6 3 7" xfId="21275"/>
    <cellStyle name="Normal 5 3 6 3 8" xfId="21276"/>
    <cellStyle name="Normal 5 3 6 3 9" xfId="21277"/>
    <cellStyle name="Normal 5 3 6 4" xfId="21278"/>
    <cellStyle name="Normal 5 3 6 4 2" xfId="21279"/>
    <cellStyle name="Normal 5 3 6 4 2 2" xfId="21280"/>
    <cellStyle name="Normal 5 3 6 4 2 3" xfId="21281"/>
    <cellStyle name="Normal 5 3 6 4 2 4" xfId="21282"/>
    <cellStyle name="Normal 5 3 6 4 3" xfId="21283"/>
    <cellStyle name="Normal 5 3 6 4 3 2" xfId="21284"/>
    <cellStyle name="Normal 5 3 6 4 3 3" xfId="21285"/>
    <cellStyle name="Normal 5 3 6 4 4" xfId="21286"/>
    <cellStyle name="Normal 5 3 6 4 5" xfId="21287"/>
    <cellStyle name="Normal 5 3 6 4 6" xfId="21288"/>
    <cellStyle name="Normal 5 3 6 5" xfId="21289"/>
    <cellStyle name="Normal 5 3 6 5 2" xfId="21290"/>
    <cellStyle name="Normal 5 3 6 5 3" xfId="21291"/>
    <cellStyle name="Normal 5 3 6 5 4" xfId="21292"/>
    <cellStyle name="Normal 5 3 6 6" xfId="21293"/>
    <cellStyle name="Normal 5 3 6 6 2" xfId="21294"/>
    <cellStyle name="Normal 5 3 6 6 3" xfId="21295"/>
    <cellStyle name="Normal 5 3 6 6 4" xfId="21296"/>
    <cellStyle name="Normal 5 3 6 7" xfId="21297"/>
    <cellStyle name="Normal 5 3 6 7 2" xfId="21298"/>
    <cellStyle name="Normal 5 3 6 7 3" xfId="21299"/>
    <cellStyle name="Normal 5 3 6 7 4" xfId="21300"/>
    <cellStyle name="Normal 5 3 6 8" xfId="21301"/>
    <cellStyle name="Normal 5 3 6 8 2" xfId="21302"/>
    <cellStyle name="Normal 5 3 6 8 3" xfId="21303"/>
    <cellStyle name="Normal 5 3 6 9" xfId="21304"/>
    <cellStyle name="Normal 5 3 7" xfId="21305"/>
    <cellStyle name="Normal 5 3 7 10" xfId="21306"/>
    <cellStyle name="Normal 5 3 7 2" xfId="21307"/>
    <cellStyle name="Normal 5 3 7 2 2" xfId="21308"/>
    <cellStyle name="Normal 5 3 7 2 2 2" xfId="21309"/>
    <cellStyle name="Normal 5 3 7 2 2 2 2" xfId="21310"/>
    <cellStyle name="Normal 5 3 7 2 2 2 3" xfId="21311"/>
    <cellStyle name="Normal 5 3 7 2 2 2 4" xfId="21312"/>
    <cellStyle name="Normal 5 3 7 2 2 3" xfId="21313"/>
    <cellStyle name="Normal 5 3 7 2 2 3 2" xfId="21314"/>
    <cellStyle name="Normal 5 3 7 2 2 3 3" xfId="21315"/>
    <cellStyle name="Normal 5 3 7 2 2 4" xfId="21316"/>
    <cellStyle name="Normal 5 3 7 2 2 5" xfId="21317"/>
    <cellStyle name="Normal 5 3 7 2 2 6" xfId="21318"/>
    <cellStyle name="Normal 5 3 7 2 3" xfId="21319"/>
    <cellStyle name="Normal 5 3 7 2 3 2" xfId="21320"/>
    <cellStyle name="Normal 5 3 7 2 3 3" xfId="21321"/>
    <cellStyle name="Normal 5 3 7 2 3 4" xfId="21322"/>
    <cellStyle name="Normal 5 3 7 2 4" xfId="21323"/>
    <cellStyle name="Normal 5 3 7 2 4 2" xfId="21324"/>
    <cellStyle name="Normal 5 3 7 2 4 3" xfId="21325"/>
    <cellStyle name="Normal 5 3 7 2 4 4" xfId="21326"/>
    <cellStyle name="Normal 5 3 7 2 5" xfId="21327"/>
    <cellStyle name="Normal 5 3 7 2 5 2" xfId="21328"/>
    <cellStyle name="Normal 5 3 7 2 5 3" xfId="21329"/>
    <cellStyle name="Normal 5 3 7 2 5 4" xfId="21330"/>
    <cellStyle name="Normal 5 3 7 2 6" xfId="21331"/>
    <cellStyle name="Normal 5 3 7 2 6 2" xfId="21332"/>
    <cellStyle name="Normal 5 3 7 2 6 3" xfId="21333"/>
    <cellStyle name="Normal 5 3 7 2 7" xfId="21334"/>
    <cellStyle name="Normal 5 3 7 2 8" xfId="21335"/>
    <cellStyle name="Normal 5 3 7 2 9" xfId="21336"/>
    <cellStyle name="Normal 5 3 7 3" xfId="21337"/>
    <cellStyle name="Normal 5 3 7 3 2" xfId="21338"/>
    <cellStyle name="Normal 5 3 7 3 2 2" xfId="21339"/>
    <cellStyle name="Normal 5 3 7 3 2 3" xfId="21340"/>
    <cellStyle name="Normal 5 3 7 3 2 4" xfId="21341"/>
    <cellStyle name="Normal 5 3 7 3 3" xfId="21342"/>
    <cellStyle name="Normal 5 3 7 3 3 2" xfId="21343"/>
    <cellStyle name="Normal 5 3 7 3 3 3" xfId="21344"/>
    <cellStyle name="Normal 5 3 7 3 4" xfId="21345"/>
    <cellStyle name="Normal 5 3 7 3 5" xfId="21346"/>
    <cellStyle name="Normal 5 3 7 3 6" xfId="21347"/>
    <cellStyle name="Normal 5 3 7 4" xfId="21348"/>
    <cellStyle name="Normal 5 3 7 4 2" xfId="21349"/>
    <cellStyle name="Normal 5 3 7 4 3" xfId="21350"/>
    <cellStyle name="Normal 5 3 7 4 4" xfId="21351"/>
    <cellStyle name="Normal 5 3 7 5" xfId="21352"/>
    <cellStyle name="Normal 5 3 7 5 2" xfId="21353"/>
    <cellStyle name="Normal 5 3 7 5 3" xfId="21354"/>
    <cellStyle name="Normal 5 3 7 5 4" xfId="21355"/>
    <cellStyle name="Normal 5 3 7 6" xfId="21356"/>
    <cellStyle name="Normal 5 3 7 6 2" xfId="21357"/>
    <cellStyle name="Normal 5 3 7 6 3" xfId="21358"/>
    <cellStyle name="Normal 5 3 7 6 4" xfId="21359"/>
    <cellStyle name="Normal 5 3 7 7" xfId="21360"/>
    <cellStyle name="Normal 5 3 7 7 2" xfId="21361"/>
    <cellStyle name="Normal 5 3 7 7 3" xfId="21362"/>
    <cellStyle name="Normal 5 3 7 8" xfId="21363"/>
    <cellStyle name="Normal 5 3 7 9" xfId="21364"/>
    <cellStyle name="Normal 5 3 8" xfId="21365"/>
    <cellStyle name="Normal 5 3 8 2" xfId="21366"/>
    <cellStyle name="Normal 5 3 8 2 2" xfId="21367"/>
    <cellStyle name="Normal 5 3 8 2 2 2" xfId="21368"/>
    <cellStyle name="Normal 5 3 8 2 2 3" xfId="21369"/>
    <cellStyle name="Normal 5 3 8 2 2 4" xfId="21370"/>
    <cellStyle name="Normal 5 3 8 2 3" xfId="21371"/>
    <cellStyle name="Normal 5 3 8 2 3 2" xfId="21372"/>
    <cellStyle name="Normal 5 3 8 2 3 3" xfId="21373"/>
    <cellStyle name="Normal 5 3 8 2 4" xfId="21374"/>
    <cellStyle name="Normal 5 3 8 2 5" xfId="21375"/>
    <cellStyle name="Normal 5 3 8 2 6" xfId="21376"/>
    <cellStyle name="Normal 5 3 8 3" xfId="21377"/>
    <cellStyle name="Normal 5 3 8 3 2" xfId="21378"/>
    <cellStyle name="Normal 5 3 8 3 3" xfId="21379"/>
    <cellStyle name="Normal 5 3 8 3 4" xfId="21380"/>
    <cellStyle name="Normal 5 3 8 4" xfId="21381"/>
    <cellStyle name="Normal 5 3 8 4 2" xfId="21382"/>
    <cellStyle name="Normal 5 3 8 4 3" xfId="21383"/>
    <cellStyle name="Normal 5 3 8 4 4" xfId="21384"/>
    <cellStyle name="Normal 5 3 8 5" xfId="21385"/>
    <cellStyle name="Normal 5 3 8 5 2" xfId="21386"/>
    <cellStyle name="Normal 5 3 8 5 3" xfId="21387"/>
    <cellStyle name="Normal 5 3 8 5 4" xfId="21388"/>
    <cellStyle name="Normal 5 3 8 6" xfId="21389"/>
    <cellStyle name="Normal 5 3 8 6 2" xfId="21390"/>
    <cellStyle name="Normal 5 3 8 6 3" xfId="21391"/>
    <cellStyle name="Normal 5 3 8 7" xfId="21392"/>
    <cellStyle name="Normal 5 3 8 8" xfId="21393"/>
    <cellStyle name="Normal 5 3 8 9" xfId="21394"/>
    <cellStyle name="Normal 5 3 9" xfId="21395"/>
    <cellStyle name="Normal 5 3 9 2" xfId="21396"/>
    <cellStyle name="Normal 5 3 9 2 2" xfId="21397"/>
    <cellStyle name="Normal 5 3 9 2 2 2" xfId="21398"/>
    <cellStyle name="Normal 5 3 9 2 2 3" xfId="21399"/>
    <cellStyle name="Normal 5 3 9 2 2 4" xfId="21400"/>
    <cellStyle name="Normal 5 3 9 2 3" xfId="21401"/>
    <cellStyle name="Normal 5 3 9 2 3 2" xfId="21402"/>
    <cellStyle name="Normal 5 3 9 2 3 3" xfId="21403"/>
    <cellStyle name="Normal 5 3 9 2 4" xfId="21404"/>
    <cellStyle name="Normal 5 3 9 2 5" xfId="21405"/>
    <cellStyle name="Normal 5 3 9 2 6" xfId="21406"/>
    <cellStyle name="Normal 5 3 9 3" xfId="21407"/>
    <cellStyle name="Normal 5 3 9 3 2" xfId="21408"/>
    <cellStyle name="Normal 5 3 9 3 3" xfId="21409"/>
    <cellStyle name="Normal 5 3 9 3 4" xfId="21410"/>
    <cellStyle name="Normal 5 3 9 4" xfId="21411"/>
    <cellStyle name="Normal 5 3 9 4 2" xfId="21412"/>
    <cellStyle name="Normal 5 3 9 4 3" xfId="21413"/>
    <cellStyle name="Normal 5 3 9 4 4" xfId="21414"/>
    <cellStyle name="Normal 5 3 9 5" xfId="21415"/>
    <cellStyle name="Normal 5 3 9 5 2" xfId="21416"/>
    <cellStyle name="Normal 5 3 9 5 3" xfId="21417"/>
    <cellStyle name="Normal 5 3 9 5 4" xfId="21418"/>
    <cellStyle name="Normal 5 3 9 6" xfId="21419"/>
    <cellStyle name="Normal 5 3 9 6 2" xfId="21420"/>
    <cellStyle name="Normal 5 3 9 6 3" xfId="21421"/>
    <cellStyle name="Normal 5 3 9 7" xfId="21422"/>
    <cellStyle name="Normal 5 3 9 8" xfId="21423"/>
    <cellStyle name="Normal 5 3 9 9" xfId="21424"/>
    <cellStyle name="Normal 5 4" xfId="143"/>
    <cellStyle name="Normal 5 4 10" xfId="21425"/>
    <cellStyle name="Normal 5 4 10 2" xfId="21426"/>
    <cellStyle name="Normal 5 4 10 2 2" xfId="21427"/>
    <cellStyle name="Normal 5 4 10 2 2 2" xfId="21428"/>
    <cellStyle name="Normal 5 4 10 2 2 3" xfId="21429"/>
    <cellStyle name="Normal 5 4 10 2 2 4" xfId="21430"/>
    <cellStyle name="Normal 5 4 10 2 3" xfId="21431"/>
    <cellStyle name="Normal 5 4 10 2 3 2" xfId="21432"/>
    <cellStyle name="Normal 5 4 10 2 3 3" xfId="21433"/>
    <cellStyle name="Normal 5 4 10 2 4" xfId="21434"/>
    <cellStyle name="Normal 5 4 10 2 5" xfId="21435"/>
    <cellStyle name="Normal 5 4 10 2 6" xfId="21436"/>
    <cellStyle name="Normal 5 4 10 3" xfId="21437"/>
    <cellStyle name="Normal 5 4 10 3 2" xfId="21438"/>
    <cellStyle name="Normal 5 4 10 3 3" xfId="21439"/>
    <cellStyle name="Normal 5 4 10 3 4" xfId="21440"/>
    <cellStyle name="Normal 5 4 10 4" xfId="21441"/>
    <cellStyle name="Normal 5 4 10 4 2" xfId="21442"/>
    <cellStyle name="Normal 5 4 10 4 3" xfId="21443"/>
    <cellStyle name="Normal 5 4 10 4 4" xfId="21444"/>
    <cellStyle name="Normal 5 4 10 5" xfId="21445"/>
    <cellStyle name="Normal 5 4 10 5 2" xfId="21446"/>
    <cellStyle name="Normal 5 4 10 5 3" xfId="21447"/>
    <cellStyle name="Normal 5 4 10 5 4" xfId="21448"/>
    <cellStyle name="Normal 5 4 10 6" xfId="21449"/>
    <cellStyle name="Normal 5 4 10 6 2" xfId="21450"/>
    <cellStyle name="Normal 5 4 10 6 3" xfId="21451"/>
    <cellStyle name="Normal 5 4 10 7" xfId="21452"/>
    <cellStyle name="Normal 5 4 10 8" xfId="21453"/>
    <cellStyle name="Normal 5 4 10 9" xfId="21454"/>
    <cellStyle name="Normal 5 4 11" xfId="21455"/>
    <cellStyle name="Normal 5 4 11 2" xfId="21456"/>
    <cellStyle name="Normal 5 4 11 2 2" xfId="21457"/>
    <cellStyle name="Normal 5 4 11 2 2 2" xfId="21458"/>
    <cellStyle name="Normal 5 4 11 2 2 3" xfId="21459"/>
    <cellStyle name="Normal 5 4 11 2 2 4" xfId="21460"/>
    <cellStyle name="Normal 5 4 11 2 3" xfId="21461"/>
    <cellStyle name="Normal 5 4 11 2 3 2" xfId="21462"/>
    <cellStyle name="Normal 5 4 11 2 3 3" xfId="21463"/>
    <cellStyle name="Normal 5 4 11 2 4" xfId="21464"/>
    <cellStyle name="Normal 5 4 11 2 5" xfId="21465"/>
    <cellStyle name="Normal 5 4 11 2 6" xfId="21466"/>
    <cellStyle name="Normal 5 4 11 3" xfId="21467"/>
    <cellStyle name="Normal 5 4 11 3 2" xfId="21468"/>
    <cellStyle name="Normal 5 4 11 3 3" xfId="21469"/>
    <cellStyle name="Normal 5 4 11 3 4" xfId="21470"/>
    <cellStyle name="Normal 5 4 11 4" xfId="21471"/>
    <cellStyle name="Normal 5 4 11 4 2" xfId="21472"/>
    <cellStyle name="Normal 5 4 11 4 3" xfId="21473"/>
    <cellStyle name="Normal 5 4 11 4 4" xfId="21474"/>
    <cellStyle name="Normal 5 4 11 5" xfId="21475"/>
    <cellStyle name="Normal 5 4 11 5 2" xfId="21476"/>
    <cellStyle name="Normal 5 4 11 5 3" xfId="21477"/>
    <cellStyle name="Normal 5 4 11 6" xfId="21478"/>
    <cellStyle name="Normal 5 4 11 7" xfId="21479"/>
    <cellStyle name="Normal 5 4 11 8" xfId="21480"/>
    <cellStyle name="Normal 5 4 12" xfId="21481"/>
    <cellStyle name="Normal 5 4 12 2" xfId="21482"/>
    <cellStyle name="Normal 5 4 12 2 2" xfId="21483"/>
    <cellStyle name="Normal 5 4 12 2 3" xfId="21484"/>
    <cellStyle name="Normal 5 4 12 2 4" xfId="21485"/>
    <cellStyle name="Normal 5 4 12 3" xfId="21486"/>
    <cellStyle name="Normal 5 4 12 3 2" xfId="21487"/>
    <cellStyle name="Normal 5 4 12 3 3" xfId="21488"/>
    <cellStyle name="Normal 5 4 12 3 4" xfId="21489"/>
    <cellStyle name="Normal 5 4 12 4" xfId="21490"/>
    <cellStyle name="Normal 5 4 12 4 2" xfId="21491"/>
    <cellStyle name="Normal 5 4 12 4 3" xfId="21492"/>
    <cellStyle name="Normal 5 4 12 5" xfId="21493"/>
    <cellStyle name="Normal 5 4 12 6" xfId="21494"/>
    <cellStyle name="Normal 5 4 12 7" xfId="21495"/>
    <cellStyle name="Normal 5 4 13" xfId="21496"/>
    <cellStyle name="Normal 5 4 13 2" xfId="21497"/>
    <cellStyle name="Normal 5 4 13 3" xfId="21498"/>
    <cellStyle name="Normal 5 4 13 4" xfId="21499"/>
    <cellStyle name="Normal 5 4 14" xfId="21500"/>
    <cellStyle name="Normal 5 4 14 2" xfId="21501"/>
    <cellStyle name="Normal 5 4 14 3" xfId="21502"/>
    <cellStyle name="Normal 5 4 14 4" xfId="21503"/>
    <cellStyle name="Normal 5 4 15" xfId="21504"/>
    <cellStyle name="Normal 5 4 15 2" xfId="21505"/>
    <cellStyle name="Normal 5 4 15 3" xfId="21506"/>
    <cellStyle name="Normal 5 4 15 4" xfId="21507"/>
    <cellStyle name="Normal 5 4 16" xfId="21508"/>
    <cellStyle name="Normal 5 4 16 2" xfId="21509"/>
    <cellStyle name="Normal 5 4 16 3" xfId="21510"/>
    <cellStyle name="Normal 5 4 17" xfId="21511"/>
    <cellStyle name="Normal 5 4 18" xfId="21512"/>
    <cellStyle name="Normal 5 4 19" xfId="21513"/>
    <cellStyle name="Normal 5 4 2" xfId="205"/>
    <cellStyle name="Normal 5 4 2 10" xfId="21514"/>
    <cellStyle name="Normal 5 4 2 10 2" xfId="21515"/>
    <cellStyle name="Normal 5 4 2 10 3" xfId="21516"/>
    <cellStyle name="Normal 5 4 2 10 4" xfId="21517"/>
    <cellStyle name="Normal 5 4 2 11" xfId="21518"/>
    <cellStyle name="Normal 5 4 2 11 2" xfId="21519"/>
    <cellStyle name="Normal 5 4 2 11 3" xfId="21520"/>
    <cellStyle name="Normal 5 4 2 12" xfId="21521"/>
    <cellStyle name="Normal 5 4 2 13" xfId="21522"/>
    <cellStyle name="Normal 5 4 2 14" xfId="21523"/>
    <cellStyle name="Normal 5 4 2 2" xfId="21524"/>
    <cellStyle name="Normal 5 4 2 2 10" xfId="21525"/>
    <cellStyle name="Normal 5 4 2 2 11" xfId="21526"/>
    <cellStyle name="Normal 5 4 2 2 2" xfId="21527"/>
    <cellStyle name="Normal 5 4 2 2 2 10" xfId="21528"/>
    <cellStyle name="Normal 5 4 2 2 2 2" xfId="21529"/>
    <cellStyle name="Normal 5 4 2 2 2 2 2" xfId="21530"/>
    <cellStyle name="Normal 5 4 2 2 2 2 2 2" xfId="21531"/>
    <cellStyle name="Normal 5 4 2 2 2 2 2 2 2" xfId="21532"/>
    <cellStyle name="Normal 5 4 2 2 2 2 2 2 3" xfId="21533"/>
    <cellStyle name="Normal 5 4 2 2 2 2 2 2 4" xfId="21534"/>
    <cellStyle name="Normal 5 4 2 2 2 2 2 3" xfId="21535"/>
    <cellStyle name="Normal 5 4 2 2 2 2 2 3 2" xfId="21536"/>
    <cellStyle name="Normal 5 4 2 2 2 2 2 3 3" xfId="21537"/>
    <cellStyle name="Normal 5 4 2 2 2 2 2 4" xfId="21538"/>
    <cellStyle name="Normal 5 4 2 2 2 2 2 5" xfId="21539"/>
    <cellStyle name="Normal 5 4 2 2 2 2 2 6" xfId="21540"/>
    <cellStyle name="Normal 5 4 2 2 2 2 3" xfId="21541"/>
    <cellStyle name="Normal 5 4 2 2 2 2 3 2" xfId="21542"/>
    <cellStyle name="Normal 5 4 2 2 2 2 3 3" xfId="21543"/>
    <cellStyle name="Normal 5 4 2 2 2 2 3 4" xfId="21544"/>
    <cellStyle name="Normal 5 4 2 2 2 2 4" xfId="21545"/>
    <cellStyle name="Normal 5 4 2 2 2 2 4 2" xfId="21546"/>
    <cellStyle name="Normal 5 4 2 2 2 2 4 3" xfId="21547"/>
    <cellStyle name="Normal 5 4 2 2 2 2 4 4" xfId="21548"/>
    <cellStyle name="Normal 5 4 2 2 2 2 5" xfId="21549"/>
    <cellStyle name="Normal 5 4 2 2 2 2 5 2" xfId="21550"/>
    <cellStyle name="Normal 5 4 2 2 2 2 5 3" xfId="21551"/>
    <cellStyle name="Normal 5 4 2 2 2 2 5 4" xfId="21552"/>
    <cellStyle name="Normal 5 4 2 2 2 2 6" xfId="21553"/>
    <cellStyle name="Normal 5 4 2 2 2 2 6 2" xfId="21554"/>
    <cellStyle name="Normal 5 4 2 2 2 2 6 3" xfId="21555"/>
    <cellStyle name="Normal 5 4 2 2 2 2 7" xfId="21556"/>
    <cellStyle name="Normal 5 4 2 2 2 2 8" xfId="21557"/>
    <cellStyle name="Normal 5 4 2 2 2 2 9" xfId="21558"/>
    <cellStyle name="Normal 5 4 2 2 2 3" xfId="21559"/>
    <cellStyle name="Normal 5 4 2 2 2 3 2" xfId="21560"/>
    <cellStyle name="Normal 5 4 2 2 2 3 2 2" xfId="21561"/>
    <cellStyle name="Normal 5 4 2 2 2 3 2 3" xfId="21562"/>
    <cellStyle name="Normal 5 4 2 2 2 3 2 4" xfId="21563"/>
    <cellStyle name="Normal 5 4 2 2 2 3 3" xfId="21564"/>
    <cellStyle name="Normal 5 4 2 2 2 3 3 2" xfId="21565"/>
    <cellStyle name="Normal 5 4 2 2 2 3 3 3" xfId="21566"/>
    <cellStyle name="Normal 5 4 2 2 2 3 4" xfId="21567"/>
    <cellStyle name="Normal 5 4 2 2 2 3 5" xfId="21568"/>
    <cellStyle name="Normal 5 4 2 2 2 3 6" xfId="21569"/>
    <cellStyle name="Normal 5 4 2 2 2 4" xfId="21570"/>
    <cellStyle name="Normal 5 4 2 2 2 4 2" xfId="21571"/>
    <cellStyle name="Normal 5 4 2 2 2 4 3" xfId="21572"/>
    <cellStyle name="Normal 5 4 2 2 2 4 4" xfId="21573"/>
    <cellStyle name="Normal 5 4 2 2 2 5" xfId="21574"/>
    <cellStyle name="Normal 5 4 2 2 2 5 2" xfId="21575"/>
    <cellStyle name="Normal 5 4 2 2 2 5 3" xfId="21576"/>
    <cellStyle name="Normal 5 4 2 2 2 5 4" xfId="21577"/>
    <cellStyle name="Normal 5 4 2 2 2 6" xfId="21578"/>
    <cellStyle name="Normal 5 4 2 2 2 6 2" xfId="21579"/>
    <cellStyle name="Normal 5 4 2 2 2 6 3" xfId="21580"/>
    <cellStyle name="Normal 5 4 2 2 2 6 4" xfId="21581"/>
    <cellStyle name="Normal 5 4 2 2 2 7" xfId="21582"/>
    <cellStyle name="Normal 5 4 2 2 2 7 2" xfId="21583"/>
    <cellStyle name="Normal 5 4 2 2 2 7 3" xfId="21584"/>
    <cellStyle name="Normal 5 4 2 2 2 8" xfId="21585"/>
    <cellStyle name="Normal 5 4 2 2 2 9" xfId="21586"/>
    <cellStyle name="Normal 5 4 2 2 3" xfId="21587"/>
    <cellStyle name="Normal 5 4 2 2 3 2" xfId="21588"/>
    <cellStyle name="Normal 5 4 2 2 3 2 2" xfId="21589"/>
    <cellStyle name="Normal 5 4 2 2 3 2 2 2" xfId="21590"/>
    <cellStyle name="Normal 5 4 2 2 3 2 2 3" xfId="21591"/>
    <cellStyle name="Normal 5 4 2 2 3 2 2 4" xfId="21592"/>
    <cellStyle name="Normal 5 4 2 2 3 2 3" xfId="21593"/>
    <cellStyle name="Normal 5 4 2 2 3 2 3 2" xfId="21594"/>
    <cellStyle name="Normal 5 4 2 2 3 2 3 3" xfId="21595"/>
    <cellStyle name="Normal 5 4 2 2 3 2 4" xfId="21596"/>
    <cellStyle name="Normal 5 4 2 2 3 2 5" xfId="21597"/>
    <cellStyle name="Normal 5 4 2 2 3 2 6" xfId="21598"/>
    <cellStyle name="Normal 5 4 2 2 3 3" xfId="21599"/>
    <cellStyle name="Normal 5 4 2 2 3 3 2" xfId="21600"/>
    <cellStyle name="Normal 5 4 2 2 3 3 3" xfId="21601"/>
    <cellStyle name="Normal 5 4 2 2 3 3 4" xfId="21602"/>
    <cellStyle name="Normal 5 4 2 2 3 4" xfId="21603"/>
    <cellStyle name="Normal 5 4 2 2 3 4 2" xfId="21604"/>
    <cellStyle name="Normal 5 4 2 2 3 4 3" xfId="21605"/>
    <cellStyle name="Normal 5 4 2 2 3 4 4" xfId="21606"/>
    <cellStyle name="Normal 5 4 2 2 3 5" xfId="21607"/>
    <cellStyle name="Normal 5 4 2 2 3 5 2" xfId="21608"/>
    <cellStyle name="Normal 5 4 2 2 3 5 3" xfId="21609"/>
    <cellStyle name="Normal 5 4 2 2 3 5 4" xfId="21610"/>
    <cellStyle name="Normal 5 4 2 2 3 6" xfId="21611"/>
    <cellStyle name="Normal 5 4 2 2 3 6 2" xfId="21612"/>
    <cellStyle name="Normal 5 4 2 2 3 6 3" xfId="21613"/>
    <cellStyle name="Normal 5 4 2 2 3 7" xfId="21614"/>
    <cellStyle name="Normal 5 4 2 2 3 8" xfId="21615"/>
    <cellStyle name="Normal 5 4 2 2 3 9" xfId="21616"/>
    <cellStyle name="Normal 5 4 2 2 4" xfId="21617"/>
    <cellStyle name="Normal 5 4 2 2 4 2" xfId="21618"/>
    <cellStyle name="Normal 5 4 2 2 4 2 2" xfId="21619"/>
    <cellStyle name="Normal 5 4 2 2 4 2 3" xfId="21620"/>
    <cellStyle name="Normal 5 4 2 2 4 2 4" xfId="21621"/>
    <cellStyle name="Normal 5 4 2 2 4 3" xfId="21622"/>
    <cellStyle name="Normal 5 4 2 2 4 3 2" xfId="21623"/>
    <cellStyle name="Normal 5 4 2 2 4 3 3" xfId="21624"/>
    <cellStyle name="Normal 5 4 2 2 4 4" xfId="21625"/>
    <cellStyle name="Normal 5 4 2 2 4 5" xfId="21626"/>
    <cellStyle name="Normal 5 4 2 2 4 6" xfId="21627"/>
    <cellStyle name="Normal 5 4 2 2 5" xfId="21628"/>
    <cellStyle name="Normal 5 4 2 2 5 2" xfId="21629"/>
    <cellStyle name="Normal 5 4 2 2 5 3" xfId="21630"/>
    <cellStyle name="Normal 5 4 2 2 5 4" xfId="21631"/>
    <cellStyle name="Normal 5 4 2 2 6" xfId="21632"/>
    <cellStyle name="Normal 5 4 2 2 6 2" xfId="21633"/>
    <cellStyle name="Normal 5 4 2 2 6 3" xfId="21634"/>
    <cellStyle name="Normal 5 4 2 2 6 4" xfId="21635"/>
    <cellStyle name="Normal 5 4 2 2 7" xfId="21636"/>
    <cellStyle name="Normal 5 4 2 2 7 2" xfId="21637"/>
    <cellStyle name="Normal 5 4 2 2 7 3" xfId="21638"/>
    <cellStyle name="Normal 5 4 2 2 7 4" xfId="21639"/>
    <cellStyle name="Normal 5 4 2 2 8" xfId="21640"/>
    <cellStyle name="Normal 5 4 2 2 8 2" xfId="21641"/>
    <cellStyle name="Normal 5 4 2 2 8 3" xfId="21642"/>
    <cellStyle name="Normal 5 4 2 2 9" xfId="21643"/>
    <cellStyle name="Normal 5 4 2 3" xfId="21644"/>
    <cellStyle name="Normal 5 4 2 3 10" xfId="21645"/>
    <cellStyle name="Normal 5 4 2 3 2" xfId="21646"/>
    <cellStyle name="Normal 5 4 2 3 2 2" xfId="21647"/>
    <cellStyle name="Normal 5 4 2 3 2 2 2" xfId="21648"/>
    <cellStyle name="Normal 5 4 2 3 2 2 2 2" xfId="21649"/>
    <cellStyle name="Normal 5 4 2 3 2 2 2 3" xfId="21650"/>
    <cellStyle name="Normal 5 4 2 3 2 2 2 4" xfId="21651"/>
    <cellStyle name="Normal 5 4 2 3 2 2 3" xfId="21652"/>
    <cellStyle name="Normal 5 4 2 3 2 2 3 2" xfId="21653"/>
    <cellStyle name="Normal 5 4 2 3 2 2 3 3" xfId="21654"/>
    <cellStyle name="Normal 5 4 2 3 2 2 4" xfId="21655"/>
    <cellStyle name="Normal 5 4 2 3 2 2 5" xfId="21656"/>
    <cellStyle name="Normal 5 4 2 3 2 2 6" xfId="21657"/>
    <cellStyle name="Normal 5 4 2 3 2 3" xfId="21658"/>
    <cellStyle name="Normal 5 4 2 3 2 3 2" xfId="21659"/>
    <cellStyle name="Normal 5 4 2 3 2 3 3" xfId="21660"/>
    <cellStyle name="Normal 5 4 2 3 2 3 4" xfId="21661"/>
    <cellStyle name="Normal 5 4 2 3 2 4" xfId="21662"/>
    <cellStyle name="Normal 5 4 2 3 2 4 2" xfId="21663"/>
    <cellStyle name="Normal 5 4 2 3 2 4 3" xfId="21664"/>
    <cellStyle name="Normal 5 4 2 3 2 4 4" xfId="21665"/>
    <cellStyle name="Normal 5 4 2 3 2 5" xfId="21666"/>
    <cellStyle name="Normal 5 4 2 3 2 5 2" xfId="21667"/>
    <cellStyle name="Normal 5 4 2 3 2 5 3" xfId="21668"/>
    <cellStyle name="Normal 5 4 2 3 2 5 4" xfId="21669"/>
    <cellStyle name="Normal 5 4 2 3 2 6" xfId="21670"/>
    <cellStyle name="Normal 5 4 2 3 2 6 2" xfId="21671"/>
    <cellStyle name="Normal 5 4 2 3 2 6 3" xfId="21672"/>
    <cellStyle name="Normal 5 4 2 3 2 7" xfId="21673"/>
    <cellStyle name="Normal 5 4 2 3 2 8" xfId="21674"/>
    <cellStyle name="Normal 5 4 2 3 2 9" xfId="21675"/>
    <cellStyle name="Normal 5 4 2 3 3" xfId="21676"/>
    <cellStyle name="Normal 5 4 2 3 3 2" xfId="21677"/>
    <cellStyle name="Normal 5 4 2 3 3 2 2" xfId="21678"/>
    <cellStyle name="Normal 5 4 2 3 3 2 3" xfId="21679"/>
    <cellStyle name="Normal 5 4 2 3 3 2 4" xfId="21680"/>
    <cellStyle name="Normal 5 4 2 3 3 3" xfId="21681"/>
    <cellStyle name="Normal 5 4 2 3 3 3 2" xfId="21682"/>
    <cellStyle name="Normal 5 4 2 3 3 3 3" xfId="21683"/>
    <cellStyle name="Normal 5 4 2 3 3 4" xfId="21684"/>
    <cellStyle name="Normal 5 4 2 3 3 5" xfId="21685"/>
    <cellStyle name="Normal 5 4 2 3 3 6" xfId="21686"/>
    <cellStyle name="Normal 5 4 2 3 4" xfId="21687"/>
    <cellStyle name="Normal 5 4 2 3 4 2" xfId="21688"/>
    <cellStyle name="Normal 5 4 2 3 4 3" xfId="21689"/>
    <cellStyle name="Normal 5 4 2 3 4 4" xfId="21690"/>
    <cellStyle name="Normal 5 4 2 3 5" xfId="21691"/>
    <cellStyle name="Normal 5 4 2 3 5 2" xfId="21692"/>
    <cellStyle name="Normal 5 4 2 3 5 3" xfId="21693"/>
    <cellStyle name="Normal 5 4 2 3 5 4" xfId="21694"/>
    <cellStyle name="Normal 5 4 2 3 6" xfId="21695"/>
    <cellStyle name="Normal 5 4 2 3 6 2" xfId="21696"/>
    <cellStyle name="Normal 5 4 2 3 6 3" xfId="21697"/>
    <cellStyle name="Normal 5 4 2 3 6 4" xfId="21698"/>
    <cellStyle name="Normal 5 4 2 3 7" xfId="21699"/>
    <cellStyle name="Normal 5 4 2 3 7 2" xfId="21700"/>
    <cellStyle name="Normal 5 4 2 3 7 3" xfId="21701"/>
    <cellStyle name="Normal 5 4 2 3 8" xfId="21702"/>
    <cellStyle name="Normal 5 4 2 3 9" xfId="21703"/>
    <cellStyle name="Normal 5 4 2 4" xfId="21704"/>
    <cellStyle name="Normal 5 4 2 4 2" xfId="21705"/>
    <cellStyle name="Normal 5 4 2 4 2 2" xfId="21706"/>
    <cellStyle name="Normal 5 4 2 4 2 2 2" xfId="21707"/>
    <cellStyle name="Normal 5 4 2 4 2 2 3" xfId="21708"/>
    <cellStyle name="Normal 5 4 2 4 2 2 4" xfId="21709"/>
    <cellStyle name="Normal 5 4 2 4 2 3" xfId="21710"/>
    <cellStyle name="Normal 5 4 2 4 2 3 2" xfId="21711"/>
    <cellStyle name="Normal 5 4 2 4 2 3 3" xfId="21712"/>
    <cellStyle name="Normal 5 4 2 4 2 4" xfId="21713"/>
    <cellStyle name="Normal 5 4 2 4 2 5" xfId="21714"/>
    <cellStyle name="Normal 5 4 2 4 2 6" xfId="21715"/>
    <cellStyle name="Normal 5 4 2 4 3" xfId="21716"/>
    <cellStyle name="Normal 5 4 2 4 3 2" xfId="21717"/>
    <cellStyle name="Normal 5 4 2 4 3 3" xfId="21718"/>
    <cellStyle name="Normal 5 4 2 4 3 4" xfId="21719"/>
    <cellStyle name="Normal 5 4 2 4 4" xfId="21720"/>
    <cellStyle name="Normal 5 4 2 4 4 2" xfId="21721"/>
    <cellStyle name="Normal 5 4 2 4 4 3" xfId="21722"/>
    <cellStyle name="Normal 5 4 2 4 4 4" xfId="21723"/>
    <cellStyle name="Normal 5 4 2 4 5" xfId="21724"/>
    <cellStyle name="Normal 5 4 2 4 5 2" xfId="21725"/>
    <cellStyle name="Normal 5 4 2 4 5 3" xfId="21726"/>
    <cellStyle name="Normal 5 4 2 4 5 4" xfId="21727"/>
    <cellStyle name="Normal 5 4 2 4 6" xfId="21728"/>
    <cellStyle name="Normal 5 4 2 4 6 2" xfId="21729"/>
    <cellStyle name="Normal 5 4 2 4 6 3" xfId="21730"/>
    <cellStyle name="Normal 5 4 2 4 7" xfId="21731"/>
    <cellStyle name="Normal 5 4 2 4 8" xfId="21732"/>
    <cellStyle name="Normal 5 4 2 4 9" xfId="21733"/>
    <cellStyle name="Normal 5 4 2 5" xfId="21734"/>
    <cellStyle name="Normal 5 4 2 5 2" xfId="21735"/>
    <cellStyle name="Normal 5 4 2 5 2 2" xfId="21736"/>
    <cellStyle name="Normal 5 4 2 5 2 2 2" xfId="21737"/>
    <cellStyle name="Normal 5 4 2 5 2 2 3" xfId="21738"/>
    <cellStyle name="Normal 5 4 2 5 2 2 4" xfId="21739"/>
    <cellStyle name="Normal 5 4 2 5 2 3" xfId="21740"/>
    <cellStyle name="Normal 5 4 2 5 2 3 2" xfId="21741"/>
    <cellStyle name="Normal 5 4 2 5 2 3 3" xfId="21742"/>
    <cellStyle name="Normal 5 4 2 5 2 4" xfId="21743"/>
    <cellStyle name="Normal 5 4 2 5 2 5" xfId="21744"/>
    <cellStyle name="Normal 5 4 2 5 2 6" xfId="21745"/>
    <cellStyle name="Normal 5 4 2 5 3" xfId="21746"/>
    <cellStyle name="Normal 5 4 2 5 3 2" xfId="21747"/>
    <cellStyle name="Normal 5 4 2 5 3 3" xfId="21748"/>
    <cellStyle name="Normal 5 4 2 5 3 4" xfId="21749"/>
    <cellStyle name="Normal 5 4 2 5 4" xfId="21750"/>
    <cellStyle name="Normal 5 4 2 5 4 2" xfId="21751"/>
    <cellStyle name="Normal 5 4 2 5 4 3" xfId="21752"/>
    <cellStyle name="Normal 5 4 2 5 4 4" xfId="21753"/>
    <cellStyle name="Normal 5 4 2 5 5" xfId="21754"/>
    <cellStyle name="Normal 5 4 2 5 5 2" xfId="21755"/>
    <cellStyle name="Normal 5 4 2 5 5 3" xfId="21756"/>
    <cellStyle name="Normal 5 4 2 5 5 4" xfId="21757"/>
    <cellStyle name="Normal 5 4 2 5 6" xfId="21758"/>
    <cellStyle name="Normal 5 4 2 5 6 2" xfId="21759"/>
    <cellStyle name="Normal 5 4 2 5 6 3" xfId="21760"/>
    <cellStyle name="Normal 5 4 2 5 7" xfId="21761"/>
    <cellStyle name="Normal 5 4 2 5 8" xfId="21762"/>
    <cellStyle name="Normal 5 4 2 5 9" xfId="21763"/>
    <cellStyle name="Normal 5 4 2 6" xfId="21764"/>
    <cellStyle name="Normal 5 4 2 6 2" xfId="21765"/>
    <cellStyle name="Normal 5 4 2 6 2 2" xfId="21766"/>
    <cellStyle name="Normal 5 4 2 6 2 2 2" xfId="21767"/>
    <cellStyle name="Normal 5 4 2 6 2 2 3" xfId="21768"/>
    <cellStyle name="Normal 5 4 2 6 2 2 4" xfId="21769"/>
    <cellStyle name="Normal 5 4 2 6 2 3" xfId="21770"/>
    <cellStyle name="Normal 5 4 2 6 2 3 2" xfId="21771"/>
    <cellStyle name="Normal 5 4 2 6 2 3 3" xfId="21772"/>
    <cellStyle name="Normal 5 4 2 6 2 4" xfId="21773"/>
    <cellStyle name="Normal 5 4 2 6 2 5" xfId="21774"/>
    <cellStyle name="Normal 5 4 2 6 2 6" xfId="21775"/>
    <cellStyle name="Normal 5 4 2 6 3" xfId="21776"/>
    <cellStyle name="Normal 5 4 2 6 3 2" xfId="21777"/>
    <cellStyle name="Normal 5 4 2 6 3 3" xfId="21778"/>
    <cellStyle name="Normal 5 4 2 6 3 4" xfId="21779"/>
    <cellStyle name="Normal 5 4 2 6 4" xfId="21780"/>
    <cellStyle name="Normal 5 4 2 6 4 2" xfId="21781"/>
    <cellStyle name="Normal 5 4 2 6 4 3" xfId="21782"/>
    <cellStyle name="Normal 5 4 2 6 4 4" xfId="21783"/>
    <cellStyle name="Normal 5 4 2 6 5" xfId="21784"/>
    <cellStyle name="Normal 5 4 2 6 5 2" xfId="21785"/>
    <cellStyle name="Normal 5 4 2 6 5 3" xfId="21786"/>
    <cellStyle name="Normal 5 4 2 6 6" xfId="21787"/>
    <cellStyle name="Normal 5 4 2 6 7" xfId="21788"/>
    <cellStyle name="Normal 5 4 2 6 8" xfId="21789"/>
    <cellStyle name="Normal 5 4 2 7" xfId="21790"/>
    <cellStyle name="Normal 5 4 2 7 2" xfId="21791"/>
    <cellStyle name="Normal 5 4 2 7 2 2" xfId="21792"/>
    <cellStyle name="Normal 5 4 2 7 2 3" xfId="21793"/>
    <cellStyle name="Normal 5 4 2 7 2 4" xfId="21794"/>
    <cellStyle name="Normal 5 4 2 7 3" xfId="21795"/>
    <cellStyle name="Normal 5 4 2 7 3 2" xfId="21796"/>
    <cellStyle name="Normal 5 4 2 7 3 3" xfId="21797"/>
    <cellStyle name="Normal 5 4 2 7 4" xfId="21798"/>
    <cellStyle name="Normal 5 4 2 7 5" xfId="21799"/>
    <cellStyle name="Normal 5 4 2 7 6" xfId="21800"/>
    <cellStyle name="Normal 5 4 2 8" xfId="21801"/>
    <cellStyle name="Normal 5 4 2 8 2" xfId="21802"/>
    <cellStyle name="Normal 5 4 2 8 3" xfId="21803"/>
    <cellStyle name="Normal 5 4 2 8 4" xfId="21804"/>
    <cellStyle name="Normal 5 4 2 9" xfId="21805"/>
    <cellStyle name="Normal 5 4 2 9 2" xfId="21806"/>
    <cellStyle name="Normal 5 4 2 9 3" xfId="21807"/>
    <cellStyle name="Normal 5 4 2 9 4" xfId="21808"/>
    <cellStyle name="Normal 5 4 3" xfId="21809"/>
    <cellStyle name="Normal 5 4 3 10" xfId="21810"/>
    <cellStyle name="Normal 5 4 3 10 2" xfId="21811"/>
    <cellStyle name="Normal 5 4 3 10 3" xfId="21812"/>
    <cellStyle name="Normal 5 4 3 10 4" xfId="21813"/>
    <cellStyle name="Normal 5 4 3 11" xfId="21814"/>
    <cellStyle name="Normal 5 4 3 11 2" xfId="21815"/>
    <cellStyle name="Normal 5 4 3 11 3" xfId="21816"/>
    <cellStyle name="Normal 5 4 3 12" xfId="21817"/>
    <cellStyle name="Normal 5 4 3 13" xfId="21818"/>
    <cellStyle name="Normal 5 4 3 14" xfId="21819"/>
    <cellStyle name="Normal 5 4 3 2" xfId="21820"/>
    <cellStyle name="Normal 5 4 3 2 10" xfId="21821"/>
    <cellStyle name="Normal 5 4 3 2 11" xfId="21822"/>
    <cellStyle name="Normal 5 4 3 2 2" xfId="21823"/>
    <cellStyle name="Normal 5 4 3 2 2 10" xfId="21824"/>
    <cellStyle name="Normal 5 4 3 2 2 2" xfId="21825"/>
    <cellStyle name="Normal 5 4 3 2 2 2 2" xfId="21826"/>
    <cellStyle name="Normal 5 4 3 2 2 2 2 2" xfId="21827"/>
    <cellStyle name="Normal 5 4 3 2 2 2 2 2 2" xfId="21828"/>
    <cellStyle name="Normal 5 4 3 2 2 2 2 2 3" xfId="21829"/>
    <cellStyle name="Normal 5 4 3 2 2 2 2 2 4" xfId="21830"/>
    <cellStyle name="Normal 5 4 3 2 2 2 2 3" xfId="21831"/>
    <cellStyle name="Normal 5 4 3 2 2 2 2 3 2" xfId="21832"/>
    <cellStyle name="Normal 5 4 3 2 2 2 2 3 3" xfId="21833"/>
    <cellStyle name="Normal 5 4 3 2 2 2 2 4" xfId="21834"/>
    <cellStyle name="Normal 5 4 3 2 2 2 2 5" xfId="21835"/>
    <cellStyle name="Normal 5 4 3 2 2 2 2 6" xfId="21836"/>
    <cellStyle name="Normal 5 4 3 2 2 2 3" xfId="21837"/>
    <cellStyle name="Normal 5 4 3 2 2 2 3 2" xfId="21838"/>
    <cellStyle name="Normal 5 4 3 2 2 2 3 3" xfId="21839"/>
    <cellStyle name="Normal 5 4 3 2 2 2 3 4" xfId="21840"/>
    <cellStyle name="Normal 5 4 3 2 2 2 4" xfId="21841"/>
    <cellStyle name="Normal 5 4 3 2 2 2 4 2" xfId="21842"/>
    <cellStyle name="Normal 5 4 3 2 2 2 4 3" xfId="21843"/>
    <cellStyle name="Normal 5 4 3 2 2 2 4 4" xfId="21844"/>
    <cellStyle name="Normal 5 4 3 2 2 2 5" xfId="21845"/>
    <cellStyle name="Normal 5 4 3 2 2 2 5 2" xfId="21846"/>
    <cellStyle name="Normal 5 4 3 2 2 2 5 3" xfId="21847"/>
    <cellStyle name="Normal 5 4 3 2 2 2 5 4" xfId="21848"/>
    <cellStyle name="Normal 5 4 3 2 2 2 6" xfId="21849"/>
    <cellStyle name="Normal 5 4 3 2 2 2 6 2" xfId="21850"/>
    <cellStyle name="Normal 5 4 3 2 2 2 6 3" xfId="21851"/>
    <cellStyle name="Normal 5 4 3 2 2 2 7" xfId="21852"/>
    <cellStyle name="Normal 5 4 3 2 2 2 8" xfId="21853"/>
    <cellStyle name="Normal 5 4 3 2 2 2 9" xfId="21854"/>
    <cellStyle name="Normal 5 4 3 2 2 3" xfId="21855"/>
    <cellStyle name="Normal 5 4 3 2 2 3 2" xfId="21856"/>
    <cellStyle name="Normal 5 4 3 2 2 3 2 2" xfId="21857"/>
    <cellStyle name="Normal 5 4 3 2 2 3 2 3" xfId="21858"/>
    <cellStyle name="Normal 5 4 3 2 2 3 2 4" xfId="21859"/>
    <cellStyle name="Normal 5 4 3 2 2 3 3" xfId="21860"/>
    <cellStyle name="Normal 5 4 3 2 2 3 3 2" xfId="21861"/>
    <cellStyle name="Normal 5 4 3 2 2 3 3 3" xfId="21862"/>
    <cellStyle name="Normal 5 4 3 2 2 3 4" xfId="21863"/>
    <cellStyle name="Normal 5 4 3 2 2 3 5" xfId="21864"/>
    <cellStyle name="Normal 5 4 3 2 2 3 6" xfId="21865"/>
    <cellStyle name="Normal 5 4 3 2 2 4" xfId="21866"/>
    <cellStyle name="Normal 5 4 3 2 2 4 2" xfId="21867"/>
    <cellStyle name="Normal 5 4 3 2 2 4 3" xfId="21868"/>
    <cellStyle name="Normal 5 4 3 2 2 4 4" xfId="21869"/>
    <cellStyle name="Normal 5 4 3 2 2 5" xfId="21870"/>
    <cellStyle name="Normal 5 4 3 2 2 5 2" xfId="21871"/>
    <cellStyle name="Normal 5 4 3 2 2 5 3" xfId="21872"/>
    <cellStyle name="Normal 5 4 3 2 2 5 4" xfId="21873"/>
    <cellStyle name="Normal 5 4 3 2 2 6" xfId="21874"/>
    <cellStyle name="Normal 5 4 3 2 2 6 2" xfId="21875"/>
    <cellStyle name="Normal 5 4 3 2 2 6 3" xfId="21876"/>
    <cellStyle name="Normal 5 4 3 2 2 6 4" xfId="21877"/>
    <cellStyle name="Normal 5 4 3 2 2 7" xfId="21878"/>
    <cellStyle name="Normal 5 4 3 2 2 7 2" xfId="21879"/>
    <cellStyle name="Normal 5 4 3 2 2 7 3" xfId="21880"/>
    <cellStyle name="Normal 5 4 3 2 2 8" xfId="21881"/>
    <cellStyle name="Normal 5 4 3 2 2 9" xfId="21882"/>
    <cellStyle name="Normal 5 4 3 2 3" xfId="21883"/>
    <cellStyle name="Normal 5 4 3 2 3 2" xfId="21884"/>
    <cellStyle name="Normal 5 4 3 2 3 2 2" xfId="21885"/>
    <cellStyle name="Normal 5 4 3 2 3 2 2 2" xfId="21886"/>
    <cellStyle name="Normal 5 4 3 2 3 2 2 3" xfId="21887"/>
    <cellStyle name="Normal 5 4 3 2 3 2 2 4" xfId="21888"/>
    <cellStyle name="Normal 5 4 3 2 3 2 3" xfId="21889"/>
    <cellStyle name="Normal 5 4 3 2 3 2 3 2" xfId="21890"/>
    <cellStyle name="Normal 5 4 3 2 3 2 3 3" xfId="21891"/>
    <cellStyle name="Normal 5 4 3 2 3 2 4" xfId="21892"/>
    <cellStyle name="Normal 5 4 3 2 3 2 5" xfId="21893"/>
    <cellStyle name="Normal 5 4 3 2 3 2 6" xfId="21894"/>
    <cellStyle name="Normal 5 4 3 2 3 3" xfId="21895"/>
    <cellStyle name="Normal 5 4 3 2 3 3 2" xfId="21896"/>
    <cellStyle name="Normal 5 4 3 2 3 3 3" xfId="21897"/>
    <cellStyle name="Normal 5 4 3 2 3 3 4" xfId="21898"/>
    <cellStyle name="Normal 5 4 3 2 3 4" xfId="21899"/>
    <cellStyle name="Normal 5 4 3 2 3 4 2" xfId="21900"/>
    <cellStyle name="Normal 5 4 3 2 3 4 3" xfId="21901"/>
    <cellStyle name="Normal 5 4 3 2 3 4 4" xfId="21902"/>
    <cellStyle name="Normal 5 4 3 2 3 5" xfId="21903"/>
    <cellStyle name="Normal 5 4 3 2 3 5 2" xfId="21904"/>
    <cellStyle name="Normal 5 4 3 2 3 5 3" xfId="21905"/>
    <cellStyle name="Normal 5 4 3 2 3 5 4" xfId="21906"/>
    <cellStyle name="Normal 5 4 3 2 3 6" xfId="21907"/>
    <cellStyle name="Normal 5 4 3 2 3 6 2" xfId="21908"/>
    <cellStyle name="Normal 5 4 3 2 3 6 3" xfId="21909"/>
    <cellStyle name="Normal 5 4 3 2 3 7" xfId="21910"/>
    <cellStyle name="Normal 5 4 3 2 3 8" xfId="21911"/>
    <cellStyle name="Normal 5 4 3 2 3 9" xfId="21912"/>
    <cellStyle name="Normal 5 4 3 2 4" xfId="21913"/>
    <cellStyle name="Normal 5 4 3 2 4 2" xfId="21914"/>
    <cellStyle name="Normal 5 4 3 2 4 2 2" xfId="21915"/>
    <cellStyle name="Normal 5 4 3 2 4 2 3" xfId="21916"/>
    <cellStyle name="Normal 5 4 3 2 4 2 4" xfId="21917"/>
    <cellStyle name="Normal 5 4 3 2 4 3" xfId="21918"/>
    <cellStyle name="Normal 5 4 3 2 4 3 2" xfId="21919"/>
    <cellStyle name="Normal 5 4 3 2 4 3 3" xfId="21920"/>
    <cellStyle name="Normal 5 4 3 2 4 4" xfId="21921"/>
    <cellStyle name="Normal 5 4 3 2 4 5" xfId="21922"/>
    <cellStyle name="Normal 5 4 3 2 4 6" xfId="21923"/>
    <cellStyle name="Normal 5 4 3 2 5" xfId="21924"/>
    <cellStyle name="Normal 5 4 3 2 5 2" xfId="21925"/>
    <cellStyle name="Normal 5 4 3 2 5 3" xfId="21926"/>
    <cellStyle name="Normal 5 4 3 2 5 4" xfId="21927"/>
    <cellStyle name="Normal 5 4 3 2 6" xfId="21928"/>
    <cellStyle name="Normal 5 4 3 2 6 2" xfId="21929"/>
    <cellStyle name="Normal 5 4 3 2 6 3" xfId="21930"/>
    <cellStyle name="Normal 5 4 3 2 6 4" xfId="21931"/>
    <cellStyle name="Normal 5 4 3 2 7" xfId="21932"/>
    <cellStyle name="Normal 5 4 3 2 7 2" xfId="21933"/>
    <cellStyle name="Normal 5 4 3 2 7 3" xfId="21934"/>
    <cellStyle name="Normal 5 4 3 2 7 4" xfId="21935"/>
    <cellStyle name="Normal 5 4 3 2 8" xfId="21936"/>
    <cellStyle name="Normal 5 4 3 2 8 2" xfId="21937"/>
    <cellStyle name="Normal 5 4 3 2 8 3" xfId="21938"/>
    <cellStyle name="Normal 5 4 3 2 9" xfId="21939"/>
    <cellStyle name="Normal 5 4 3 3" xfId="21940"/>
    <cellStyle name="Normal 5 4 3 3 10" xfId="21941"/>
    <cellStyle name="Normal 5 4 3 3 2" xfId="21942"/>
    <cellStyle name="Normal 5 4 3 3 2 2" xfId="21943"/>
    <cellStyle name="Normal 5 4 3 3 2 2 2" xfId="21944"/>
    <cellStyle name="Normal 5 4 3 3 2 2 2 2" xfId="21945"/>
    <cellStyle name="Normal 5 4 3 3 2 2 2 3" xfId="21946"/>
    <cellStyle name="Normal 5 4 3 3 2 2 2 4" xfId="21947"/>
    <cellStyle name="Normal 5 4 3 3 2 2 3" xfId="21948"/>
    <cellStyle name="Normal 5 4 3 3 2 2 3 2" xfId="21949"/>
    <cellStyle name="Normal 5 4 3 3 2 2 3 3" xfId="21950"/>
    <cellStyle name="Normal 5 4 3 3 2 2 4" xfId="21951"/>
    <cellStyle name="Normal 5 4 3 3 2 2 5" xfId="21952"/>
    <cellStyle name="Normal 5 4 3 3 2 2 6" xfId="21953"/>
    <cellStyle name="Normal 5 4 3 3 2 3" xfId="21954"/>
    <cellStyle name="Normal 5 4 3 3 2 3 2" xfId="21955"/>
    <cellStyle name="Normal 5 4 3 3 2 3 3" xfId="21956"/>
    <cellStyle name="Normal 5 4 3 3 2 3 4" xfId="21957"/>
    <cellStyle name="Normal 5 4 3 3 2 4" xfId="21958"/>
    <cellStyle name="Normal 5 4 3 3 2 4 2" xfId="21959"/>
    <cellStyle name="Normal 5 4 3 3 2 4 3" xfId="21960"/>
    <cellStyle name="Normal 5 4 3 3 2 4 4" xfId="21961"/>
    <cellStyle name="Normal 5 4 3 3 2 5" xfId="21962"/>
    <cellStyle name="Normal 5 4 3 3 2 5 2" xfId="21963"/>
    <cellStyle name="Normal 5 4 3 3 2 5 3" xfId="21964"/>
    <cellStyle name="Normal 5 4 3 3 2 5 4" xfId="21965"/>
    <cellStyle name="Normal 5 4 3 3 2 6" xfId="21966"/>
    <cellStyle name="Normal 5 4 3 3 2 6 2" xfId="21967"/>
    <cellStyle name="Normal 5 4 3 3 2 6 3" xfId="21968"/>
    <cellStyle name="Normal 5 4 3 3 2 7" xfId="21969"/>
    <cellStyle name="Normal 5 4 3 3 2 8" xfId="21970"/>
    <cellStyle name="Normal 5 4 3 3 2 9" xfId="21971"/>
    <cellStyle name="Normal 5 4 3 3 3" xfId="21972"/>
    <cellStyle name="Normal 5 4 3 3 3 2" xfId="21973"/>
    <cellStyle name="Normal 5 4 3 3 3 2 2" xfId="21974"/>
    <cellStyle name="Normal 5 4 3 3 3 2 3" xfId="21975"/>
    <cellStyle name="Normal 5 4 3 3 3 2 4" xfId="21976"/>
    <cellStyle name="Normal 5 4 3 3 3 3" xfId="21977"/>
    <cellStyle name="Normal 5 4 3 3 3 3 2" xfId="21978"/>
    <cellStyle name="Normal 5 4 3 3 3 3 3" xfId="21979"/>
    <cellStyle name="Normal 5 4 3 3 3 4" xfId="21980"/>
    <cellStyle name="Normal 5 4 3 3 3 5" xfId="21981"/>
    <cellStyle name="Normal 5 4 3 3 3 6" xfId="21982"/>
    <cellStyle name="Normal 5 4 3 3 4" xfId="21983"/>
    <cellStyle name="Normal 5 4 3 3 4 2" xfId="21984"/>
    <cellStyle name="Normal 5 4 3 3 4 3" xfId="21985"/>
    <cellStyle name="Normal 5 4 3 3 4 4" xfId="21986"/>
    <cellStyle name="Normal 5 4 3 3 5" xfId="21987"/>
    <cellStyle name="Normal 5 4 3 3 5 2" xfId="21988"/>
    <cellStyle name="Normal 5 4 3 3 5 3" xfId="21989"/>
    <cellStyle name="Normal 5 4 3 3 5 4" xfId="21990"/>
    <cellStyle name="Normal 5 4 3 3 6" xfId="21991"/>
    <cellStyle name="Normal 5 4 3 3 6 2" xfId="21992"/>
    <cellStyle name="Normal 5 4 3 3 6 3" xfId="21993"/>
    <cellStyle name="Normal 5 4 3 3 6 4" xfId="21994"/>
    <cellStyle name="Normal 5 4 3 3 7" xfId="21995"/>
    <cellStyle name="Normal 5 4 3 3 7 2" xfId="21996"/>
    <cellStyle name="Normal 5 4 3 3 7 3" xfId="21997"/>
    <cellStyle name="Normal 5 4 3 3 8" xfId="21998"/>
    <cellStyle name="Normal 5 4 3 3 9" xfId="21999"/>
    <cellStyle name="Normal 5 4 3 4" xfId="22000"/>
    <cellStyle name="Normal 5 4 3 4 2" xfId="22001"/>
    <cellStyle name="Normal 5 4 3 4 2 2" xfId="22002"/>
    <cellStyle name="Normal 5 4 3 4 2 2 2" xfId="22003"/>
    <cellStyle name="Normal 5 4 3 4 2 2 3" xfId="22004"/>
    <cellStyle name="Normal 5 4 3 4 2 2 4" xfId="22005"/>
    <cellStyle name="Normal 5 4 3 4 2 3" xfId="22006"/>
    <cellStyle name="Normal 5 4 3 4 2 3 2" xfId="22007"/>
    <cellStyle name="Normal 5 4 3 4 2 3 3" xfId="22008"/>
    <cellStyle name="Normal 5 4 3 4 2 4" xfId="22009"/>
    <cellStyle name="Normal 5 4 3 4 2 5" xfId="22010"/>
    <cellStyle name="Normal 5 4 3 4 2 6" xfId="22011"/>
    <cellStyle name="Normal 5 4 3 4 3" xfId="22012"/>
    <cellStyle name="Normal 5 4 3 4 3 2" xfId="22013"/>
    <cellStyle name="Normal 5 4 3 4 3 3" xfId="22014"/>
    <cellStyle name="Normal 5 4 3 4 3 4" xfId="22015"/>
    <cellStyle name="Normal 5 4 3 4 4" xfId="22016"/>
    <cellStyle name="Normal 5 4 3 4 4 2" xfId="22017"/>
    <cellStyle name="Normal 5 4 3 4 4 3" xfId="22018"/>
    <cellStyle name="Normal 5 4 3 4 4 4" xfId="22019"/>
    <cellStyle name="Normal 5 4 3 4 5" xfId="22020"/>
    <cellStyle name="Normal 5 4 3 4 5 2" xfId="22021"/>
    <cellStyle name="Normal 5 4 3 4 5 3" xfId="22022"/>
    <cellStyle name="Normal 5 4 3 4 5 4" xfId="22023"/>
    <cellStyle name="Normal 5 4 3 4 6" xfId="22024"/>
    <cellStyle name="Normal 5 4 3 4 6 2" xfId="22025"/>
    <cellStyle name="Normal 5 4 3 4 6 3" xfId="22026"/>
    <cellStyle name="Normal 5 4 3 4 7" xfId="22027"/>
    <cellStyle name="Normal 5 4 3 4 8" xfId="22028"/>
    <cellStyle name="Normal 5 4 3 4 9" xfId="22029"/>
    <cellStyle name="Normal 5 4 3 5" xfId="22030"/>
    <cellStyle name="Normal 5 4 3 5 2" xfId="22031"/>
    <cellStyle name="Normal 5 4 3 5 2 2" xfId="22032"/>
    <cellStyle name="Normal 5 4 3 5 2 2 2" xfId="22033"/>
    <cellStyle name="Normal 5 4 3 5 2 2 3" xfId="22034"/>
    <cellStyle name="Normal 5 4 3 5 2 2 4" xfId="22035"/>
    <cellStyle name="Normal 5 4 3 5 2 3" xfId="22036"/>
    <cellStyle name="Normal 5 4 3 5 2 3 2" xfId="22037"/>
    <cellStyle name="Normal 5 4 3 5 2 3 3" xfId="22038"/>
    <cellStyle name="Normal 5 4 3 5 2 4" xfId="22039"/>
    <cellStyle name="Normal 5 4 3 5 2 5" xfId="22040"/>
    <cellStyle name="Normal 5 4 3 5 2 6" xfId="22041"/>
    <cellStyle name="Normal 5 4 3 5 3" xfId="22042"/>
    <cellStyle name="Normal 5 4 3 5 3 2" xfId="22043"/>
    <cellStyle name="Normal 5 4 3 5 3 3" xfId="22044"/>
    <cellStyle name="Normal 5 4 3 5 3 4" xfId="22045"/>
    <cellStyle name="Normal 5 4 3 5 4" xfId="22046"/>
    <cellStyle name="Normal 5 4 3 5 4 2" xfId="22047"/>
    <cellStyle name="Normal 5 4 3 5 4 3" xfId="22048"/>
    <cellStyle name="Normal 5 4 3 5 4 4" xfId="22049"/>
    <cellStyle name="Normal 5 4 3 5 5" xfId="22050"/>
    <cellStyle name="Normal 5 4 3 5 5 2" xfId="22051"/>
    <cellStyle name="Normal 5 4 3 5 5 3" xfId="22052"/>
    <cellStyle name="Normal 5 4 3 5 5 4" xfId="22053"/>
    <cellStyle name="Normal 5 4 3 5 6" xfId="22054"/>
    <cellStyle name="Normal 5 4 3 5 6 2" xfId="22055"/>
    <cellStyle name="Normal 5 4 3 5 6 3" xfId="22056"/>
    <cellStyle name="Normal 5 4 3 5 7" xfId="22057"/>
    <cellStyle name="Normal 5 4 3 5 8" xfId="22058"/>
    <cellStyle name="Normal 5 4 3 5 9" xfId="22059"/>
    <cellStyle name="Normal 5 4 3 6" xfId="22060"/>
    <cellStyle name="Normal 5 4 3 6 2" xfId="22061"/>
    <cellStyle name="Normal 5 4 3 6 2 2" xfId="22062"/>
    <cellStyle name="Normal 5 4 3 6 2 2 2" xfId="22063"/>
    <cellStyle name="Normal 5 4 3 6 2 2 3" xfId="22064"/>
    <cellStyle name="Normal 5 4 3 6 2 2 4" xfId="22065"/>
    <cellStyle name="Normal 5 4 3 6 2 3" xfId="22066"/>
    <cellStyle name="Normal 5 4 3 6 2 3 2" xfId="22067"/>
    <cellStyle name="Normal 5 4 3 6 2 3 3" xfId="22068"/>
    <cellStyle name="Normal 5 4 3 6 2 4" xfId="22069"/>
    <cellStyle name="Normal 5 4 3 6 2 5" xfId="22070"/>
    <cellStyle name="Normal 5 4 3 6 2 6" xfId="22071"/>
    <cellStyle name="Normal 5 4 3 6 3" xfId="22072"/>
    <cellStyle name="Normal 5 4 3 6 3 2" xfId="22073"/>
    <cellStyle name="Normal 5 4 3 6 3 3" xfId="22074"/>
    <cellStyle name="Normal 5 4 3 6 3 4" xfId="22075"/>
    <cellStyle name="Normal 5 4 3 6 4" xfId="22076"/>
    <cellStyle name="Normal 5 4 3 6 4 2" xfId="22077"/>
    <cellStyle name="Normal 5 4 3 6 4 3" xfId="22078"/>
    <cellStyle name="Normal 5 4 3 6 4 4" xfId="22079"/>
    <cellStyle name="Normal 5 4 3 6 5" xfId="22080"/>
    <cellStyle name="Normal 5 4 3 6 5 2" xfId="22081"/>
    <cellStyle name="Normal 5 4 3 6 5 3" xfId="22082"/>
    <cellStyle name="Normal 5 4 3 6 6" xfId="22083"/>
    <cellStyle name="Normal 5 4 3 6 7" xfId="22084"/>
    <cellStyle name="Normal 5 4 3 6 8" xfId="22085"/>
    <cellStyle name="Normal 5 4 3 7" xfId="22086"/>
    <cellStyle name="Normal 5 4 3 7 2" xfId="22087"/>
    <cellStyle name="Normal 5 4 3 7 2 2" xfId="22088"/>
    <cellStyle name="Normal 5 4 3 7 2 3" xfId="22089"/>
    <cellStyle name="Normal 5 4 3 7 2 4" xfId="22090"/>
    <cellStyle name="Normal 5 4 3 7 3" xfId="22091"/>
    <cellStyle name="Normal 5 4 3 7 3 2" xfId="22092"/>
    <cellStyle name="Normal 5 4 3 7 3 3" xfId="22093"/>
    <cellStyle name="Normal 5 4 3 7 4" xfId="22094"/>
    <cellStyle name="Normal 5 4 3 7 5" xfId="22095"/>
    <cellStyle name="Normal 5 4 3 7 6" xfId="22096"/>
    <cellStyle name="Normal 5 4 3 8" xfId="22097"/>
    <cellStyle name="Normal 5 4 3 8 2" xfId="22098"/>
    <cellStyle name="Normal 5 4 3 8 3" xfId="22099"/>
    <cellStyle name="Normal 5 4 3 8 4" xfId="22100"/>
    <cellStyle name="Normal 5 4 3 9" xfId="22101"/>
    <cellStyle name="Normal 5 4 3 9 2" xfId="22102"/>
    <cellStyle name="Normal 5 4 3 9 3" xfId="22103"/>
    <cellStyle name="Normal 5 4 3 9 4" xfId="22104"/>
    <cellStyle name="Normal 5 4 4" xfId="22105"/>
    <cellStyle name="Normal 5 4 4 10" xfId="22106"/>
    <cellStyle name="Normal 5 4 4 11" xfId="22107"/>
    <cellStyle name="Normal 5 4 4 2" xfId="22108"/>
    <cellStyle name="Normal 5 4 4 2 10" xfId="22109"/>
    <cellStyle name="Normal 5 4 4 2 2" xfId="22110"/>
    <cellStyle name="Normal 5 4 4 2 2 2" xfId="22111"/>
    <cellStyle name="Normal 5 4 4 2 2 2 2" xfId="22112"/>
    <cellStyle name="Normal 5 4 4 2 2 2 2 2" xfId="22113"/>
    <cellStyle name="Normal 5 4 4 2 2 2 2 3" xfId="22114"/>
    <cellStyle name="Normal 5 4 4 2 2 2 2 4" xfId="22115"/>
    <cellStyle name="Normal 5 4 4 2 2 2 3" xfId="22116"/>
    <cellStyle name="Normal 5 4 4 2 2 2 3 2" xfId="22117"/>
    <cellStyle name="Normal 5 4 4 2 2 2 3 3" xfId="22118"/>
    <cellStyle name="Normal 5 4 4 2 2 2 4" xfId="22119"/>
    <cellStyle name="Normal 5 4 4 2 2 2 5" xfId="22120"/>
    <cellStyle name="Normal 5 4 4 2 2 2 6" xfId="22121"/>
    <cellStyle name="Normal 5 4 4 2 2 3" xfId="22122"/>
    <cellStyle name="Normal 5 4 4 2 2 3 2" xfId="22123"/>
    <cellStyle name="Normal 5 4 4 2 2 3 3" xfId="22124"/>
    <cellStyle name="Normal 5 4 4 2 2 3 4" xfId="22125"/>
    <cellStyle name="Normal 5 4 4 2 2 4" xfId="22126"/>
    <cellStyle name="Normal 5 4 4 2 2 4 2" xfId="22127"/>
    <cellStyle name="Normal 5 4 4 2 2 4 3" xfId="22128"/>
    <cellStyle name="Normal 5 4 4 2 2 4 4" xfId="22129"/>
    <cellStyle name="Normal 5 4 4 2 2 5" xfId="22130"/>
    <cellStyle name="Normal 5 4 4 2 2 5 2" xfId="22131"/>
    <cellStyle name="Normal 5 4 4 2 2 5 3" xfId="22132"/>
    <cellStyle name="Normal 5 4 4 2 2 5 4" xfId="22133"/>
    <cellStyle name="Normal 5 4 4 2 2 6" xfId="22134"/>
    <cellStyle name="Normal 5 4 4 2 2 6 2" xfId="22135"/>
    <cellStyle name="Normal 5 4 4 2 2 6 3" xfId="22136"/>
    <cellStyle name="Normal 5 4 4 2 2 7" xfId="22137"/>
    <cellStyle name="Normal 5 4 4 2 2 8" xfId="22138"/>
    <cellStyle name="Normal 5 4 4 2 2 9" xfId="22139"/>
    <cellStyle name="Normal 5 4 4 2 3" xfId="22140"/>
    <cellStyle name="Normal 5 4 4 2 3 2" xfId="22141"/>
    <cellStyle name="Normal 5 4 4 2 3 2 2" xfId="22142"/>
    <cellStyle name="Normal 5 4 4 2 3 2 3" xfId="22143"/>
    <cellStyle name="Normal 5 4 4 2 3 2 4" xfId="22144"/>
    <cellStyle name="Normal 5 4 4 2 3 3" xfId="22145"/>
    <cellStyle name="Normal 5 4 4 2 3 3 2" xfId="22146"/>
    <cellStyle name="Normal 5 4 4 2 3 3 3" xfId="22147"/>
    <cellStyle name="Normal 5 4 4 2 3 4" xfId="22148"/>
    <cellStyle name="Normal 5 4 4 2 3 5" xfId="22149"/>
    <cellStyle name="Normal 5 4 4 2 3 6" xfId="22150"/>
    <cellStyle name="Normal 5 4 4 2 4" xfId="22151"/>
    <cellStyle name="Normal 5 4 4 2 4 2" xfId="22152"/>
    <cellStyle name="Normal 5 4 4 2 4 3" xfId="22153"/>
    <cellStyle name="Normal 5 4 4 2 4 4" xfId="22154"/>
    <cellStyle name="Normal 5 4 4 2 5" xfId="22155"/>
    <cellStyle name="Normal 5 4 4 2 5 2" xfId="22156"/>
    <cellStyle name="Normal 5 4 4 2 5 3" xfId="22157"/>
    <cellStyle name="Normal 5 4 4 2 5 4" xfId="22158"/>
    <cellStyle name="Normal 5 4 4 2 6" xfId="22159"/>
    <cellStyle name="Normal 5 4 4 2 6 2" xfId="22160"/>
    <cellStyle name="Normal 5 4 4 2 6 3" xfId="22161"/>
    <cellStyle name="Normal 5 4 4 2 6 4" xfId="22162"/>
    <cellStyle name="Normal 5 4 4 2 7" xfId="22163"/>
    <cellStyle name="Normal 5 4 4 2 7 2" xfId="22164"/>
    <cellStyle name="Normal 5 4 4 2 7 3" xfId="22165"/>
    <cellStyle name="Normal 5 4 4 2 8" xfId="22166"/>
    <cellStyle name="Normal 5 4 4 2 9" xfId="22167"/>
    <cellStyle name="Normal 5 4 4 3" xfId="22168"/>
    <cellStyle name="Normal 5 4 4 3 2" xfId="22169"/>
    <cellStyle name="Normal 5 4 4 3 2 2" xfId="22170"/>
    <cellStyle name="Normal 5 4 4 3 2 2 2" xfId="22171"/>
    <cellStyle name="Normal 5 4 4 3 2 2 3" xfId="22172"/>
    <cellStyle name="Normal 5 4 4 3 2 2 4" xfId="22173"/>
    <cellStyle name="Normal 5 4 4 3 2 3" xfId="22174"/>
    <cellStyle name="Normal 5 4 4 3 2 3 2" xfId="22175"/>
    <cellStyle name="Normal 5 4 4 3 2 3 3" xfId="22176"/>
    <cellStyle name="Normal 5 4 4 3 2 4" xfId="22177"/>
    <cellStyle name="Normal 5 4 4 3 2 5" xfId="22178"/>
    <cellStyle name="Normal 5 4 4 3 2 6" xfId="22179"/>
    <cellStyle name="Normal 5 4 4 3 3" xfId="22180"/>
    <cellStyle name="Normal 5 4 4 3 3 2" xfId="22181"/>
    <cellStyle name="Normal 5 4 4 3 3 3" xfId="22182"/>
    <cellStyle name="Normal 5 4 4 3 3 4" xfId="22183"/>
    <cellStyle name="Normal 5 4 4 3 4" xfId="22184"/>
    <cellStyle name="Normal 5 4 4 3 4 2" xfId="22185"/>
    <cellStyle name="Normal 5 4 4 3 4 3" xfId="22186"/>
    <cellStyle name="Normal 5 4 4 3 4 4" xfId="22187"/>
    <cellStyle name="Normal 5 4 4 3 5" xfId="22188"/>
    <cellStyle name="Normal 5 4 4 3 5 2" xfId="22189"/>
    <cellStyle name="Normal 5 4 4 3 5 3" xfId="22190"/>
    <cellStyle name="Normal 5 4 4 3 5 4" xfId="22191"/>
    <cellStyle name="Normal 5 4 4 3 6" xfId="22192"/>
    <cellStyle name="Normal 5 4 4 3 6 2" xfId="22193"/>
    <cellStyle name="Normal 5 4 4 3 6 3" xfId="22194"/>
    <cellStyle name="Normal 5 4 4 3 7" xfId="22195"/>
    <cellStyle name="Normal 5 4 4 3 8" xfId="22196"/>
    <cellStyle name="Normal 5 4 4 3 9" xfId="22197"/>
    <cellStyle name="Normal 5 4 4 4" xfId="22198"/>
    <cellStyle name="Normal 5 4 4 4 2" xfId="22199"/>
    <cellStyle name="Normal 5 4 4 4 2 2" xfId="22200"/>
    <cellStyle name="Normal 5 4 4 4 2 3" xfId="22201"/>
    <cellStyle name="Normal 5 4 4 4 2 4" xfId="22202"/>
    <cellStyle name="Normal 5 4 4 4 3" xfId="22203"/>
    <cellStyle name="Normal 5 4 4 4 3 2" xfId="22204"/>
    <cellStyle name="Normal 5 4 4 4 3 3" xfId="22205"/>
    <cellStyle name="Normal 5 4 4 4 4" xfId="22206"/>
    <cellStyle name="Normal 5 4 4 4 5" xfId="22207"/>
    <cellStyle name="Normal 5 4 4 4 6" xfId="22208"/>
    <cellStyle name="Normal 5 4 4 5" xfId="22209"/>
    <cellStyle name="Normal 5 4 4 5 2" xfId="22210"/>
    <cellStyle name="Normal 5 4 4 5 3" xfId="22211"/>
    <cellStyle name="Normal 5 4 4 5 4" xfId="22212"/>
    <cellStyle name="Normal 5 4 4 6" xfId="22213"/>
    <cellStyle name="Normal 5 4 4 6 2" xfId="22214"/>
    <cellStyle name="Normal 5 4 4 6 3" xfId="22215"/>
    <cellStyle name="Normal 5 4 4 6 4" xfId="22216"/>
    <cellStyle name="Normal 5 4 4 7" xfId="22217"/>
    <cellStyle name="Normal 5 4 4 7 2" xfId="22218"/>
    <cellStyle name="Normal 5 4 4 7 3" xfId="22219"/>
    <cellStyle name="Normal 5 4 4 7 4" xfId="22220"/>
    <cellStyle name="Normal 5 4 4 8" xfId="22221"/>
    <cellStyle name="Normal 5 4 4 8 2" xfId="22222"/>
    <cellStyle name="Normal 5 4 4 8 3" xfId="22223"/>
    <cellStyle name="Normal 5 4 4 9" xfId="22224"/>
    <cellStyle name="Normal 5 4 5" xfId="22225"/>
    <cellStyle name="Normal 5 4 5 10" xfId="22226"/>
    <cellStyle name="Normal 5 4 5 11" xfId="22227"/>
    <cellStyle name="Normal 5 4 5 2" xfId="22228"/>
    <cellStyle name="Normal 5 4 5 2 10" xfId="22229"/>
    <cellStyle name="Normal 5 4 5 2 2" xfId="22230"/>
    <cellStyle name="Normal 5 4 5 2 2 2" xfId="22231"/>
    <cellStyle name="Normal 5 4 5 2 2 2 2" xfId="22232"/>
    <cellStyle name="Normal 5 4 5 2 2 2 2 2" xfId="22233"/>
    <cellStyle name="Normal 5 4 5 2 2 2 2 3" xfId="22234"/>
    <cellStyle name="Normal 5 4 5 2 2 2 2 4" xfId="22235"/>
    <cellStyle name="Normal 5 4 5 2 2 2 3" xfId="22236"/>
    <cellStyle name="Normal 5 4 5 2 2 2 3 2" xfId="22237"/>
    <cellStyle name="Normal 5 4 5 2 2 2 3 3" xfId="22238"/>
    <cellStyle name="Normal 5 4 5 2 2 2 4" xfId="22239"/>
    <cellStyle name="Normal 5 4 5 2 2 2 5" xfId="22240"/>
    <cellStyle name="Normal 5 4 5 2 2 2 6" xfId="22241"/>
    <cellStyle name="Normal 5 4 5 2 2 3" xfId="22242"/>
    <cellStyle name="Normal 5 4 5 2 2 3 2" xfId="22243"/>
    <cellStyle name="Normal 5 4 5 2 2 3 3" xfId="22244"/>
    <cellStyle name="Normal 5 4 5 2 2 3 4" xfId="22245"/>
    <cellStyle name="Normal 5 4 5 2 2 4" xfId="22246"/>
    <cellStyle name="Normal 5 4 5 2 2 4 2" xfId="22247"/>
    <cellStyle name="Normal 5 4 5 2 2 4 3" xfId="22248"/>
    <cellStyle name="Normal 5 4 5 2 2 4 4" xfId="22249"/>
    <cellStyle name="Normal 5 4 5 2 2 5" xfId="22250"/>
    <cellStyle name="Normal 5 4 5 2 2 5 2" xfId="22251"/>
    <cellStyle name="Normal 5 4 5 2 2 5 3" xfId="22252"/>
    <cellStyle name="Normal 5 4 5 2 2 5 4" xfId="22253"/>
    <cellStyle name="Normal 5 4 5 2 2 6" xfId="22254"/>
    <cellStyle name="Normal 5 4 5 2 2 6 2" xfId="22255"/>
    <cellStyle name="Normal 5 4 5 2 2 6 3" xfId="22256"/>
    <cellStyle name="Normal 5 4 5 2 2 7" xfId="22257"/>
    <cellStyle name="Normal 5 4 5 2 2 8" xfId="22258"/>
    <cellStyle name="Normal 5 4 5 2 2 9" xfId="22259"/>
    <cellStyle name="Normal 5 4 5 2 3" xfId="22260"/>
    <cellStyle name="Normal 5 4 5 2 3 2" xfId="22261"/>
    <cellStyle name="Normal 5 4 5 2 3 2 2" xfId="22262"/>
    <cellStyle name="Normal 5 4 5 2 3 2 3" xfId="22263"/>
    <cellStyle name="Normal 5 4 5 2 3 2 4" xfId="22264"/>
    <cellStyle name="Normal 5 4 5 2 3 3" xfId="22265"/>
    <cellStyle name="Normal 5 4 5 2 3 3 2" xfId="22266"/>
    <cellStyle name="Normal 5 4 5 2 3 3 3" xfId="22267"/>
    <cellStyle name="Normal 5 4 5 2 3 4" xfId="22268"/>
    <cellStyle name="Normal 5 4 5 2 3 5" xfId="22269"/>
    <cellStyle name="Normal 5 4 5 2 3 6" xfId="22270"/>
    <cellStyle name="Normal 5 4 5 2 4" xfId="22271"/>
    <cellStyle name="Normal 5 4 5 2 4 2" xfId="22272"/>
    <cellStyle name="Normal 5 4 5 2 4 3" xfId="22273"/>
    <cellStyle name="Normal 5 4 5 2 4 4" xfId="22274"/>
    <cellStyle name="Normal 5 4 5 2 5" xfId="22275"/>
    <cellStyle name="Normal 5 4 5 2 5 2" xfId="22276"/>
    <cellStyle name="Normal 5 4 5 2 5 3" xfId="22277"/>
    <cellStyle name="Normal 5 4 5 2 5 4" xfId="22278"/>
    <cellStyle name="Normal 5 4 5 2 6" xfId="22279"/>
    <cellStyle name="Normal 5 4 5 2 6 2" xfId="22280"/>
    <cellStyle name="Normal 5 4 5 2 6 3" xfId="22281"/>
    <cellStyle name="Normal 5 4 5 2 6 4" xfId="22282"/>
    <cellStyle name="Normal 5 4 5 2 7" xfId="22283"/>
    <cellStyle name="Normal 5 4 5 2 7 2" xfId="22284"/>
    <cellStyle name="Normal 5 4 5 2 7 3" xfId="22285"/>
    <cellStyle name="Normal 5 4 5 2 8" xfId="22286"/>
    <cellStyle name="Normal 5 4 5 2 9" xfId="22287"/>
    <cellStyle name="Normal 5 4 5 3" xfId="22288"/>
    <cellStyle name="Normal 5 4 5 3 2" xfId="22289"/>
    <cellStyle name="Normal 5 4 5 3 2 2" xfId="22290"/>
    <cellStyle name="Normal 5 4 5 3 2 2 2" xfId="22291"/>
    <cellStyle name="Normal 5 4 5 3 2 2 3" xfId="22292"/>
    <cellStyle name="Normal 5 4 5 3 2 2 4" xfId="22293"/>
    <cellStyle name="Normal 5 4 5 3 2 3" xfId="22294"/>
    <cellStyle name="Normal 5 4 5 3 2 3 2" xfId="22295"/>
    <cellStyle name="Normal 5 4 5 3 2 3 3" xfId="22296"/>
    <cellStyle name="Normal 5 4 5 3 2 4" xfId="22297"/>
    <cellStyle name="Normal 5 4 5 3 2 5" xfId="22298"/>
    <cellStyle name="Normal 5 4 5 3 2 6" xfId="22299"/>
    <cellStyle name="Normal 5 4 5 3 3" xfId="22300"/>
    <cellStyle name="Normal 5 4 5 3 3 2" xfId="22301"/>
    <cellStyle name="Normal 5 4 5 3 3 3" xfId="22302"/>
    <cellStyle name="Normal 5 4 5 3 3 4" xfId="22303"/>
    <cellStyle name="Normal 5 4 5 3 4" xfId="22304"/>
    <cellStyle name="Normal 5 4 5 3 4 2" xfId="22305"/>
    <cellStyle name="Normal 5 4 5 3 4 3" xfId="22306"/>
    <cellStyle name="Normal 5 4 5 3 4 4" xfId="22307"/>
    <cellStyle name="Normal 5 4 5 3 5" xfId="22308"/>
    <cellStyle name="Normal 5 4 5 3 5 2" xfId="22309"/>
    <cellStyle name="Normal 5 4 5 3 5 3" xfId="22310"/>
    <cellStyle name="Normal 5 4 5 3 5 4" xfId="22311"/>
    <cellStyle name="Normal 5 4 5 3 6" xfId="22312"/>
    <cellStyle name="Normal 5 4 5 3 6 2" xfId="22313"/>
    <cellStyle name="Normal 5 4 5 3 6 3" xfId="22314"/>
    <cellStyle name="Normal 5 4 5 3 7" xfId="22315"/>
    <cellStyle name="Normal 5 4 5 3 8" xfId="22316"/>
    <cellStyle name="Normal 5 4 5 3 9" xfId="22317"/>
    <cellStyle name="Normal 5 4 5 4" xfId="22318"/>
    <cellStyle name="Normal 5 4 5 4 2" xfId="22319"/>
    <cellStyle name="Normal 5 4 5 4 2 2" xfId="22320"/>
    <cellStyle name="Normal 5 4 5 4 2 3" xfId="22321"/>
    <cellStyle name="Normal 5 4 5 4 2 4" xfId="22322"/>
    <cellStyle name="Normal 5 4 5 4 3" xfId="22323"/>
    <cellStyle name="Normal 5 4 5 4 3 2" xfId="22324"/>
    <cellStyle name="Normal 5 4 5 4 3 3" xfId="22325"/>
    <cellStyle name="Normal 5 4 5 4 4" xfId="22326"/>
    <cellStyle name="Normal 5 4 5 4 5" xfId="22327"/>
    <cellStyle name="Normal 5 4 5 4 6" xfId="22328"/>
    <cellStyle name="Normal 5 4 5 5" xfId="22329"/>
    <cellStyle name="Normal 5 4 5 5 2" xfId="22330"/>
    <cellStyle name="Normal 5 4 5 5 3" xfId="22331"/>
    <cellStyle name="Normal 5 4 5 5 4" xfId="22332"/>
    <cellStyle name="Normal 5 4 5 6" xfId="22333"/>
    <cellStyle name="Normal 5 4 5 6 2" xfId="22334"/>
    <cellStyle name="Normal 5 4 5 6 3" xfId="22335"/>
    <cellStyle name="Normal 5 4 5 6 4" xfId="22336"/>
    <cellStyle name="Normal 5 4 5 7" xfId="22337"/>
    <cellStyle name="Normal 5 4 5 7 2" xfId="22338"/>
    <cellStyle name="Normal 5 4 5 7 3" xfId="22339"/>
    <cellStyle name="Normal 5 4 5 7 4" xfId="22340"/>
    <cellStyle name="Normal 5 4 5 8" xfId="22341"/>
    <cellStyle name="Normal 5 4 5 8 2" xfId="22342"/>
    <cellStyle name="Normal 5 4 5 8 3" xfId="22343"/>
    <cellStyle name="Normal 5 4 5 9" xfId="22344"/>
    <cellStyle name="Normal 5 4 6" xfId="22345"/>
    <cellStyle name="Normal 5 4 6 10" xfId="22346"/>
    <cellStyle name="Normal 5 4 6 11" xfId="22347"/>
    <cellStyle name="Normal 5 4 6 2" xfId="22348"/>
    <cellStyle name="Normal 5 4 6 2 10" xfId="22349"/>
    <cellStyle name="Normal 5 4 6 2 2" xfId="22350"/>
    <cellStyle name="Normal 5 4 6 2 2 2" xfId="22351"/>
    <cellStyle name="Normal 5 4 6 2 2 2 2" xfId="22352"/>
    <cellStyle name="Normal 5 4 6 2 2 2 2 2" xfId="22353"/>
    <cellStyle name="Normal 5 4 6 2 2 2 2 3" xfId="22354"/>
    <cellStyle name="Normal 5 4 6 2 2 2 2 4" xfId="22355"/>
    <cellStyle name="Normal 5 4 6 2 2 2 3" xfId="22356"/>
    <cellStyle name="Normal 5 4 6 2 2 2 3 2" xfId="22357"/>
    <cellStyle name="Normal 5 4 6 2 2 2 3 3" xfId="22358"/>
    <cellStyle name="Normal 5 4 6 2 2 2 4" xfId="22359"/>
    <cellStyle name="Normal 5 4 6 2 2 2 5" xfId="22360"/>
    <cellStyle name="Normal 5 4 6 2 2 2 6" xfId="22361"/>
    <cellStyle name="Normal 5 4 6 2 2 3" xfId="22362"/>
    <cellStyle name="Normal 5 4 6 2 2 3 2" xfId="22363"/>
    <cellStyle name="Normal 5 4 6 2 2 3 3" xfId="22364"/>
    <cellStyle name="Normal 5 4 6 2 2 3 4" xfId="22365"/>
    <cellStyle name="Normal 5 4 6 2 2 4" xfId="22366"/>
    <cellStyle name="Normal 5 4 6 2 2 4 2" xfId="22367"/>
    <cellStyle name="Normal 5 4 6 2 2 4 3" xfId="22368"/>
    <cellStyle name="Normal 5 4 6 2 2 4 4" xfId="22369"/>
    <cellStyle name="Normal 5 4 6 2 2 5" xfId="22370"/>
    <cellStyle name="Normal 5 4 6 2 2 5 2" xfId="22371"/>
    <cellStyle name="Normal 5 4 6 2 2 5 3" xfId="22372"/>
    <cellStyle name="Normal 5 4 6 2 2 5 4" xfId="22373"/>
    <cellStyle name="Normal 5 4 6 2 2 6" xfId="22374"/>
    <cellStyle name="Normal 5 4 6 2 2 6 2" xfId="22375"/>
    <cellStyle name="Normal 5 4 6 2 2 6 3" xfId="22376"/>
    <cellStyle name="Normal 5 4 6 2 2 7" xfId="22377"/>
    <cellStyle name="Normal 5 4 6 2 2 8" xfId="22378"/>
    <cellStyle name="Normal 5 4 6 2 2 9" xfId="22379"/>
    <cellStyle name="Normal 5 4 6 2 3" xfId="22380"/>
    <cellStyle name="Normal 5 4 6 2 3 2" xfId="22381"/>
    <cellStyle name="Normal 5 4 6 2 3 2 2" xfId="22382"/>
    <cellStyle name="Normal 5 4 6 2 3 2 3" xfId="22383"/>
    <cellStyle name="Normal 5 4 6 2 3 2 4" xfId="22384"/>
    <cellStyle name="Normal 5 4 6 2 3 3" xfId="22385"/>
    <cellStyle name="Normal 5 4 6 2 3 3 2" xfId="22386"/>
    <cellStyle name="Normal 5 4 6 2 3 3 3" xfId="22387"/>
    <cellStyle name="Normal 5 4 6 2 3 4" xfId="22388"/>
    <cellStyle name="Normal 5 4 6 2 3 5" xfId="22389"/>
    <cellStyle name="Normal 5 4 6 2 3 6" xfId="22390"/>
    <cellStyle name="Normal 5 4 6 2 4" xfId="22391"/>
    <cellStyle name="Normal 5 4 6 2 4 2" xfId="22392"/>
    <cellStyle name="Normal 5 4 6 2 4 3" xfId="22393"/>
    <cellStyle name="Normal 5 4 6 2 4 4" xfId="22394"/>
    <cellStyle name="Normal 5 4 6 2 5" xfId="22395"/>
    <cellStyle name="Normal 5 4 6 2 5 2" xfId="22396"/>
    <cellStyle name="Normal 5 4 6 2 5 3" xfId="22397"/>
    <cellStyle name="Normal 5 4 6 2 5 4" xfId="22398"/>
    <cellStyle name="Normal 5 4 6 2 6" xfId="22399"/>
    <cellStyle name="Normal 5 4 6 2 6 2" xfId="22400"/>
    <cellStyle name="Normal 5 4 6 2 6 3" xfId="22401"/>
    <cellStyle name="Normal 5 4 6 2 6 4" xfId="22402"/>
    <cellStyle name="Normal 5 4 6 2 7" xfId="22403"/>
    <cellStyle name="Normal 5 4 6 2 7 2" xfId="22404"/>
    <cellStyle name="Normal 5 4 6 2 7 3" xfId="22405"/>
    <cellStyle name="Normal 5 4 6 2 8" xfId="22406"/>
    <cellStyle name="Normal 5 4 6 2 9" xfId="22407"/>
    <cellStyle name="Normal 5 4 6 3" xfId="22408"/>
    <cellStyle name="Normal 5 4 6 3 2" xfId="22409"/>
    <cellStyle name="Normal 5 4 6 3 2 2" xfId="22410"/>
    <cellStyle name="Normal 5 4 6 3 2 2 2" xfId="22411"/>
    <cellStyle name="Normal 5 4 6 3 2 2 3" xfId="22412"/>
    <cellStyle name="Normal 5 4 6 3 2 2 4" xfId="22413"/>
    <cellStyle name="Normal 5 4 6 3 2 3" xfId="22414"/>
    <cellStyle name="Normal 5 4 6 3 2 3 2" xfId="22415"/>
    <cellStyle name="Normal 5 4 6 3 2 3 3" xfId="22416"/>
    <cellStyle name="Normal 5 4 6 3 2 4" xfId="22417"/>
    <cellStyle name="Normal 5 4 6 3 2 5" xfId="22418"/>
    <cellStyle name="Normal 5 4 6 3 2 6" xfId="22419"/>
    <cellStyle name="Normal 5 4 6 3 3" xfId="22420"/>
    <cellStyle name="Normal 5 4 6 3 3 2" xfId="22421"/>
    <cellStyle name="Normal 5 4 6 3 3 3" xfId="22422"/>
    <cellStyle name="Normal 5 4 6 3 3 4" xfId="22423"/>
    <cellStyle name="Normal 5 4 6 3 4" xfId="22424"/>
    <cellStyle name="Normal 5 4 6 3 4 2" xfId="22425"/>
    <cellStyle name="Normal 5 4 6 3 4 3" xfId="22426"/>
    <cellStyle name="Normal 5 4 6 3 4 4" xfId="22427"/>
    <cellStyle name="Normal 5 4 6 3 5" xfId="22428"/>
    <cellStyle name="Normal 5 4 6 3 5 2" xfId="22429"/>
    <cellStyle name="Normal 5 4 6 3 5 3" xfId="22430"/>
    <cellStyle name="Normal 5 4 6 3 5 4" xfId="22431"/>
    <cellStyle name="Normal 5 4 6 3 6" xfId="22432"/>
    <cellStyle name="Normal 5 4 6 3 6 2" xfId="22433"/>
    <cellStyle name="Normal 5 4 6 3 6 3" xfId="22434"/>
    <cellStyle name="Normal 5 4 6 3 7" xfId="22435"/>
    <cellStyle name="Normal 5 4 6 3 8" xfId="22436"/>
    <cellStyle name="Normal 5 4 6 3 9" xfId="22437"/>
    <cellStyle name="Normal 5 4 6 4" xfId="22438"/>
    <cellStyle name="Normal 5 4 6 4 2" xfId="22439"/>
    <cellStyle name="Normal 5 4 6 4 2 2" xfId="22440"/>
    <cellStyle name="Normal 5 4 6 4 2 3" xfId="22441"/>
    <cellStyle name="Normal 5 4 6 4 2 4" xfId="22442"/>
    <cellStyle name="Normal 5 4 6 4 3" xfId="22443"/>
    <cellStyle name="Normal 5 4 6 4 3 2" xfId="22444"/>
    <cellStyle name="Normal 5 4 6 4 3 3" xfId="22445"/>
    <cellStyle name="Normal 5 4 6 4 4" xfId="22446"/>
    <cellStyle name="Normal 5 4 6 4 5" xfId="22447"/>
    <cellStyle name="Normal 5 4 6 4 6" xfId="22448"/>
    <cellStyle name="Normal 5 4 6 5" xfId="22449"/>
    <cellStyle name="Normal 5 4 6 5 2" xfId="22450"/>
    <cellStyle name="Normal 5 4 6 5 3" xfId="22451"/>
    <cellStyle name="Normal 5 4 6 5 4" xfId="22452"/>
    <cellStyle name="Normal 5 4 6 6" xfId="22453"/>
    <cellStyle name="Normal 5 4 6 6 2" xfId="22454"/>
    <cellStyle name="Normal 5 4 6 6 3" xfId="22455"/>
    <cellStyle name="Normal 5 4 6 6 4" xfId="22456"/>
    <cellStyle name="Normal 5 4 6 7" xfId="22457"/>
    <cellStyle name="Normal 5 4 6 7 2" xfId="22458"/>
    <cellStyle name="Normal 5 4 6 7 3" xfId="22459"/>
    <cellStyle name="Normal 5 4 6 7 4" xfId="22460"/>
    <cellStyle name="Normal 5 4 6 8" xfId="22461"/>
    <cellStyle name="Normal 5 4 6 8 2" xfId="22462"/>
    <cellStyle name="Normal 5 4 6 8 3" xfId="22463"/>
    <cellStyle name="Normal 5 4 6 9" xfId="22464"/>
    <cellStyle name="Normal 5 4 7" xfId="22465"/>
    <cellStyle name="Normal 5 4 7 10" xfId="22466"/>
    <cellStyle name="Normal 5 4 7 2" xfId="22467"/>
    <cellStyle name="Normal 5 4 7 2 2" xfId="22468"/>
    <cellStyle name="Normal 5 4 7 2 2 2" xfId="22469"/>
    <cellStyle name="Normal 5 4 7 2 2 2 2" xfId="22470"/>
    <cellStyle name="Normal 5 4 7 2 2 2 3" xfId="22471"/>
    <cellStyle name="Normal 5 4 7 2 2 2 4" xfId="22472"/>
    <cellStyle name="Normal 5 4 7 2 2 3" xfId="22473"/>
    <cellStyle name="Normal 5 4 7 2 2 3 2" xfId="22474"/>
    <cellStyle name="Normal 5 4 7 2 2 3 3" xfId="22475"/>
    <cellStyle name="Normal 5 4 7 2 2 4" xfId="22476"/>
    <cellStyle name="Normal 5 4 7 2 2 5" xfId="22477"/>
    <cellStyle name="Normal 5 4 7 2 2 6" xfId="22478"/>
    <cellStyle name="Normal 5 4 7 2 3" xfId="22479"/>
    <cellStyle name="Normal 5 4 7 2 3 2" xfId="22480"/>
    <cellStyle name="Normal 5 4 7 2 3 3" xfId="22481"/>
    <cellStyle name="Normal 5 4 7 2 3 4" xfId="22482"/>
    <cellStyle name="Normal 5 4 7 2 4" xfId="22483"/>
    <cellStyle name="Normal 5 4 7 2 4 2" xfId="22484"/>
    <cellStyle name="Normal 5 4 7 2 4 3" xfId="22485"/>
    <cellStyle name="Normal 5 4 7 2 4 4" xfId="22486"/>
    <cellStyle name="Normal 5 4 7 2 5" xfId="22487"/>
    <cellStyle name="Normal 5 4 7 2 5 2" xfId="22488"/>
    <cellStyle name="Normal 5 4 7 2 5 3" xfId="22489"/>
    <cellStyle name="Normal 5 4 7 2 5 4" xfId="22490"/>
    <cellStyle name="Normal 5 4 7 2 6" xfId="22491"/>
    <cellStyle name="Normal 5 4 7 2 6 2" xfId="22492"/>
    <cellStyle name="Normal 5 4 7 2 6 3" xfId="22493"/>
    <cellStyle name="Normal 5 4 7 2 7" xfId="22494"/>
    <cellStyle name="Normal 5 4 7 2 8" xfId="22495"/>
    <cellStyle name="Normal 5 4 7 2 9" xfId="22496"/>
    <cellStyle name="Normal 5 4 7 3" xfId="22497"/>
    <cellStyle name="Normal 5 4 7 3 2" xfId="22498"/>
    <cellStyle name="Normal 5 4 7 3 2 2" xfId="22499"/>
    <cellStyle name="Normal 5 4 7 3 2 3" xfId="22500"/>
    <cellStyle name="Normal 5 4 7 3 2 4" xfId="22501"/>
    <cellStyle name="Normal 5 4 7 3 3" xfId="22502"/>
    <cellStyle name="Normal 5 4 7 3 3 2" xfId="22503"/>
    <cellStyle name="Normal 5 4 7 3 3 3" xfId="22504"/>
    <cellStyle name="Normal 5 4 7 3 4" xfId="22505"/>
    <cellStyle name="Normal 5 4 7 3 5" xfId="22506"/>
    <cellStyle name="Normal 5 4 7 3 6" xfId="22507"/>
    <cellStyle name="Normal 5 4 7 4" xfId="22508"/>
    <cellStyle name="Normal 5 4 7 4 2" xfId="22509"/>
    <cellStyle name="Normal 5 4 7 4 3" xfId="22510"/>
    <cellStyle name="Normal 5 4 7 4 4" xfId="22511"/>
    <cellStyle name="Normal 5 4 7 5" xfId="22512"/>
    <cellStyle name="Normal 5 4 7 5 2" xfId="22513"/>
    <cellStyle name="Normal 5 4 7 5 3" xfId="22514"/>
    <cellStyle name="Normal 5 4 7 5 4" xfId="22515"/>
    <cellStyle name="Normal 5 4 7 6" xfId="22516"/>
    <cellStyle name="Normal 5 4 7 6 2" xfId="22517"/>
    <cellStyle name="Normal 5 4 7 6 3" xfId="22518"/>
    <cellStyle name="Normal 5 4 7 6 4" xfId="22519"/>
    <cellStyle name="Normal 5 4 7 7" xfId="22520"/>
    <cellStyle name="Normal 5 4 7 7 2" xfId="22521"/>
    <cellStyle name="Normal 5 4 7 7 3" xfId="22522"/>
    <cellStyle name="Normal 5 4 7 8" xfId="22523"/>
    <cellStyle name="Normal 5 4 7 9" xfId="22524"/>
    <cellStyle name="Normal 5 4 8" xfId="22525"/>
    <cellStyle name="Normal 5 4 8 2" xfId="22526"/>
    <cellStyle name="Normal 5 4 8 2 2" xfId="22527"/>
    <cellStyle name="Normal 5 4 8 2 2 2" xfId="22528"/>
    <cellStyle name="Normal 5 4 8 2 2 3" xfId="22529"/>
    <cellStyle name="Normal 5 4 8 2 2 4" xfId="22530"/>
    <cellStyle name="Normal 5 4 8 2 3" xfId="22531"/>
    <cellStyle name="Normal 5 4 8 2 3 2" xfId="22532"/>
    <cellStyle name="Normal 5 4 8 2 3 3" xfId="22533"/>
    <cellStyle name="Normal 5 4 8 2 4" xfId="22534"/>
    <cellStyle name="Normal 5 4 8 2 5" xfId="22535"/>
    <cellStyle name="Normal 5 4 8 2 6" xfId="22536"/>
    <cellStyle name="Normal 5 4 8 3" xfId="22537"/>
    <cellStyle name="Normal 5 4 8 3 2" xfId="22538"/>
    <cellStyle name="Normal 5 4 8 3 3" xfId="22539"/>
    <cellStyle name="Normal 5 4 8 3 4" xfId="22540"/>
    <cellStyle name="Normal 5 4 8 4" xfId="22541"/>
    <cellStyle name="Normal 5 4 8 4 2" xfId="22542"/>
    <cellStyle name="Normal 5 4 8 4 3" xfId="22543"/>
    <cellStyle name="Normal 5 4 8 4 4" xfId="22544"/>
    <cellStyle name="Normal 5 4 8 5" xfId="22545"/>
    <cellStyle name="Normal 5 4 8 5 2" xfId="22546"/>
    <cellStyle name="Normal 5 4 8 5 3" xfId="22547"/>
    <cellStyle name="Normal 5 4 8 5 4" xfId="22548"/>
    <cellStyle name="Normal 5 4 8 6" xfId="22549"/>
    <cellStyle name="Normal 5 4 8 6 2" xfId="22550"/>
    <cellStyle name="Normal 5 4 8 6 3" xfId="22551"/>
    <cellStyle name="Normal 5 4 8 7" xfId="22552"/>
    <cellStyle name="Normal 5 4 8 8" xfId="22553"/>
    <cellStyle name="Normal 5 4 8 9" xfId="22554"/>
    <cellStyle name="Normal 5 4 9" xfId="22555"/>
    <cellStyle name="Normal 5 4 9 2" xfId="22556"/>
    <cellStyle name="Normal 5 4 9 2 2" xfId="22557"/>
    <cellStyle name="Normal 5 4 9 2 2 2" xfId="22558"/>
    <cellStyle name="Normal 5 4 9 2 2 3" xfId="22559"/>
    <cellStyle name="Normal 5 4 9 2 2 4" xfId="22560"/>
    <cellStyle name="Normal 5 4 9 2 3" xfId="22561"/>
    <cellStyle name="Normal 5 4 9 2 3 2" xfId="22562"/>
    <cellStyle name="Normal 5 4 9 2 3 3" xfId="22563"/>
    <cellStyle name="Normal 5 4 9 2 4" xfId="22564"/>
    <cellStyle name="Normal 5 4 9 2 5" xfId="22565"/>
    <cellStyle name="Normal 5 4 9 2 6" xfId="22566"/>
    <cellStyle name="Normal 5 4 9 3" xfId="22567"/>
    <cellStyle name="Normal 5 4 9 3 2" xfId="22568"/>
    <cellStyle name="Normal 5 4 9 3 3" xfId="22569"/>
    <cellStyle name="Normal 5 4 9 3 4" xfId="22570"/>
    <cellStyle name="Normal 5 4 9 4" xfId="22571"/>
    <cellStyle name="Normal 5 4 9 4 2" xfId="22572"/>
    <cellStyle name="Normal 5 4 9 4 3" xfId="22573"/>
    <cellStyle name="Normal 5 4 9 4 4" xfId="22574"/>
    <cellStyle name="Normal 5 4 9 5" xfId="22575"/>
    <cellStyle name="Normal 5 4 9 5 2" xfId="22576"/>
    <cellStyle name="Normal 5 4 9 5 3" xfId="22577"/>
    <cellStyle name="Normal 5 4 9 5 4" xfId="22578"/>
    <cellStyle name="Normal 5 4 9 6" xfId="22579"/>
    <cellStyle name="Normal 5 4 9 6 2" xfId="22580"/>
    <cellStyle name="Normal 5 4 9 6 3" xfId="22581"/>
    <cellStyle name="Normal 5 4 9 7" xfId="22582"/>
    <cellStyle name="Normal 5 4 9 8" xfId="22583"/>
    <cellStyle name="Normal 5 4 9 9" xfId="22584"/>
    <cellStyle name="Normal 5 5" xfId="200"/>
    <cellStyle name="Normal 5 5 10" xfId="22585"/>
    <cellStyle name="Normal 5 5 10 2" xfId="22586"/>
    <cellStyle name="Normal 5 5 10 3" xfId="22587"/>
    <cellStyle name="Normal 5 5 10 4" xfId="22588"/>
    <cellStyle name="Normal 5 5 11" xfId="22589"/>
    <cellStyle name="Normal 5 5 11 2" xfId="22590"/>
    <cellStyle name="Normal 5 5 11 3" xfId="22591"/>
    <cellStyle name="Normal 5 5 12" xfId="22592"/>
    <cellStyle name="Normal 5 5 13" xfId="22593"/>
    <cellStyle name="Normal 5 5 14" xfId="22594"/>
    <cellStyle name="Normal 5 5 2" xfId="22595"/>
    <cellStyle name="Normal 5 5 2 10" xfId="22596"/>
    <cellStyle name="Normal 5 5 2 11" xfId="22597"/>
    <cellStyle name="Normal 5 5 2 2" xfId="22598"/>
    <cellStyle name="Normal 5 5 2 2 10" xfId="22599"/>
    <cellStyle name="Normal 5 5 2 2 2" xfId="22600"/>
    <cellStyle name="Normal 5 5 2 2 2 2" xfId="22601"/>
    <cellStyle name="Normal 5 5 2 2 2 2 2" xfId="22602"/>
    <cellStyle name="Normal 5 5 2 2 2 2 2 2" xfId="22603"/>
    <cellStyle name="Normal 5 5 2 2 2 2 2 3" xfId="22604"/>
    <cellStyle name="Normal 5 5 2 2 2 2 2 4" xfId="22605"/>
    <cellStyle name="Normal 5 5 2 2 2 2 3" xfId="22606"/>
    <cellStyle name="Normal 5 5 2 2 2 2 3 2" xfId="22607"/>
    <cellStyle name="Normal 5 5 2 2 2 2 3 3" xfId="22608"/>
    <cellStyle name="Normal 5 5 2 2 2 2 4" xfId="22609"/>
    <cellStyle name="Normal 5 5 2 2 2 2 5" xfId="22610"/>
    <cellStyle name="Normal 5 5 2 2 2 2 6" xfId="22611"/>
    <cellStyle name="Normal 5 5 2 2 2 3" xfId="22612"/>
    <cellStyle name="Normal 5 5 2 2 2 3 2" xfId="22613"/>
    <cellStyle name="Normal 5 5 2 2 2 3 3" xfId="22614"/>
    <cellStyle name="Normal 5 5 2 2 2 3 4" xfId="22615"/>
    <cellStyle name="Normal 5 5 2 2 2 4" xfId="22616"/>
    <cellStyle name="Normal 5 5 2 2 2 4 2" xfId="22617"/>
    <cellStyle name="Normal 5 5 2 2 2 4 3" xfId="22618"/>
    <cellStyle name="Normal 5 5 2 2 2 4 4" xfId="22619"/>
    <cellStyle name="Normal 5 5 2 2 2 5" xfId="22620"/>
    <cellStyle name="Normal 5 5 2 2 2 5 2" xfId="22621"/>
    <cellStyle name="Normal 5 5 2 2 2 5 3" xfId="22622"/>
    <cellStyle name="Normal 5 5 2 2 2 5 4" xfId="22623"/>
    <cellStyle name="Normal 5 5 2 2 2 6" xfId="22624"/>
    <cellStyle name="Normal 5 5 2 2 2 6 2" xfId="22625"/>
    <cellStyle name="Normal 5 5 2 2 2 6 3" xfId="22626"/>
    <cellStyle name="Normal 5 5 2 2 2 7" xfId="22627"/>
    <cellStyle name="Normal 5 5 2 2 2 8" xfId="22628"/>
    <cellStyle name="Normal 5 5 2 2 2 9" xfId="22629"/>
    <cellStyle name="Normal 5 5 2 2 3" xfId="22630"/>
    <cellStyle name="Normal 5 5 2 2 3 2" xfId="22631"/>
    <cellStyle name="Normal 5 5 2 2 3 2 2" xfId="22632"/>
    <cellStyle name="Normal 5 5 2 2 3 2 3" xfId="22633"/>
    <cellStyle name="Normal 5 5 2 2 3 2 4" xfId="22634"/>
    <cellStyle name="Normal 5 5 2 2 3 3" xfId="22635"/>
    <cellStyle name="Normal 5 5 2 2 3 3 2" xfId="22636"/>
    <cellStyle name="Normal 5 5 2 2 3 3 3" xfId="22637"/>
    <cellStyle name="Normal 5 5 2 2 3 4" xfId="22638"/>
    <cellStyle name="Normal 5 5 2 2 3 5" xfId="22639"/>
    <cellStyle name="Normal 5 5 2 2 3 6" xfId="22640"/>
    <cellStyle name="Normal 5 5 2 2 4" xfId="22641"/>
    <cellStyle name="Normal 5 5 2 2 4 2" xfId="22642"/>
    <cellStyle name="Normal 5 5 2 2 4 3" xfId="22643"/>
    <cellStyle name="Normal 5 5 2 2 4 4" xfId="22644"/>
    <cellStyle name="Normal 5 5 2 2 5" xfId="22645"/>
    <cellStyle name="Normal 5 5 2 2 5 2" xfId="22646"/>
    <cellStyle name="Normal 5 5 2 2 5 3" xfId="22647"/>
    <cellStyle name="Normal 5 5 2 2 5 4" xfId="22648"/>
    <cellStyle name="Normal 5 5 2 2 6" xfId="22649"/>
    <cellStyle name="Normal 5 5 2 2 6 2" xfId="22650"/>
    <cellStyle name="Normal 5 5 2 2 6 3" xfId="22651"/>
    <cellStyle name="Normal 5 5 2 2 6 4" xfId="22652"/>
    <cellStyle name="Normal 5 5 2 2 7" xfId="22653"/>
    <cellStyle name="Normal 5 5 2 2 7 2" xfId="22654"/>
    <cellStyle name="Normal 5 5 2 2 7 3" xfId="22655"/>
    <cellStyle name="Normal 5 5 2 2 8" xfId="22656"/>
    <cellStyle name="Normal 5 5 2 2 9" xfId="22657"/>
    <cellStyle name="Normal 5 5 2 3" xfId="22658"/>
    <cellStyle name="Normal 5 5 2 3 2" xfId="22659"/>
    <cellStyle name="Normal 5 5 2 3 2 2" xfId="22660"/>
    <cellStyle name="Normal 5 5 2 3 2 2 2" xfId="22661"/>
    <cellStyle name="Normal 5 5 2 3 2 2 3" xfId="22662"/>
    <cellStyle name="Normal 5 5 2 3 2 2 4" xfId="22663"/>
    <cellStyle name="Normal 5 5 2 3 2 3" xfId="22664"/>
    <cellStyle name="Normal 5 5 2 3 2 3 2" xfId="22665"/>
    <cellStyle name="Normal 5 5 2 3 2 3 3" xfId="22666"/>
    <cellStyle name="Normal 5 5 2 3 2 4" xfId="22667"/>
    <cellStyle name="Normal 5 5 2 3 2 5" xfId="22668"/>
    <cellStyle name="Normal 5 5 2 3 2 6" xfId="22669"/>
    <cellStyle name="Normal 5 5 2 3 3" xfId="22670"/>
    <cellStyle name="Normal 5 5 2 3 3 2" xfId="22671"/>
    <cellStyle name="Normal 5 5 2 3 3 3" xfId="22672"/>
    <cellStyle name="Normal 5 5 2 3 3 4" xfId="22673"/>
    <cellStyle name="Normal 5 5 2 3 4" xfId="22674"/>
    <cellStyle name="Normal 5 5 2 3 4 2" xfId="22675"/>
    <cellStyle name="Normal 5 5 2 3 4 3" xfId="22676"/>
    <cellStyle name="Normal 5 5 2 3 4 4" xfId="22677"/>
    <cellStyle name="Normal 5 5 2 3 5" xfId="22678"/>
    <cellStyle name="Normal 5 5 2 3 5 2" xfId="22679"/>
    <cellStyle name="Normal 5 5 2 3 5 3" xfId="22680"/>
    <cellStyle name="Normal 5 5 2 3 5 4" xfId="22681"/>
    <cellStyle name="Normal 5 5 2 3 6" xfId="22682"/>
    <cellStyle name="Normal 5 5 2 3 6 2" xfId="22683"/>
    <cellStyle name="Normal 5 5 2 3 6 3" xfId="22684"/>
    <cellStyle name="Normal 5 5 2 3 7" xfId="22685"/>
    <cellStyle name="Normal 5 5 2 3 8" xfId="22686"/>
    <cellStyle name="Normal 5 5 2 3 9" xfId="22687"/>
    <cellStyle name="Normal 5 5 2 4" xfId="22688"/>
    <cellStyle name="Normal 5 5 2 4 2" xfId="22689"/>
    <cellStyle name="Normal 5 5 2 4 2 2" xfId="22690"/>
    <cellStyle name="Normal 5 5 2 4 2 3" xfId="22691"/>
    <cellStyle name="Normal 5 5 2 4 2 4" xfId="22692"/>
    <cellStyle name="Normal 5 5 2 4 3" xfId="22693"/>
    <cellStyle name="Normal 5 5 2 4 3 2" xfId="22694"/>
    <cellStyle name="Normal 5 5 2 4 3 3" xfId="22695"/>
    <cellStyle name="Normal 5 5 2 4 4" xfId="22696"/>
    <cellStyle name="Normal 5 5 2 4 5" xfId="22697"/>
    <cellStyle name="Normal 5 5 2 4 6" xfId="22698"/>
    <cellStyle name="Normal 5 5 2 5" xfId="22699"/>
    <cellStyle name="Normal 5 5 2 5 2" xfId="22700"/>
    <cellStyle name="Normal 5 5 2 5 3" xfId="22701"/>
    <cellStyle name="Normal 5 5 2 5 4" xfId="22702"/>
    <cellStyle name="Normal 5 5 2 6" xfId="22703"/>
    <cellStyle name="Normal 5 5 2 6 2" xfId="22704"/>
    <cellStyle name="Normal 5 5 2 6 3" xfId="22705"/>
    <cellStyle name="Normal 5 5 2 6 4" xfId="22706"/>
    <cellStyle name="Normal 5 5 2 7" xfId="22707"/>
    <cellStyle name="Normal 5 5 2 7 2" xfId="22708"/>
    <cellStyle name="Normal 5 5 2 7 3" xfId="22709"/>
    <cellStyle name="Normal 5 5 2 7 4" xfId="22710"/>
    <cellStyle name="Normal 5 5 2 8" xfId="22711"/>
    <cellStyle name="Normal 5 5 2 8 2" xfId="22712"/>
    <cellStyle name="Normal 5 5 2 8 3" xfId="22713"/>
    <cellStyle name="Normal 5 5 2 9" xfId="22714"/>
    <cellStyle name="Normal 5 5 3" xfId="22715"/>
    <cellStyle name="Normal 5 5 3 10" xfId="22716"/>
    <cellStyle name="Normal 5 5 3 2" xfId="22717"/>
    <cellStyle name="Normal 5 5 3 2 2" xfId="22718"/>
    <cellStyle name="Normal 5 5 3 2 2 2" xfId="22719"/>
    <cellStyle name="Normal 5 5 3 2 2 2 2" xfId="22720"/>
    <cellStyle name="Normal 5 5 3 2 2 2 3" xfId="22721"/>
    <cellStyle name="Normal 5 5 3 2 2 2 4" xfId="22722"/>
    <cellStyle name="Normal 5 5 3 2 2 3" xfId="22723"/>
    <cellStyle name="Normal 5 5 3 2 2 3 2" xfId="22724"/>
    <cellStyle name="Normal 5 5 3 2 2 3 3" xfId="22725"/>
    <cellStyle name="Normal 5 5 3 2 2 4" xfId="22726"/>
    <cellStyle name="Normal 5 5 3 2 2 5" xfId="22727"/>
    <cellStyle name="Normal 5 5 3 2 2 6" xfId="22728"/>
    <cellStyle name="Normal 5 5 3 2 3" xfId="22729"/>
    <cellStyle name="Normal 5 5 3 2 3 2" xfId="22730"/>
    <cellStyle name="Normal 5 5 3 2 3 3" xfId="22731"/>
    <cellStyle name="Normal 5 5 3 2 3 4" xfId="22732"/>
    <cellStyle name="Normal 5 5 3 2 4" xfId="22733"/>
    <cellStyle name="Normal 5 5 3 2 4 2" xfId="22734"/>
    <cellStyle name="Normal 5 5 3 2 4 3" xfId="22735"/>
    <cellStyle name="Normal 5 5 3 2 4 4" xfId="22736"/>
    <cellStyle name="Normal 5 5 3 2 5" xfId="22737"/>
    <cellStyle name="Normal 5 5 3 2 5 2" xfId="22738"/>
    <cellStyle name="Normal 5 5 3 2 5 3" xfId="22739"/>
    <cellStyle name="Normal 5 5 3 2 5 4" xfId="22740"/>
    <cellStyle name="Normal 5 5 3 2 6" xfId="22741"/>
    <cellStyle name="Normal 5 5 3 2 6 2" xfId="22742"/>
    <cellStyle name="Normal 5 5 3 2 6 3" xfId="22743"/>
    <cellStyle name="Normal 5 5 3 2 7" xfId="22744"/>
    <cellStyle name="Normal 5 5 3 2 8" xfId="22745"/>
    <cellStyle name="Normal 5 5 3 2 9" xfId="22746"/>
    <cellStyle name="Normal 5 5 3 3" xfId="22747"/>
    <cellStyle name="Normal 5 5 3 3 2" xfId="22748"/>
    <cellStyle name="Normal 5 5 3 3 2 2" xfId="22749"/>
    <cellStyle name="Normal 5 5 3 3 2 3" xfId="22750"/>
    <cellStyle name="Normal 5 5 3 3 2 4" xfId="22751"/>
    <cellStyle name="Normal 5 5 3 3 3" xfId="22752"/>
    <cellStyle name="Normal 5 5 3 3 3 2" xfId="22753"/>
    <cellStyle name="Normal 5 5 3 3 3 3" xfId="22754"/>
    <cellStyle name="Normal 5 5 3 3 4" xfId="22755"/>
    <cellStyle name="Normal 5 5 3 3 5" xfId="22756"/>
    <cellStyle name="Normal 5 5 3 3 6" xfId="22757"/>
    <cellStyle name="Normal 5 5 3 4" xfId="22758"/>
    <cellStyle name="Normal 5 5 3 4 2" xfId="22759"/>
    <cellStyle name="Normal 5 5 3 4 3" xfId="22760"/>
    <cellStyle name="Normal 5 5 3 4 4" xfId="22761"/>
    <cellStyle name="Normal 5 5 3 5" xfId="22762"/>
    <cellStyle name="Normal 5 5 3 5 2" xfId="22763"/>
    <cellStyle name="Normal 5 5 3 5 3" xfId="22764"/>
    <cellStyle name="Normal 5 5 3 5 4" xfId="22765"/>
    <cellStyle name="Normal 5 5 3 6" xfId="22766"/>
    <cellStyle name="Normal 5 5 3 6 2" xfId="22767"/>
    <cellStyle name="Normal 5 5 3 6 3" xfId="22768"/>
    <cellStyle name="Normal 5 5 3 6 4" xfId="22769"/>
    <cellStyle name="Normal 5 5 3 7" xfId="22770"/>
    <cellStyle name="Normal 5 5 3 7 2" xfId="22771"/>
    <cellStyle name="Normal 5 5 3 7 3" xfId="22772"/>
    <cellStyle name="Normal 5 5 3 8" xfId="22773"/>
    <cellStyle name="Normal 5 5 3 9" xfId="22774"/>
    <cellStyle name="Normal 5 5 4" xfId="22775"/>
    <cellStyle name="Normal 5 5 4 2" xfId="22776"/>
    <cellStyle name="Normal 5 5 4 2 2" xfId="22777"/>
    <cellStyle name="Normal 5 5 4 2 2 2" xfId="22778"/>
    <cellStyle name="Normal 5 5 4 2 2 3" xfId="22779"/>
    <cellStyle name="Normal 5 5 4 2 2 4" xfId="22780"/>
    <cellStyle name="Normal 5 5 4 2 3" xfId="22781"/>
    <cellStyle name="Normal 5 5 4 2 3 2" xfId="22782"/>
    <cellStyle name="Normal 5 5 4 2 3 3" xfId="22783"/>
    <cellStyle name="Normal 5 5 4 2 4" xfId="22784"/>
    <cellStyle name="Normal 5 5 4 2 5" xfId="22785"/>
    <cellStyle name="Normal 5 5 4 2 6" xfId="22786"/>
    <cellStyle name="Normal 5 5 4 3" xfId="22787"/>
    <cellStyle name="Normal 5 5 4 3 2" xfId="22788"/>
    <cellStyle name="Normal 5 5 4 3 3" xfId="22789"/>
    <cellStyle name="Normal 5 5 4 3 4" xfId="22790"/>
    <cellStyle name="Normal 5 5 4 4" xfId="22791"/>
    <cellStyle name="Normal 5 5 4 4 2" xfId="22792"/>
    <cellStyle name="Normal 5 5 4 4 3" xfId="22793"/>
    <cellStyle name="Normal 5 5 4 4 4" xfId="22794"/>
    <cellStyle name="Normal 5 5 4 5" xfId="22795"/>
    <cellStyle name="Normal 5 5 4 5 2" xfId="22796"/>
    <cellStyle name="Normal 5 5 4 5 3" xfId="22797"/>
    <cellStyle name="Normal 5 5 4 5 4" xfId="22798"/>
    <cellStyle name="Normal 5 5 4 6" xfId="22799"/>
    <cellStyle name="Normal 5 5 4 6 2" xfId="22800"/>
    <cellStyle name="Normal 5 5 4 6 3" xfId="22801"/>
    <cellStyle name="Normal 5 5 4 7" xfId="22802"/>
    <cellStyle name="Normal 5 5 4 8" xfId="22803"/>
    <cellStyle name="Normal 5 5 4 9" xfId="22804"/>
    <cellStyle name="Normal 5 5 5" xfId="22805"/>
    <cellStyle name="Normal 5 5 5 2" xfId="22806"/>
    <cellStyle name="Normal 5 5 5 2 2" xfId="22807"/>
    <cellStyle name="Normal 5 5 5 2 2 2" xfId="22808"/>
    <cellStyle name="Normal 5 5 5 2 2 3" xfId="22809"/>
    <cellStyle name="Normal 5 5 5 2 2 4" xfId="22810"/>
    <cellStyle name="Normal 5 5 5 2 3" xfId="22811"/>
    <cellStyle name="Normal 5 5 5 2 3 2" xfId="22812"/>
    <cellStyle name="Normal 5 5 5 2 3 3" xfId="22813"/>
    <cellStyle name="Normal 5 5 5 2 4" xfId="22814"/>
    <cellStyle name="Normal 5 5 5 2 5" xfId="22815"/>
    <cellStyle name="Normal 5 5 5 2 6" xfId="22816"/>
    <cellStyle name="Normal 5 5 5 3" xfId="22817"/>
    <cellStyle name="Normal 5 5 5 3 2" xfId="22818"/>
    <cellStyle name="Normal 5 5 5 3 3" xfId="22819"/>
    <cellStyle name="Normal 5 5 5 3 4" xfId="22820"/>
    <cellStyle name="Normal 5 5 5 4" xfId="22821"/>
    <cellStyle name="Normal 5 5 5 4 2" xfId="22822"/>
    <cellStyle name="Normal 5 5 5 4 3" xfId="22823"/>
    <cellStyle name="Normal 5 5 5 4 4" xfId="22824"/>
    <cellStyle name="Normal 5 5 5 5" xfId="22825"/>
    <cellStyle name="Normal 5 5 5 5 2" xfId="22826"/>
    <cellStyle name="Normal 5 5 5 5 3" xfId="22827"/>
    <cellStyle name="Normal 5 5 5 5 4" xfId="22828"/>
    <cellStyle name="Normal 5 5 5 6" xfId="22829"/>
    <cellStyle name="Normal 5 5 5 6 2" xfId="22830"/>
    <cellStyle name="Normal 5 5 5 6 3" xfId="22831"/>
    <cellStyle name="Normal 5 5 5 7" xfId="22832"/>
    <cellStyle name="Normal 5 5 5 8" xfId="22833"/>
    <cellStyle name="Normal 5 5 5 9" xfId="22834"/>
    <cellStyle name="Normal 5 5 6" xfId="22835"/>
    <cellStyle name="Normal 5 5 6 2" xfId="22836"/>
    <cellStyle name="Normal 5 5 6 2 2" xfId="22837"/>
    <cellStyle name="Normal 5 5 6 2 2 2" xfId="22838"/>
    <cellStyle name="Normal 5 5 6 2 2 3" xfId="22839"/>
    <cellStyle name="Normal 5 5 6 2 2 4" xfId="22840"/>
    <cellStyle name="Normal 5 5 6 2 3" xfId="22841"/>
    <cellStyle name="Normal 5 5 6 2 3 2" xfId="22842"/>
    <cellStyle name="Normal 5 5 6 2 3 3" xfId="22843"/>
    <cellStyle name="Normal 5 5 6 2 4" xfId="22844"/>
    <cellStyle name="Normal 5 5 6 2 5" xfId="22845"/>
    <cellStyle name="Normal 5 5 6 2 6" xfId="22846"/>
    <cellStyle name="Normal 5 5 6 3" xfId="22847"/>
    <cellStyle name="Normal 5 5 6 3 2" xfId="22848"/>
    <cellStyle name="Normal 5 5 6 3 3" xfId="22849"/>
    <cellStyle name="Normal 5 5 6 3 4" xfId="22850"/>
    <cellStyle name="Normal 5 5 6 4" xfId="22851"/>
    <cellStyle name="Normal 5 5 6 4 2" xfId="22852"/>
    <cellStyle name="Normal 5 5 6 4 3" xfId="22853"/>
    <cellStyle name="Normal 5 5 6 4 4" xfId="22854"/>
    <cellStyle name="Normal 5 5 6 5" xfId="22855"/>
    <cellStyle name="Normal 5 5 6 5 2" xfId="22856"/>
    <cellStyle name="Normal 5 5 6 5 3" xfId="22857"/>
    <cellStyle name="Normal 5 5 6 6" xfId="22858"/>
    <cellStyle name="Normal 5 5 6 7" xfId="22859"/>
    <cellStyle name="Normal 5 5 6 8" xfId="22860"/>
    <cellStyle name="Normal 5 5 7" xfId="22861"/>
    <cellStyle name="Normal 5 5 7 2" xfId="22862"/>
    <cellStyle name="Normal 5 5 7 2 2" xfId="22863"/>
    <cellStyle name="Normal 5 5 7 2 3" xfId="22864"/>
    <cellStyle name="Normal 5 5 7 2 4" xfId="22865"/>
    <cellStyle name="Normal 5 5 7 3" xfId="22866"/>
    <cellStyle name="Normal 5 5 7 3 2" xfId="22867"/>
    <cellStyle name="Normal 5 5 7 3 3" xfId="22868"/>
    <cellStyle name="Normal 5 5 7 4" xfId="22869"/>
    <cellStyle name="Normal 5 5 7 5" xfId="22870"/>
    <cellStyle name="Normal 5 5 7 6" xfId="22871"/>
    <cellStyle name="Normal 5 5 8" xfId="22872"/>
    <cellStyle name="Normal 5 5 8 2" xfId="22873"/>
    <cellStyle name="Normal 5 5 8 3" xfId="22874"/>
    <cellStyle name="Normal 5 5 8 4" xfId="22875"/>
    <cellStyle name="Normal 5 5 9" xfId="22876"/>
    <cellStyle name="Normal 5 5 9 2" xfId="22877"/>
    <cellStyle name="Normal 5 5 9 3" xfId="22878"/>
    <cellStyle name="Normal 5 5 9 4" xfId="22879"/>
    <cellStyle name="Normal 5 6" xfId="22880"/>
    <cellStyle name="Normal 5 6 10" xfId="22881"/>
    <cellStyle name="Normal 5 6 10 2" xfId="22882"/>
    <cellStyle name="Normal 5 6 10 3" xfId="22883"/>
    <cellStyle name="Normal 5 6 10 4" xfId="22884"/>
    <cellStyle name="Normal 5 6 11" xfId="22885"/>
    <cellStyle name="Normal 5 6 11 2" xfId="22886"/>
    <cellStyle name="Normal 5 6 11 3" xfId="22887"/>
    <cellStyle name="Normal 5 6 12" xfId="22888"/>
    <cellStyle name="Normal 5 6 13" xfId="22889"/>
    <cellStyle name="Normal 5 6 14" xfId="22890"/>
    <cellStyle name="Normal 5 6 2" xfId="22891"/>
    <cellStyle name="Normal 5 6 2 10" xfId="22892"/>
    <cellStyle name="Normal 5 6 2 11" xfId="22893"/>
    <cellStyle name="Normal 5 6 2 2" xfId="22894"/>
    <cellStyle name="Normal 5 6 2 2 10" xfId="22895"/>
    <cellStyle name="Normal 5 6 2 2 2" xfId="22896"/>
    <cellStyle name="Normal 5 6 2 2 2 2" xfId="22897"/>
    <cellStyle name="Normal 5 6 2 2 2 2 2" xfId="22898"/>
    <cellStyle name="Normal 5 6 2 2 2 2 2 2" xfId="22899"/>
    <cellStyle name="Normal 5 6 2 2 2 2 2 3" xfId="22900"/>
    <cellStyle name="Normal 5 6 2 2 2 2 2 4" xfId="22901"/>
    <cellStyle name="Normal 5 6 2 2 2 2 3" xfId="22902"/>
    <cellStyle name="Normal 5 6 2 2 2 2 3 2" xfId="22903"/>
    <cellStyle name="Normal 5 6 2 2 2 2 3 3" xfId="22904"/>
    <cellStyle name="Normal 5 6 2 2 2 2 4" xfId="22905"/>
    <cellStyle name="Normal 5 6 2 2 2 2 5" xfId="22906"/>
    <cellStyle name="Normal 5 6 2 2 2 2 6" xfId="22907"/>
    <cellStyle name="Normal 5 6 2 2 2 3" xfId="22908"/>
    <cellStyle name="Normal 5 6 2 2 2 3 2" xfId="22909"/>
    <cellStyle name="Normal 5 6 2 2 2 3 3" xfId="22910"/>
    <cellStyle name="Normal 5 6 2 2 2 3 4" xfId="22911"/>
    <cellStyle name="Normal 5 6 2 2 2 4" xfId="22912"/>
    <cellStyle name="Normal 5 6 2 2 2 4 2" xfId="22913"/>
    <cellStyle name="Normal 5 6 2 2 2 4 3" xfId="22914"/>
    <cellStyle name="Normal 5 6 2 2 2 4 4" xfId="22915"/>
    <cellStyle name="Normal 5 6 2 2 2 5" xfId="22916"/>
    <cellStyle name="Normal 5 6 2 2 2 5 2" xfId="22917"/>
    <cellStyle name="Normal 5 6 2 2 2 5 3" xfId="22918"/>
    <cellStyle name="Normal 5 6 2 2 2 5 4" xfId="22919"/>
    <cellStyle name="Normal 5 6 2 2 2 6" xfId="22920"/>
    <cellStyle name="Normal 5 6 2 2 2 6 2" xfId="22921"/>
    <cellStyle name="Normal 5 6 2 2 2 6 3" xfId="22922"/>
    <cellStyle name="Normal 5 6 2 2 2 7" xfId="22923"/>
    <cellStyle name="Normal 5 6 2 2 2 8" xfId="22924"/>
    <cellStyle name="Normal 5 6 2 2 2 9" xfId="22925"/>
    <cellStyle name="Normal 5 6 2 2 3" xfId="22926"/>
    <cellStyle name="Normal 5 6 2 2 3 2" xfId="22927"/>
    <cellStyle name="Normal 5 6 2 2 3 2 2" xfId="22928"/>
    <cellStyle name="Normal 5 6 2 2 3 2 3" xfId="22929"/>
    <cellStyle name="Normal 5 6 2 2 3 2 4" xfId="22930"/>
    <cellStyle name="Normal 5 6 2 2 3 3" xfId="22931"/>
    <cellStyle name="Normal 5 6 2 2 3 3 2" xfId="22932"/>
    <cellStyle name="Normal 5 6 2 2 3 3 3" xfId="22933"/>
    <cellStyle name="Normal 5 6 2 2 3 4" xfId="22934"/>
    <cellStyle name="Normal 5 6 2 2 3 5" xfId="22935"/>
    <cellStyle name="Normal 5 6 2 2 3 6" xfId="22936"/>
    <cellStyle name="Normal 5 6 2 2 4" xfId="22937"/>
    <cellStyle name="Normal 5 6 2 2 4 2" xfId="22938"/>
    <cellStyle name="Normal 5 6 2 2 4 3" xfId="22939"/>
    <cellStyle name="Normal 5 6 2 2 4 4" xfId="22940"/>
    <cellStyle name="Normal 5 6 2 2 5" xfId="22941"/>
    <cellStyle name="Normal 5 6 2 2 5 2" xfId="22942"/>
    <cellStyle name="Normal 5 6 2 2 5 3" xfId="22943"/>
    <cellStyle name="Normal 5 6 2 2 5 4" xfId="22944"/>
    <cellStyle name="Normal 5 6 2 2 6" xfId="22945"/>
    <cellStyle name="Normal 5 6 2 2 6 2" xfId="22946"/>
    <cellStyle name="Normal 5 6 2 2 6 3" xfId="22947"/>
    <cellStyle name="Normal 5 6 2 2 6 4" xfId="22948"/>
    <cellStyle name="Normal 5 6 2 2 7" xfId="22949"/>
    <cellStyle name="Normal 5 6 2 2 7 2" xfId="22950"/>
    <cellStyle name="Normal 5 6 2 2 7 3" xfId="22951"/>
    <cellStyle name="Normal 5 6 2 2 8" xfId="22952"/>
    <cellStyle name="Normal 5 6 2 2 9" xfId="22953"/>
    <cellStyle name="Normal 5 6 2 3" xfId="22954"/>
    <cellStyle name="Normal 5 6 2 3 2" xfId="22955"/>
    <cellStyle name="Normal 5 6 2 3 2 2" xfId="22956"/>
    <cellStyle name="Normal 5 6 2 3 2 2 2" xfId="22957"/>
    <cellStyle name="Normal 5 6 2 3 2 2 3" xfId="22958"/>
    <cellStyle name="Normal 5 6 2 3 2 2 4" xfId="22959"/>
    <cellStyle name="Normal 5 6 2 3 2 3" xfId="22960"/>
    <cellStyle name="Normal 5 6 2 3 2 3 2" xfId="22961"/>
    <cellStyle name="Normal 5 6 2 3 2 3 3" xfId="22962"/>
    <cellStyle name="Normal 5 6 2 3 2 4" xfId="22963"/>
    <cellStyle name="Normal 5 6 2 3 2 5" xfId="22964"/>
    <cellStyle name="Normal 5 6 2 3 2 6" xfId="22965"/>
    <cellStyle name="Normal 5 6 2 3 3" xfId="22966"/>
    <cellStyle name="Normal 5 6 2 3 3 2" xfId="22967"/>
    <cellStyle name="Normal 5 6 2 3 3 3" xfId="22968"/>
    <cellStyle name="Normal 5 6 2 3 3 4" xfId="22969"/>
    <cellStyle name="Normal 5 6 2 3 4" xfId="22970"/>
    <cellStyle name="Normal 5 6 2 3 4 2" xfId="22971"/>
    <cellStyle name="Normal 5 6 2 3 4 3" xfId="22972"/>
    <cellStyle name="Normal 5 6 2 3 4 4" xfId="22973"/>
    <cellStyle name="Normal 5 6 2 3 5" xfId="22974"/>
    <cellStyle name="Normal 5 6 2 3 5 2" xfId="22975"/>
    <cellStyle name="Normal 5 6 2 3 5 3" xfId="22976"/>
    <cellStyle name="Normal 5 6 2 3 5 4" xfId="22977"/>
    <cellStyle name="Normal 5 6 2 3 6" xfId="22978"/>
    <cellStyle name="Normal 5 6 2 3 6 2" xfId="22979"/>
    <cellStyle name="Normal 5 6 2 3 6 3" xfId="22980"/>
    <cellStyle name="Normal 5 6 2 3 7" xfId="22981"/>
    <cellStyle name="Normal 5 6 2 3 8" xfId="22982"/>
    <cellStyle name="Normal 5 6 2 3 9" xfId="22983"/>
    <cellStyle name="Normal 5 6 2 4" xfId="22984"/>
    <cellStyle name="Normal 5 6 2 4 2" xfId="22985"/>
    <cellStyle name="Normal 5 6 2 4 2 2" xfId="22986"/>
    <cellStyle name="Normal 5 6 2 4 2 3" xfId="22987"/>
    <cellStyle name="Normal 5 6 2 4 2 4" xfId="22988"/>
    <cellStyle name="Normal 5 6 2 4 3" xfId="22989"/>
    <cellStyle name="Normal 5 6 2 4 3 2" xfId="22990"/>
    <cellStyle name="Normal 5 6 2 4 3 3" xfId="22991"/>
    <cellStyle name="Normal 5 6 2 4 4" xfId="22992"/>
    <cellStyle name="Normal 5 6 2 4 5" xfId="22993"/>
    <cellStyle name="Normal 5 6 2 4 6" xfId="22994"/>
    <cellStyle name="Normal 5 6 2 5" xfId="22995"/>
    <cellStyle name="Normal 5 6 2 5 2" xfId="22996"/>
    <cellStyle name="Normal 5 6 2 5 3" xfId="22997"/>
    <cellStyle name="Normal 5 6 2 5 4" xfId="22998"/>
    <cellStyle name="Normal 5 6 2 6" xfId="22999"/>
    <cellStyle name="Normal 5 6 2 6 2" xfId="23000"/>
    <cellStyle name="Normal 5 6 2 6 3" xfId="23001"/>
    <cellStyle name="Normal 5 6 2 6 4" xfId="23002"/>
    <cellStyle name="Normal 5 6 2 7" xfId="23003"/>
    <cellStyle name="Normal 5 6 2 7 2" xfId="23004"/>
    <cellStyle name="Normal 5 6 2 7 3" xfId="23005"/>
    <cellStyle name="Normal 5 6 2 7 4" xfId="23006"/>
    <cellStyle name="Normal 5 6 2 8" xfId="23007"/>
    <cellStyle name="Normal 5 6 2 8 2" xfId="23008"/>
    <cellStyle name="Normal 5 6 2 8 3" xfId="23009"/>
    <cellStyle name="Normal 5 6 2 9" xfId="23010"/>
    <cellStyle name="Normal 5 6 3" xfId="23011"/>
    <cellStyle name="Normal 5 6 3 10" xfId="23012"/>
    <cellStyle name="Normal 5 6 3 2" xfId="23013"/>
    <cellStyle name="Normal 5 6 3 2 2" xfId="23014"/>
    <cellStyle name="Normal 5 6 3 2 2 2" xfId="23015"/>
    <cellStyle name="Normal 5 6 3 2 2 2 2" xfId="23016"/>
    <cellStyle name="Normal 5 6 3 2 2 2 3" xfId="23017"/>
    <cellStyle name="Normal 5 6 3 2 2 2 4" xfId="23018"/>
    <cellStyle name="Normal 5 6 3 2 2 3" xfId="23019"/>
    <cellStyle name="Normal 5 6 3 2 2 3 2" xfId="23020"/>
    <cellStyle name="Normal 5 6 3 2 2 3 3" xfId="23021"/>
    <cellStyle name="Normal 5 6 3 2 2 4" xfId="23022"/>
    <cellStyle name="Normal 5 6 3 2 2 5" xfId="23023"/>
    <cellStyle name="Normal 5 6 3 2 2 6" xfId="23024"/>
    <cellStyle name="Normal 5 6 3 2 3" xfId="23025"/>
    <cellStyle name="Normal 5 6 3 2 3 2" xfId="23026"/>
    <cellStyle name="Normal 5 6 3 2 3 3" xfId="23027"/>
    <cellStyle name="Normal 5 6 3 2 3 4" xfId="23028"/>
    <cellStyle name="Normal 5 6 3 2 4" xfId="23029"/>
    <cellStyle name="Normal 5 6 3 2 4 2" xfId="23030"/>
    <cellStyle name="Normal 5 6 3 2 4 3" xfId="23031"/>
    <cellStyle name="Normal 5 6 3 2 4 4" xfId="23032"/>
    <cellStyle name="Normal 5 6 3 2 5" xfId="23033"/>
    <cellStyle name="Normal 5 6 3 2 5 2" xfId="23034"/>
    <cellStyle name="Normal 5 6 3 2 5 3" xfId="23035"/>
    <cellStyle name="Normal 5 6 3 2 5 4" xfId="23036"/>
    <cellStyle name="Normal 5 6 3 2 6" xfId="23037"/>
    <cellStyle name="Normal 5 6 3 2 6 2" xfId="23038"/>
    <cellStyle name="Normal 5 6 3 2 6 3" xfId="23039"/>
    <cellStyle name="Normal 5 6 3 2 7" xfId="23040"/>
    <cellStyle name="Normal 5 6 3 2 8" xfId="23041"/>
    <cellStyle name="Normal 5 6 3 2 9" xfId="23042"/>
    <cellStyle name="Normal 5 6 3 3" xfId="23043"/>
    <cellStyle name="Normal 5 6 3 3 2" xfId="23044"/>
    <cellStyle name="Normal 5 6 3 3 2 2" xfId="23045"/>
    <cellStyle name="Normal 5 6 3 3 2 3" xfId="23046"/>
    <cellStyle name="Normal 5 6 3 3 2 4" xfId="23047"/>
    <cellStyle name="Normal 5 6 3 3 3" xfId="23048"/>
    <cellStyle name="Normal 5 6 3 3 3 2" xfId="23049"/>
    <cellStyle name="Normal 5 6 3 3 3 3" xfId="23050"/>
    <cellStyle name="Normal 5 6 3 3 4" xfId="23051"/>
    <cellStyle name="Normal 5 6 3 3 5" xfId="23052"/>
    <cellStyle name="Normal 5 6 3 3 6" xfId="23053"/>
    <cellStyle name="Normal 5 6 3 4" xfId="23054"/>
    <cellStyle name="Normal 5 6 3 4 2" xfId="23055"/>
    <cellStyle name="Normal 5 6 3 4 3" xfId="23056"/>
    <cellStyle name="Normal 5 6 3 4 4" xfId="23057"/>
    <cellStyle name="Normal 5 6 3 5" xfId="23058"/>
    <cellStyle name="Normal 5 6 3 5 2" xfId="23059"/>
    <cellStyle name="Normal 5 6 3 5 3" xfId="23060"/>
    <cellStyle name="Normal 5 6 3 5 4" xfId="23061"/>
    <cellStyle name="Normal 5 6 3 6" xfId="23062"/>
    <cellStyle name="Normal 5 6 3 6 2" xfId="23063"/>
    <cellStyle name="Normal 5 6 3 6 3" xfId="23064"/>
    <cellStyle name="Normal 5 6 3 6 4" xfId="23065"/>
    <cellStyle name="Normal 5 6 3 7" xfId="23066"/>
    <cellStyle name="Normal 5 6 3 7 2" xfId="23067"/>
    <cellStyle name="Normal 5 6 3 7 3" xfId="23068"/>
    <cellStyle name="Normal 5 6 3 8" xfId="23069"/>
    <cellStyle name="Normal 5 6 3 9" xfId="23070"/>
    <cellStyle name="Normal 5 6 4" xfId="23071"/>
    <cellStyle name="Normal 5 6 4 2" xfId="23072"/>
    <cellStyle name="Normal 5 6 4 2 2" xfId="23073"/>
    <cellStyle name="Normal 5 6 4 2 2 2" xfId="23074"/>
    <cellStyle name="Normal 5 6 4 2 2 3" xfId="23075"/>
    <cellStyle name="Normal 5 6 4 2 2 4" xfId="23076"/>
    <cellStyle name="Normal 5 6 4 2 3" xfId="23077"/>
    <cellStyle name="Normal 5 6 4 2 3 2" xfId="23078"/>
    <cellStyle name="Normal 5 6 4 2 3 3" xfId="23079"/>
    <cellStyle name="Normal 5 6 4 2 4" xfId="23080"/>
    <cellStyle name="Normal 5 6 4 2 5" xfId="23081"/>
    <cellStyle name="Normal 5 6 4 2 6" xfId="23082"/>
    <cellStyle name="Normal 5 6 4 3" xfId="23083"/>
    <cellStyle name="Normal 5 6 4 3 2" xfId="23084"/>
    <cellStyle name="Normal 5 6 4 3 3" xfId="23085"/>
    <cellStyle name="Normal 5 6 4 3 4" xfId="23086"/>
    <cellStyle name="Normal 5 6 4 4" xfId="23087"/>
    <cellStyle name="Normal 5 6 4 4 2" xfId="23088"/>
    <cellStyle name="Normal 5 6 4 4 3" xfId="23089"/>
    <cellStyle name="Normal 5 6 4 4 4" xfId="23090"/>
    <cellStyle name="Normal 5 6 4 5" xfId="23091"/>
    <cellStyle name="Normal 5 6 4 5 2" xfId="23092"/>
    <cellStyle name="Normal 5 6 4 5 3" xfId="23093"/>
    <cellStyle name="Normal 5 6 4 5 4" xfId="23094"/>
    <cellStyle name="Normal 5 6 4 6" xfId="23095"/>
    <cellStyle name="Normal 5 6 4 6 2" xfId="23096"/>
    <cellStyle name="Normal 5 6 4 6 3" xfId="23097"/>
    <cellStyle name="Normal 5 6 4 7" xfId="23098"/>
    <cellStyle name="Normal 5 6 4 8" xfId="23099"/>
    <cellStyle name="Normal 5 6 4 9" xfId="23100"/>
    <cellStyle name="Normal 5 6 5" xfId="23101"/>
    <cellStyle name="Normal 5 6 5 2" xfId="23102"/>
    <cellStyle name="Normal 5 6 5 2 2" xfId="23103"/>
    <cellStyle name="Normal 5 6 5 2 2 2" xfId="23104"/>
    <cellStyle name="Normal 5 6 5 2 2 3" xfId="23105"/>
    <cellStyle name="Normal 5 6 5 2 2 4" xfId="23106"/>
    <cellStyle name="Normal 5 6 5 2 3" xfId="23107"/>
    <cellStyle name="Normal 5 6 5 2 3 2" xfId="23108"/>
    <cellStyle name="Normal 5 6 5 2 3 3" xfId="23109"/>
    <cellStyle name="Normal 5 6 5 2 4" xfId="23110"/>
    <cellStyle name="Normal 5 6 5 2 5" xfId="23111"/>
    <cellStyle name="Normal 5 6 5 2 6" xfId="23112"/>
    <cellStyle name="Normal 5 6 5 3" xfId="23113"/>
    <cellStyle name="Normal 5 6 5 3 2" xfId="23114"/>
    <cellStyle name="Normal 5 6 5 3 3" xfId="23115"/>
    <cellStyle name="Normal 5 6 5 3 4" xfId="23116"/>
    <cellStyle name="Normal 5 6 5 4" xfId="23117"/>
    <cellStyle name="Normal 5 6 5 4 2" xfId="23118"/>
    <cellStyle name="Normal 5 6 5 4 3" xfId="23119"/>
    <cellStyle name="Normal 5 6 5 4 4" xfId="23120"/>
    <cellStyle name="Normal 5 6 5 5" xfId="23121"/>
    <cellStyle name="Normal 5 6 5 5 2" xfId="23122"/>
    <cellStyle name="Normal 5 6 5 5 3" xfId="23123"/>
    <cellStyle name="Normal 5 6 5 5 4" xfId="23124"/>
    <cellStyle name="Normal 5 6 5 6" xfId="23125"/>
    <cellStyle name="Normal 5 6 5 6 2" xfId="23126"/>
    <cellStyle name="Normal 5 6 5 6 3" xfId="23127"/>
    <cellStyle name="Normal 5 6 5 7" xfId="23128"/>
    <cellStyle name="Normal 5 6 5 8" xfId="23129"/>
    <cellStyle name="Normal 5 6 5 9" xfId="23130"/>
    <cellStyle name="Normal 5 6 6" xfId="23131"/>
    <cellStyle name="Normal 5 6 6 2" xfId="23132"/>
    <cellStyle name="Normal 5 6 6 2 2" xfId="23133"/>
    <cellStyle name="Normal 5 6 6 2 2 2" xfId="23134"/>
    <cellStyle name="Normal 5 6 6 2 2 3" xfId="23135"/>
    <cellStyle name="Normal 5 6 6 2 2 4" xfId="23136"/>
    <cellStyle name="Normal 5 6 6 2 3" xfId="23137"/>
    <cellStyle name="Normal 5 6 6 2 3 2" xfId="23138"/>
    <cellStyle name="Normal 5 6 6 2 3 3" xfId="23139"/>
    <cellStyle name="Normal 5 6 6 2 4" xfId="23140"/>
    <cellStyle name="Normal 5 6 6 2 5" xfId="23141"/>
    <cellStyle name="Normal 5 6 6 2 6" xfId="23142"/>
    <cellStyle name="Normal 5 6 6 3" xfId="23143"/>
    <cellStyle name="Normal 5 6 6 3 2" xfId="23144"/>
    <cellStyle name="Normal 5 6 6 3 3" xfId="23145"/>
    <cellStyle name="Normal 5 6 6 3 4" xfId="23146"/>
    <cellStyle name="Normal 5 6 6 4" xfId="23147"/>
    <cellStyle name="Normal 5 6 6 4 2" xfId="23148"/>
    <cellStyle name="Normal 5 6 6 4 3" xfId="23149"/>
    <cellStyle name="Normal 5 6 6 4 4" xfId="23150"/>
    <cellStyle name="Normal 5 6 6 5" xfId="23151"/>
    <cellStyle name="Normal 5 6 6 5 2" xfId="23152"/>
    <cellStyle name="Normal 5 6 6 5 3" xfId="23153"/>
    <cellStyle name="Normal 5 6 6 6" xfId="23154"/>
    <cellStyle name="Normal 5 6 6 7" xfId="23155"/>
    <cellStyle name="Normal 5 6 6 8" xfId="23156"/>
    <cellStyle name="Normal 5 6 7" xfId="23157"/>
    <cellStyle name="Normal 5 6 7 2" xfId="23158"/>
    <cellStyle name="Normal 5 6 7 2 2" xfId="23159"/>
    <cellStyle name="Normal 5 6 7 2 3" xfId="23160"/>
    <cellStyle name="Normal 5 6 7 2 4" xfId="23161"/>
    <cellStyle name="Normal 5 6 7 3" xfId="23162"/>
    <cellStyle name="Normal 5 6 7 3 2" xfId="23163"/>
    <cellStyle name="Normal 5 6 7 3 3" xfId="23164"/>
    <cellStyle name="Normal 5 6 7 4" xfId="23165"/>
    <cellStyle name="Normal 5 6 7 5" xfId="23166"/>
    <cellStyle name="Normal 5 6 7 6" xfId="23167"/>
    <cellStyle name="Normal 5 6 8" xfId="23168"/>
    <cellStyle name="Normal 5 6 8 2" xfId="23169"/>
    <cellStyle name="Normal 5 6 8 3" xfId="23170"/>
    <cellStyle name="Normal 5 6 8 4" xfId="23171"/>
    <cellStyle name="Normal 5 6 9" xfId="23172"/>
    <cellStyle name="Normal 5 6 9 2" xfId="23173"/>
    <cellStyle name="Normal 5 6 9 3" xfId="23174"/>
    <cellStyle name="Normal 5 6 9 4" xfId="23175"/>
    <cellStyle name="Normal 5 7" xfId="23176"/>
    <cellStyle name="Normal 5 7 10" xfId="23177"/>
    <cellStyle name="Normal 5 7 11" xfId="23178"/>
    <cellStyle name="Normal 5 7 2" xfId="23179"/>
    <cellStyle name="Normal 5 7 2 10" xfId="23180"/>
    <cellStyle name="Normal 5 7 2 2" xfId="23181"/>
    <cellStyle name="Normal 5 7 2 2 2" xfId="23182"/>
    <cellStyle name="Normal 5 7 2 2 2 2" xfId="23183"/>
    <cellStyle name="Normal 5 7 2 2 2 2 2" xfId="23184"/>
    <cellStyle name="Normal 5 7 2 2 2 2 3" xfId="23185"/>
    <cellStyle name="Normal 5 7 2 2 2 2 4" xfId="23186"/>
    <cellStyle name="Normal 5 7 2 2 2 3" xfId="23187"/>
    <cellStyle name="Normal 5 7 2 2 2 3 2" xfId="23188"/>
    <cellStyle name="Normal 5 7 2 2 2 3 3" xfId="23189"/>
    <cellStyle name="Normal 5 7 2 2 2 4" xfId="23190"/>
    <cellStyle name="Normal 5 7 2 2 2 5" xfId="23191"/>
    <cellStyle name="Normal 5 7 2 2 2 6" xfId="23192"/>
    <cellStyle name="Normal 5 7 2 2 3" xfId="23193"/>
    <cellStyle name="Normal 5 7 2 2 3 2" xfId="23194"/>
    <cellStyle name="Normal 5 7 2 2 3 3" xfId="23195"/>
    <cellStyle name="Normal 5 7 2 2 3 4" xfId="23196"/>
    <cellStyle name="Normal 5 7 2 2 4" xfId="23197"/>
    <cellStyle name="Normal 5 7 2 2 4 2" xfId="23198"/>
    <cellStyle name="Normal 5 7 2 2 4 3" xfId="23199"/>
    <cellStyle name="Normal 5 7 2 2 4 4" xfId="23200"/>
    <cellStyle name="Normal 5 7 2 2 5" xfId="23201"/>
    <cellStyle name="Normal 5 7 2 2 5 2" xfId="23202"/>
    <cellStyle name="Normal 5 7 2 2 5 3" xfId="23203"/>
    <cellStyle name="Normal 5 7 2 2 5 4" xfId="23204"/>
    <cellStyle name="Normal 5 7 2 2 6" xfId="23205"/>
    <cellStyle name="Normal 5 7 2 2 6 2" xfId="23206"/>
    <cellStyle name="Normal 5 7 2 2 6 3" xfId="23207"/>
    <cellStyle name="Normal 5 7 2 2 7" xfId="23208"/>
    <cellStyle name="Normal 5 7 2 2 8" xfId="23209"/>
    <cellStyle name="Normal 5 7 2 2 9" xfId="23210"/>
    <cellStyle name="Normal 5 7 2 3" xfId="23211"/>
    <cellStyle name="Normal 5 7 2 3 2" xfId="23212"/>
    <cellStyle name="Normal 5 7 2 3 2 2" xfId="23213"/>
    <cellStyle name="Normal 5 7 2 3 2 3" xfId="23214"/>
    <cellStyle name="Normal 5 7 2 3 2 4" xfId="23215"/>
    <cellStyle name="Normal 5 7 2 3 3" xfId="23216"/>
    <cellStyle name="Normal 5 7 2 3 3 2" xfId="23217"/>
    <cellStyle name="Normal 5 7 2 3 3 3" xfId="23218"/>
    <cellStyle name="Normal 5 7 2 3 4" xfId="23219"/>
    <cellStyle name="Normal 5 7 2 3 5" xfId="23220"/>
    <cellStyle name="Normal 5 7 2 3 6" xfId="23221"/>
    <cellStyle name="Normal 5 7 2 4" xfId="23222"/>
    <cellStyle name="Normal 5 7 2 4 2" xfId="23223"/>
    <cellStyle name="Normal 5 7 2 4 3" xfId="23224"/>
    <cellStyle name="Normal 5 7 2 4 4" xfId="23225"/>
    <cellStyle name="Normal 5 7 2 5" xfId="23226"/>
    <cellStyle name="Normal 5 7 2 5 2" xfId="23227"/>
    <cellStyle name="Normal 5 7 2 5 3" xfId="23228"/>
    <cellStyle name="Normal 5 7 2 5 4" xfId="23229"/>
    <cellStyle name="Normal 5 7 2 6" xfId="23230"/>
    <cellStyle name="Normal 5 7 2 6 2" xfId="23231"/>
    <cellStyle name="Normal 5 7 2 6 3" xfId="23232"/>
    <cellStyle name="Normal 5 7 2 6 4" xfId="23233"/>
    <cellStyle name="Normal 5 7 2 7" xfId="23234"/>
    <cellStyle name="Normal 5 7 2 7 2" xfId="23235"/>
    <cellStyle name="Normal 5 7 2 7 3" xfId="23236"/>
    <cellStyle name="Normal 5 7 2 8" xfId="23237"/>
    <cellStyle name="Normal 5 7 2 9" xfId="23238"/>
    <cellStyle name="Normal 5 7 3" xfId="23239"/>
    <cellStyle name="Normal 5 7 3 2" xfId="23240"/>
    <cellStyle name="Normal 5 7 3 2 2" xfId="23241"/>
    <cellStyle name="Normal 5 7 3 2 2 2" xfId="23242"/>
    <cellStyle name="Normal 5 7 3 2 2 3" xfId="23243"/>
    <cellStyle name="Normal 5 7 3 2 2 4" xfId="23244"/>
    <cellStyle name="Normal 5 7 3 2 3" xfId="23245"/>
    <cellStyle name="Normal 5 7 3 2 3 2" xfId="23246"/>
    <cellStyle name="Normal 5 7 3 2 3 3" xfId="23247"/>
    <cellStyle name="Normal 5 7 3 2 4" xfId="23248"/>
    <cellStyle name="Normal 5 7 3 2 5" xfId="23249"/>
    <cellStyle name="Normal 5 7 3 2 6" xfId="23250"/>
    <cellStyle name="Normal 5 7 3 3" xfId="23251"/>
    <cellStyle name="Normal 5 7 3 3 2" xfId="23252"/>
    <cellStyle name="Normal 5 7 3 3 3" xfId="23253"/>
    <cellStyle name="Normal 5 7 3 3 4" xfId="23254"/>
    <cellStyle name="Normal 5 7 3 4" xfId="23255"/>
    <cellStyle name="Normal 5 7 3 4 2" xfId="23256"/>
    <cellStyle name="Normal 5 7 3 4 3" xfId="23257"/>
    <cellStyle name="Normal 5 7 3 4 4" xfId="23258"/>
    <cellStyle name="Normal 5 7 3 5" xfId="23259"/>
    <cellStyle name="Normal 5 7 3 5 2" xfId="23260"/>
    <cellStyle name="Normal 5 7 3 5 3" xfId="23261"/>
    <cellStyle name="Normal 5 7 3 5 4" xfId="23262"/>
    <cellStyle name="Normal 5 7 3 6" xfId="23263"/>
    <cellStyle name="Normal 5 7 3 6 2" xfId="23264"/>
    <cellStyle name="Normal 5 7 3 6 3" xfId="23265"/>
    <cellStyle name="Normal 5 7 3 7" xfId="23266"/>
    <cellStyle name="Normal 5 7 3 8" xfId="23267"/>
    <cellStyle name="Normal 5 7 3 9" xfId="23268"/>
    <cellStyle name="Normal 5 7 4" xfId="23269"/>
    <cellStyle name="Normal 5 7 4 2" xfId="23270"/>
    <cellStyle name="Normal 5 7 4 2 2" xfId="23271"/>
    <cellStyle name="Normal 5 7 4 2 3" xfId="23272"/>
    <cellStyle name="Normal 5 7 4 2 4" xfId="23273"/>
    <cellStyle name="Normal 5 7 4 3" xfId="23274"/>
    <cellStyle name="Normal 5 7 4 3 2" xfId="23275"/>
    <cellStyle name="Normal 5 7 4 3 3" xfId="23276"/>
    <cellStyle name="Normal 5 7 4 4" xfId="23277"/>
    <cellStyle name="Normal 5 7 4 5" xfId="23278"/>
    <cellStyle name="Normal 5 7 4 6" xfId="23279"/>
    <cellStyle name="Normal 5 7 5" xfId="23280"/>
    <cellStyle name="Normal 5 7 5 2" xfId="23281"/>
    <cellStyle name="Normal 5 7 5 3" xfId="23282"/>
    <cellStyle name="Normal 5 7 5 4" xfId="23283"/>
    <cellStyle name="Normal 5 7 6" xfId="23284"/>
    <cellStyle name="Normal 5 7 6 2" xfId="23285"/>
    <cellStyle name="Normal 5 7 6 3" xfId="23286"/>
    <cellStyle name="Normal 5 7 6 4" xfId="23287"/>
    <cellStyle name="Normal 5 7 7" xfId="23288"/>
    <cellStyle name="Normal 5 7 7 2" xfId="23289"/>
    <cellStyle name="Normal 5 7 7 3" xfId="23290"/>
    <cellStyle name="Normal 5 7 7 4" xfId="23291"/>
    <cellStyle name="Normal 5 7 8" xfId="23292"/>
    <cellStyle name="Normal 5 7 8 2" xfId="23293"/>
    <cellStyle name="Normal 5 7 8 3" xfId="23294"/>
    <cellStyle name="Normal 5 7 9" xfId="23295"/>
    <cellStyle name="Normal 5 8" xfId="23296"/>
    <cellStyle name="Normal 5 8 10" xfId="23297"/>
    <cellStyle name="Normal 5 8 11" xfId="23298"/>
    <cellStyle name="Normal 5 8 2" xfId="23299"/>
    <cellStyle name="Normal 5 8 2 10" xfId="23300"/>
    <cellStyle name="Normal 5 8 2 2" xfId="23301"/>
    <cellStyle name="Normal 5 8 2 2 2" xfId="23302"/>
    <cellStyle name="Normal 5 8 2 2 2 2" xfId="23303"/>
    <cellStyle name="Normal 5 8 2 2 2 2 2" xfId="23304"/>
    <cellStyle name="Normal 5 8 2 2 2 2 3" xfId="23305"/>
    <cellStyle name="Normal 5 8 2 2 2 2 4" xfId="23306"/>
    <cellStyle name="Normal 5 8 2 2 2 3" xfId="23307"/>
    <cellStyle name="Normal 5 8 2 2 2 3 2" xfId="23308"/>
    <cellStyle name="Normal 5 8 2 2 2 3 3" xfId="23309"/>
    <cellStyle name="Normal 5 8 2 2 2 4" xfId="23310"/>
    <cellStyle name="Normal 5 8 2 2 2 5" xfId="23311"/>
    <cellStyle name="Normal 5 8 2 2 2 6" xfId="23312"/>
    <cellStyle name="Normal 5 8 2 2 3" xfId="23313"/>
    <cellStyle name="Normal 5 8 2 2 3 2" xfId="23314"/>
    <cellStyle name="Normal 5 8 2 2 3 3" xfId="23315"/>
    <cellStyle name="Normal 5 8 2 2 3 4" xfId="23316"/>
    <cellStyle name="Normal 5 8 2 2 4" xfId="23317"/>
    <cellStyle name="Normal 5 8 2 2 4 2" xfId="23318"/>
    <cellStyle name="Normal 5 8 2 2 4 3" xfId="23319"/>
    <cellStyle name="Normal 5 8 2 2 4 4" xfId="23320"/>
    <cellStyle name="Normal 5 8 2 2 5" xfId="23321"/>
    <cellStyle name="Normal 5 8 2 2 5 2" xfId="23322"/>
    <cellStyle name="Normal 5 8 2 2 5 3" xfId="23323"/>
    <cellStyle name="Normal 5 8 2 2 5 4" xfId="23324"/>
    <cellStyle name="Normal 5 8 2 2 6" xfId="23325"/>
    <cellStyle name="Normal 5 8 2 2 6 2" xfId="23326"/>
    <cellStyle name="Normal 5 8 2 2 6 3" xfId="23327"/>
    <cellStyle name="Normal 5 8 2 2 7" xfId="23328"/>
    <cellStyle name="Normal 5 8 2 2 8" xfId="23329"/>
    <cellStyle name="Normal 5 8 2 2 9" xfId="23330"/>
    <cellStyle name="Normal 5 8 2 3" xfId="23331"/>
    <cellStyle name="Normal 5 8 2 3 2" xfId="23332"/>
    <cellStyle name="Normal 5 8 2 3 2 2" xfId="23333"/>
    <cellStyle name="Normal 5 8 2 3 2 3" xfId="23334"/>
    <cellStyle name="Normal 5 8 2 3 2 4" xfId="23335"/>
    <cellStyle name="Normal 5 8 2 3 3" xfId="23336"/>
    <cellStyle name="Normal 5 8 2 3 3 2" xfId="23337"/>
    <cellStyle name="Normal 5 8 2 3 3 3" xfId="23338"/>
    <cellStyle name="Normal 5 8 2 3 4" xfId="23339"/>
    <cellStyle name="Normal 5 8 2 3 5" xfId="23340"/>
    <cellStyle name="Normal 5 8 2 3 6" xfId="23341"/>
    <cellStyle name="Normal 5 8 2 4" xfId="23342"/>
    <cellStyle name="Normal 5 8 2 4 2" xfId="23343"/>
    <cellStyle name="Normal 5 8 2 4 3" xfId="23344"/>
    <cellStyle name="Normal 5 8 2 4 4" xfId="23345"/>
    <cellStyle name="Normal 5 8 2 5" xfId="23346"/>
    <cellStyle name="Normal 5 8 2 5 2" xfId="23347"/>
    <cellStyle name="Normal 5 8 2 5 3" xfId="23348"/>
    <cellStyle name="Normal 5 8 2 5 4" xfId="23349"/>
    <cellStyle name="Normal 5 8 2 6" xfId="23350"/>
    <cellStyle name="Normal 5 8 2 6 2" xfId="23351"/>
    <cellStyle name="Normal 5 8 2 6 3" xfId="23352"/>
    <cellStyle name="Normal 5 8 2 6 4" xfId="23353"/>
    <cellStyle name="Normal 5 8 2 7" xfId="23354"/>
    <cellStyle name="Normal 5 8 2 7 2" xfId="23355"/>
    <cellStyle name="Normal 5 8 2 7 3" xfId="23356"/>
    <cellStyle name="Normal 5 8 2 8" xfId="23357"/>
    <cellStyle name="Normal 5 8 2 9" xfId="23358"/>
    <cellStyle name="Normal 5 8 3" xfId="23359"/>
    <cellStyle name="Normal 5 8 3 2" xfId="23360"/>
    <cellStyle name="Normal 5 8 3 2 2" xfId="23361"/>
    <cellStyle name="Normal 5 8 3 2 2 2" xfId="23362"/>
    <cellStyle name="Normal 5 8 3 2 2 3" xfId="23363"/>
    <cellStyle name="Normal 5 8 3 2 2 4" xfId="23364"/>
    <cellStyle name="Normal 5 8 3 2 3" xfId="23365"/>
    <cellStyle name="Normal 5 8 3 2 3 2" xfId="23366"/>
    <cellStyle name="Normal 5 8 3 2 3 3" xfId="23367"/>
    <cellStyle name="Normal 5 8 3 2 4" xfId="23368"/>
    <cellStyle name="Normal 5 8 3 2 5" xfId="23369"/>
    <cellStyle name="Normal 5 8 3 2 6" xfId="23370"/>
    <cellStyle name="Normal 5 8 3 3" xfId="23371"/>
    <cellStyle name="Normal 5 8 3 3 2" xfId="23372"/>
    <cellStyle name="Normal 5 8 3 3 3" xfId="23373"/>
    <cellStyle name="Normal 5 8 3 3 4" xfId="23374"/>
    <cellStyle name="Normal 5 8 3 4" xfId="23375"/>
    <cellStyle name="Normal 5 8 3 4 2" xfId="23376"/>
    <cellStyle name="Normal 5 8 3 4 3" xfId="23377"/>
    <cellStyle name="Normal 5 8 3 4 4" xfId="23378"/>
    <cellStyle name="Normal 5 8 3 5" xfId="23379"/>
    <cellStyle name="Normal 5 8 3 5 2" xfId="23380"/>
    <cellStyle name="Normal 5 8 3 5 3" xfId="23381"/>
    <cellStyle name="Normal 5 8 3 5 4" xfId="23382"/>
    <cellStyle name="Normal 5 8 3 6" xfId="23383"/>
    <cellStyle name="Normal 5 8 3 6 2" xfId="23384"/>
    <cellStyle name="Normal 5 8 3 6 3" xfId="23385"/>
    <cellStyle name="Normal 5 8 3 7" xfId="23386"/>
    <cellStyle name="Normal 5 8 3 8" xfId="23387"/>
    <cellStyle name="Normal 5 8 3 9" xfId="23388"/>
    <cellStyle name="Normal 5 8 4" xfId="23389"/>
    <cellStyle name="Normal 5 8 4 2" xfId="23390"/>
    <cellStyle name="Normal 5 8 4 2 2" xfId="23391"/>
    <cellStyle name="Normal 5 8 4 2 3" xfId="23392"/>
    <cellStyle name="Normal 5 8 4 2 4" xfId="23393"/>
    <cellStyle name="Normal 5 8 4 3" xfId="23394"/>
    <cellStyle name="Normal 5 8 4 3 2" xfId="23395"/>
    <cellStyle name="Normal 5 8 4 3 3" xfId="23396"/>
    <cellStyle name="Normal 5 8 4 4" xfId="23397"/>
    <cellStyle name="Normal 5 8 4 5" xfId="23398"/>
    <cellStyle name="Normal 5 8 4 6" xfId="23399"/>
    <cellStyle name="Normal 5 8 5" xfId="23400"/>
    <cellStyle name="Normal 5 8 5 2" xfId="23401"/>
    <cellStyle name="Normal 5 8 5 3" xfId="23402"/>
    <cellStyle name="Normal 5 8 5 4" xfId="23403"/>
    <cellStyle name="Normal 5 8 6" xfId="23404"/>
    <cellStyle name="Normal 5 8 6 2" xfId="23405"/>
    <cellStyle name="Normal 5 8 6 3" xfId="23406"/>
    <cellStyle name="Normal 5 8 6 4" xfId="23407"/>
    <cellStyle name="Normal 5 8 7" xfId="23408"/>
    <cellStyle name="Normal 5 8 7 2" xfId="23409"/>
    <cellStyle name="Normal 5 8 7 3" xfId="23410"/>
    <cellStyle name="Normal 5 8 7 4" xfId="23411"/>
    <cellStyle name="Normal 5 8 8" xfId="23412"/>
    <cellStyle name="Normal 5 8 8 2" xfId="23413"/>
    <cellStyle name="Normal 5 8 8 3" xfId="23414"/>
    <cellStyle name="Normal 5 8 9" xfId="23415"/>
    <cellStyle name="Normal 5 9" xfId="23416"/>
    <cellStyle name="Normal 5 9 10" xfId="23417"/>
    <cellStyle name="Normal 5 9 11" xfId="23418"/>
    <cellStyle name="Normal 5 9 2" xfId="23419"/>
    <cellStyle name="Normal 5 9 2 10" xfId="23420"/>
    <cellStyle name="Normal 5 9 2 2" xfId="23421"/>
    <cellStyle name="Normal 5 9 2 2 2" xfId="23422"/>
    <cellStyle name="Normal 5 9 2 2 2 2" xfId="23423"/>
    <cellStyle name="Normal 5 9 2 2 2 2 2" xfId="23424"/>
    <cellStyle name="Normal 5 9 2 2 2 2 3" xfId="23425"/>
    <cellStyle name="Normal 5 9 2 2 2 2 4" xfId="23426"/>
    <cellStyle name="Normal 5 9 2 2 2 3" xfId="23427"/>
    <cellStyle name="Normal 5 9 2 2 2 3 2" xfId="23428"/>
    <cellStyle name="Normal 5 9 2 2 2 3 3" xfId="23429"/>
    <cellStyle name="Normal 5 9 2 2 2 4" xfId="23430"/>
    <cellStyle name="Normal 5 9 2 2 2 5" xfId="23431"/>
    <cellStyle name="Normal 5 9 2 2 2 6" xfId="23432"/>
    <cellStyle name="Normal 5 9 2 2 3" xfId="23433"/>
    <cellStyle name="Normal 5 9 2 2 3 2" xfId="23434"/>
    <cellStyle name="Normal 5 9 2 2 3 3" xfId="23435"/>
    <cellStyle name="Normal 5 9 2 2 3 4" xfId="23436"/>
    <cellStyle name="Normal 5 9 2 2 4" xfId="23437"/>
    <cellStyle name="Normal 5 9 2 2 4 2" xfId="23438"/>
    <cellStyle name="Normal 5 9 2 2 4 3" xfId="23439"/>
    <cellStyle name="Normal 5 9 2 2 4 4" xfId="23440"/>
    <cellStyle name="Normal 5 9 2 2 5" xfId="23441"/>
    <cellStyle name="Normal 5 9 2 2 5 2" xfId="23442"/>
    <cellStyle name="Normal 5 9 2 2 5 3" xfId="23443"/>
    <cellStyle name="Normal 5 9 2 2 5 4" xfId="23444"/>
    <cellStyle name="Normal 5 9 2 2 6" xfId="23445"/>
    <cellStyle name="Normal 5 9 2 2 6 2" xfId="23446"/>
    <cellStyle name="Normal 5 9 2 2 6 3" xfId="23447"/>
    <cellStyle name="Normal 5 9 2 2 7" xfId="23448"/>
    <cellStyle name="Normal 5 9 2 2 8" xfId="23449"/>
    <cellStyle name="Normal 5 9 2 2 9" xfId="23450"/>
    <cellStyle name="Normal 5 9 2 3" xfId="23451"/>
    <cellStyle name="Normal 5 9 2 3 2" xfId="23452"/>
    <cellStyle name="Normal 5 9 2 3 2 2" xfId="23453"/>
    <cellStyle name="Normal 5 9 2 3 2 3" xfId="23454"/>
    <cellStyle name="Normal 5 9 2 3 2 4" xfId="23455"/>
    <cellStyle name="Normal 5 9 2 3 3" xfId="23456"/>
    <cellStyle name="Normal 5 9 2 3 3 2" xfId="23457"/>
    <cellStyle name="Normal 5 9 2 3 3 3" xfId="23458"/>
    <cellStyle name="Normal 5 9 2 3 4" xfId="23459"/>
    <cellStyle name="Normal 5 9 2 3 5" xfId="23460"/>
    <cellStyle name="Normal 5 9 2 3 6" xfId="23461"/>
    <cellStyle name="Normal 5 9 2 4" xfId="23462"/>
    <cellStyle name="Normal 5 9 2 4 2" xfId="23463"/>
    <cellStyle name="Normal 5 9 2 4 3" xfId="23464"/>
    <cellStyle name="Normal 5 9 2 4 4" xfId="23465"/>
    <cellStyle name="Normal 5 9 2 5" xfId="23466"/>
    <cellStyle name="Normal 5 9 2 5 2" xfId="23467"/>
    <cellStyle name="Normal 5 9 2 5 3" xfId="23468"/>
    <cellStyle name="Normal 5 9 2 5 4" xfId="23469"/>
    <cellStyle name="Normal 5 9 2 6" xfId="23470"/>
    <cellStyle name="Normal 5 9 2 6 2" xfId="23471"/>
    <cellStyle name="Normal 5 9 2 6 3" xfId="23472"/>
    <cellStyle name="Normal 5 9 2 6 4" xfId="23473"/>
    <cellStyle name="Normal 5 9 2 7" xfId="23474"/>
    <cellStyle name="Normal 5 9 2 7 2" xfId="23475"/>
    <cellStyle name="Normal 5 9 2 7 3" xfId="23476"/>
    <cellStyle name="Normal 5 9 2 8" xfId="23477"/>
    <cellStyle name="Normal 5 9 2 9" xfId="23478"/>
    <cellStyle name="Normal 5 9 3" xfId="23479"/>
    <cellStyle name="Normal 5 9 3 2" xfId="23480"/>
    <cellStyle name="Normal 5 9 3 2 2" xfId="23481"/>
    <cellStyle name="Normal 5 9 3 2 2 2" xfId="23482"/>
    <cellStyle name="Normal 5 9 3 2 2 3" xfId="23483"/>
    <cellStyle name="Normal 5 9 3 2 2 4" xfId="23484"/>
    <cellStyle name="Normal 5 9 3 2 3" xfId="23485"/>
    <cellStyle name="Normal 5 9 3 2 3 2" xfId="23486"/>
    <cellStyle name="Normal 5 9 3 2 3 3" xfId="23487"/>
    <cellStyle name="Normal 5 9 3 2 4" xfId="23488"/>
    <cellStyle name="Normal 5 9 3 2 5" xfId="23489"/>
    <cellStyle name="Normal 5 9 3 2 6" xfId="23490"/>
    <cellStyle name="Normal 5 9 3 3" xfId="23491"/>
    <cellStyle name="Normal 5 9 3 3 2" xfId="23492"/>
    <cellStyle name="Normal 5 9 3 3 3" xfId="23493"/>
    <cellStyle name="Normal 5 9 3 3 4" xfId="23494"/>
    <cellStyle name="Normal 5 9 3 4" xfId="23495"/>
    <cellStyle name="Normal 5 9 3 4 2" xfId="23496"/>
    <cellStyle name="Normal 5 9 3 4 3" xfId="23497"/>
    <cellStyle name="Normal 5 9 3 4 4" xfId="23498"/>
    <cellStyle name="Normal 5 9 3 5" xfId="23499"/>
    <cellStyle name="Normal 5 9 3 5 2" xfId="23500"/>
    <cellStyle name="Normal 5 9 3 5 3" xfId="23501"/>
    <cellStyle name="Normal 5 9 3 5 4" xfId="23502"/>
    <cellStyle name="Normal 5 9 3 6" xfId="23503"/>
    <cellStyle name="Normal 5 9 3 6 2" xfId="23504"/>
    <cellStyle name="Normal 5 9 3 6 3" xfId="23505"/>
    <cellStyle name="Normal 5 9 3 7" xfId="23506"/>
    <cellStyle name="Normal 5 9 3 8" xfId="23507"/>
    <cellStyle name="Normal 5 9 3 9" xfId="23508"/>
    <cellStyle name="Normal 5 9 4" xfId="23509"/>
    <cellStyle name="Normal 5 9 4 2" xfId="23510"/>
    <cellStyle name="Normal 5 9 4 2 2" xfId="23511"/>
    <cellStyle name="Normal 5 9 4 2 3" xfId="23512"/>
    <cellStyle name="Normal 5 9 4 2 4" xfId="23513"/>
    <cellStyle name="Normal 5 9 4 3" xfId="23514"/>
    <cellStyle name="Normal 5 9 4 3 2" xfId="23515"/>
    <cellStyle name="Normal 5 9 4 3 3" xfId="23516"/>
    <cellStyle name="Normal 5 9 4 4" xfId="23517"/>
    <cellStyle name="Normal 5 9 4 5" xfId="23518"/>
    <cellStyle name="Normal 5 9 4 6" xfId="23519"/>
    <cellStyle name="Normal 5 9 5" xfId="23520"/>
    <cellStyle name="Normal 5 9 5 2" xfId="23521"/>
    <cellStyle name="Normal 5 9 5 3" xfId="23522"/>
    <cellStyle name="Normal 5 9 5 4" xfId="23523"/>
    <cellStyle name="Normal 5 9 6" xfId="23524"/>
    <cellStyle name="Normal 5 9 6 2" xfId="23525"/>
    <cellStyle name="Normal 5 9 6 3" xfId="23526"/>
    <cellStyle name="Normal 5 9 6 4" xfId="23527"/>
    <cellStyle name="Normal 5 9 7" xfId="23528"/>
    <cellStyle name="Normal 5 9 7 2" xfId="23529"/>
    <cellStyle name="Normal 5 9 7 3" xfId="23530"/>
    <cellStyle name="Normal 5 9 7 4" xfId="23531"/>
    <cellStyle name="Normal 5 9 8" xfId="23532"/>
    <cellStyle name="Normal 5 9 8 2" xfId="23533"/>
    <cellStyle name="Normal 5 9 8 3" xfId="23534"/>
    <cellStyle name="Normal 5 9 9" xfId="23535"/>
    <cellStyle name="Normal 50" xfId="144"/>
    <cellStyle name="Normal 50 2" xfId="23536"/>
    <cellStyle name="Normal 50 2 2" xfId="23537"/>
    <cellStyle name="Normal 50 3" xfId="23538"/>
    <cellStyle name="Normal 50 4" xfId="23539"/>
    <cellStyle name="Normal 50 5" xfId="23540"/>
    <cellStyle name="Normal 51" xfId="145"/>
    <cellStyle name="Normal 51 2" xfId="23541"/>
    <cellStyle name="Normal 51 2 2" xfId="23542"/>
    <cellStyle name="Normal 51 3" xfId="23543"/>
    <cellStyle name="Normal 51 4" xfId="23544"/>
    <cellStyle name="Normal 51 5" xfId="23545"/>
    <cellStyle name="Normal 52" xfId="146"/>
    <cellStyle name="Normal 52 2" xfId="23546"/>
    <cellStyle name="Normal 52 2 2" xfId="23547"/>
    <cellStyle name="Normal 52 3" xfId="23548"/>
    <cellStyle name="Normal 52 4" xfId="23549"/>
    <cellStyle name="Normal 52 5" xfId="23550"/>
    <cellStyle name="Normal 53" xfId="147"/>
    <cellStyle name="Normal 53 2" xfId="23551"/>
    <cellStyle name="Normal 53 2 2" xfId="23552"/>
    <cellStyle name="Normal 53 3" xfId="23553"/>
    <cellStyle name="Normal 53 4" xfId="23554"/>
    <cellStyle name="Normal 53 5" xfId="23555"/>
    <cellStyle name="Normal 54" xfId="148"/>
    <cellStyle name="Normal 54 2" xfId="23556"/>
    <cellStyle name="Normal 54 2 2" xfId="23557"/>
    <cellStyle name="Normal 54 3" xfId="23558"/>
    <cellStyle name="Normal 54 4" xfId="23559"/>
    <cellStyle name="Normal 54 5" xfId="23560"/>
    <cellStyle name="Normal 55" xfId="149"/>
    <cellStyle name="Normal 55 2" xfId="23561"/>
    <cellStyle name="Normal 55 2 2" xfId="23562"/>
    <cellStyle name="Normal 55 3" xfId="23563"/>
    <cellStyle name="Normal 55 4" xfId="23564"/>
    <cellStyle name="Normal 55 5" xfId="23565"/>
    <cellStyle name="Normal 56" xfId="150"/>
    <cellStyle name="Normal 56 2" xfId="23566"/>
    <cellStyle name="Normal 56 2 2" xfId="23567"/>
    <cellStyle name="Normal 56 3" xfId="23568"/>
    <cellStyle name="Normal 56 4" xfId="23569"/>
    <cellStyle name="Normal 56 5" xfId="23570"/>
    <cellStyle name="Normal 57" xfId="151"/>
    <cellStyle name="Normal 57 2" xfId="23571"/>
    <cellStyle name="Normal 57 2 2" xfId="23572"/>
    <cellStyle name="Normal 57 3" xfId="23573"/>
    <cellStyle name="Normal 57 4" xfId="23574"/>
    <cellStyle name="Normal 57 5" xfId="23575"/>
    <cellStyle name="Normal 58" xfId="152"/>
    <cellStyle name="Normal 58 2" xfId="23576"/>
    <cellStyle name="Normal 58 2 2" xfId="23577"/>
    <cellStyle name="Normal 58 3" xfId="23578"/>
    <cellStyle name="Normal 58 4" xfId="23579"/>
    <cellStyle name="Normal 58 5" xfId="23580"/>
    <cellStyle name="Normal 59" xfId="153"/>
    <cellStyle name="Normal 59 2" xfId="23581"/>
    <cellStyle name="Normal 59 2 2" xfId="23582"/>
    <cellStyle name="Normal 59 3" xfId="23583"/>
    <cellStyle name="Normal 59 4" xfId="23584"/>
    <cellStyle name="Normal 59 5" xfId="23585"/>
    <cellStyle name="Normal 6" xfId="24"/>
    <cellStyle name="Normal 6 10" xfId="23586"/>
    <cellStyle name="Normal 6 10 10" xfId="23587"/>
    <cellStyle name="Normal 6 10 11" xfId="23588"/>
    <cellStyle name="Normal 6 10 2" xfId="23589"/>
    <cellStyle name="Normal 6 10 2 10" xfId="23590"/>
    <cellStyle name="Normal 6 10 2 2" xfId="23591"/>
    <cellStyle name="Normal 6 10 2 2 2" xfId="23592"/>
    <cellStyle name="Normal 6 10 2 2 2 2" xfId="23593"/>
    <cellStyle name="Normal 6 10 2 2 2 2 2" xfId="23594"/>
    <cellStyle name="Normal 6 10 2 2 2 2 3" xfId="23595"/>
    <cellStyle name="Normal 6 10 2 2 2 2 4" xfId="23596"/>
    <cellStyle name="Normal 6 10 2 2 2 3" xfId="23597"/>
    <cellStyle name="Normal 6 10 2 2 2 3 2" xfId="23598"/>
    <cellStyle name="Normal 6 10 2 2 2 3 3" xfId="23599"/>
    <cellStyle name="Normal 6 10 2 2 2 4" xfId="23600"/>
    <cellStyle name="Normal 6 10 2 2 2 5" xfId="23601"/>
    <cellStyle name="Normal 6 10 2 2 2 6" xfId="23602"/>
    <cellStyle name="Normal 6 10 2 2 3" xfId="23603"/>
    <cellStyle name="Normal 6 10 2 2 3 2" xfId="23604"/>
    <cellStyle name="Normal 6 10 2 2 3 3" xfId="23605"/>
    <cellStyle name="Normal 6 10 2 2 3 4" xfId="23606"/>
    <cellStyle name="Normal 6 10 2 2 4" xfId="23607"/>
    <cellStyle name="Normal 6 10 2 2 4 2" xfId="23608"/>
    <cellStyle name="Normal 6 10 2 2 4 3" xfId="23609"/>
    <cellStyle name="Normal 6 10 2 2 4 4" xfId="23610"/>
    <cellStyle name="Normal 6 10 2 2 5" xfId="23611"/>
    <cellStyle name="Normal 6 10 2 2 5 2" xfId="23612"/>
    <cellStyle name="Normal 6 10 2 2 5 3" xfId="23613"/>
    <cellStyle name="Normal 6 10 2 2 5 4" xfId="23614"/>
    <cellStyle name="Normal 6 10 2 2 6" xfId="23615"/>
    <cellStyle name="Normal 6 10 2 2 6 2" xfId="23616"/>
    <cellStyle name="Normal 6 10 2 2 6 3" xfId="23617"/>
    <cellStyle name="Normal 6 10 2 2 7" xfId="23618"/>
    <cellStyle name="Normal 6 10 2 2 8" xfId="23619"/>
    <cellStyle name="Normal 6 10 2 2 9" xfId="23620"/>
    <cellStyle name="Normal 6 10 2 3" xfId="23621"/>
    <cellStyle name="Normal 6 10 2 3 2" xfId="23622"/>
    <cellStyle name="Normal 6 10 2 3 2 2" xfId="23623"/>
    <cellStyle name="Normal 6 10 2 3 2 3" xfId="23624"/>
    <cellStyle name="Normal 6 10 2 3 2 4" xfId="23625"/>
    <cellStyle name="Normal 6 10 2 3 3" xfId="23626"/>
    <cellStyle name="Normal 6 10 2 3 3 2" xfId="23627"/>
    <cellStyle name="Normal 6 10 2 3 3 3" xfId="23628"/>
    <cellStyle name="Normal 6 10 2 3 4" xfId="23629"/>
    <cellStyle name="Normal 6 10 2 3 5" xfId="23630"/>
    <cellStyle name="Normal 6 10 2 3 6" xfId="23631"/>
    <cellStyle name="Normal 6 10 2 4" xfId="23632"/>
    <cellStyle name="Normal 6 10 2 4 2" xfId="23633"/>
    <cellStyle name="Normal 6 10 2 4 3" xfId="23634"/>
    <cellStyle name="Normal 6 10 2 4 4" xfId="23635"/>
    <cellStyle name="Normal 6 10 2 5" xfId="23636"/>
    <cellStyle name="Normal 6 10 2 5 2" xfId="23637"/>
    <cellStyle name="Normal 6 10 2 5 3" xfId="23638"/>
    <cellStyle name="Normal 6 10 2 5 4" xfId="23639"/>
    <cellStyle name="Normal 6 10 2 6" xfId="23640"/>
    <cellStyle name="Normal 6 10 2 6 2" xfId="23641"/>
    <cellStyle name="Normal 6 10 2 6 3" xfId="23642"/>
    <cellStyle name="Normal 6 10 2 6 4" xfId="23643"/>
    <cellStyle name="Normal 6 10 2 7" xfId="23644"/>
    <cellStyle name="Normal 6 10 2 7 2" xfId="23645"/>
    <cellStyle name="Normal 6 10 2 7 3" xfId="23646"/>
    <cellStyle name="Normal 6 10 2 8" xfId="23647"/>
    <cellStyle name="Normal 6 10 2 9" xfId="23648"/>
    <cellStyle name="Normal 6 10 3" xfId="23649"/>
    <cellStyle name="Normal 6 10 3 2" xfId="23650"/>
    <cellStyle name="Normal 6 10 3 2 2" xfId="23651"/>
    <cellStyle name="Normal 6 10 3 2 2 2" xfId="23652"/>
    <cellStyle name="Normal 6 10 3 2 2 3" xfId="23653"/>
    <cellStyle name="Normal 6 10 3 2 2 4" xfId="23654"/>
    <cellStyle name="Normal 6 10 3 2 3" xfId="23655"/>
    <cellStyle name="Normal 6 10 3 2 3 2" xfId="23656"/>
    <cellStyle name="Normal 6 10 3 2 3 3" xfId="23657"/>
    <cellStyle name="Normal 6 10 3 2 4" xfId="23658"/>
    <cellStyle name="Normal 6 10 3 2 5" xfId="23659"/>
    <cellStyle name="Normal 6 10 3 2 6" xfId="23660"/>
    <cellStyle name="Normal 6 10 3 3" xfId="23661"/>
    <cellStyle name="Normal 6 10 3 3 2" xfId="23662"/>
    <cellStyle name="Normal 6 10 3 3 3" xfId="23663"/>
    <cellStyle name="Normal 6 10 3 3 4" xfId="23664"/>
    <cellStyle name="Normal 6 10 3 4" xfId="23665"/>
    <cellStyle name="Normal 6 10 3 4 2" xfId="23666"/>
    <cellStyle name="Normal 6 10 3 4 3" xfId="23667"/>
    <cellStyle name="Normal 6 10 3 4 4" xfId="23668"/>
    <cellStyle name="Normal 6 10 3 5" xfId="23669"/>
    <cellStyle name="Normal 6 10 3 5 2" xfId="23670"/>
    <cellStyle name="Normal 6 10 3 5 3" xfId="23671"/>
    <cellStyle name="Normal 6 10 3 5 4" xfId="23672"/>
    <cellStyle name="Normal 6 10 3 6" xfId="23673"/>
    <cellStyle name="Normal 6 10 3 6 2" xfId="23674"/>
    <cellStyle name="Normal 6 10 3 6 3" xfId="23675"/>
    <cellStyle name="Normal 6 10 3 7" xfId="23676"/>
    <cellStyle name="Normal 6 10 3 8" xfId="23677"/>
    <cellStyle name="Normal 6 10 3 9" xfId="23678"/>
    <cellStyle name="Normal 6 10 4" xfId="23679"/>
    <cellStyle name="Normal 6 10 4 2" xfId="23680"/>
    <cellStyle name="Normal 6 10 4 2 2" xfId="23681"/>
    <cellStyle name="Normal 6 10 4 2 3" xfId="23682"/>
    <cellStyle name="Normal 6 10 4 2 4" xfId="23683"/>
    <cellStyle name="Normal 6 10 4 3" xfId="23684"/>
    <cellStyle name="Normal 6 10 4 3 2" xfId="23685"/>
    <cellStyle name="Normal 6 10 4 3 3" xfId="23686"/>
    <cellStyle name="Normal 6 10 4 4" xfId="23687"/>
    <cellStyle name="Normal 6 10 4 5" xfId="23688"/>
    <cellStyle name="Normal 6 10 4 6" xfId="23689"/>
    <cellStyle name="Normal 6 10 5" xfId="23690"/>
    <cellStyle name="Normal 6 10 5 2" xfId="23691"/>
    <cellStyle name="Normal 6 10 5 3" xfId="23692"/>
    <cellStyle name="Normal 6 10 5 4" xfId="23693"/>
    <cellStyle name="Normal 6 10 6" xfId="23694"/>
    <cellStyle name="Normal 6 10 6 2" xfId="23695"/>
    <cellStyle name="Normal 6 10 6 3" xfId="23696"/>
    <cellStyle name="Normal 6 10 6 4" xfId="23697"/>
    <cellStyle name="Normal 6 10 7" xfId="23698"/>
    <cellStyle name="Normal 6 10 7 2" xfId="23699"/>
    <cellStyle name="Normal 6 10 7 3" xfId="23700"/>
    <cellStyle name="Normal 6 10 7 4" xfId="23701"/>
    <cellStyle name="Normal 6 10 8" xfId="23702"/>
    <cellStyle name="Normal 6 10 8 2" xfId="23703"/>
    <cellStyle name="Normal 6 10 8 3" xfId="23704"/>
    <cellStyle name="Normal 6 10 9" xfId="23705"/>
    <cellStyle name="Normal 6 11" xfId="23706"/>
    <cellStyle name="Normal 6 11 10" xfId="23707"/>
    <cellStyle name="Normal 6 11 2" xfId="23708"/>
    <cellStyle name="Normal 6 11 2 2" xfId="23709"/>
    <cellStyle name="Normal 6 11 2 2 2" xfId="23710"/>
    <cellStyle name="Normal 6 11 2 2 2 2" xfId="23711"/>
    <cellStyle name="Normal 6 11 2 2 2 3" xfId="23712"/>
    <cellStyle name="Normal 6 11 2 2 2 4" xfId="23713"/>
    <cellStyle name="Normal 6 11 2 2 3" xfId="23714"/>
    <cellStyle name="Normal 6 11 2 2 3 2" xfId="23715"/>
    <cellStyle name="Normal 6 11 2 2 3 3" xfId="23716"/>
    <cellStyle name="Normal 6 11 2 2 4" xfId="23717"/>
    <cellStyle name="Normal 6 11 2 2 5" xfId="23718"/>
    <cellStyle name="Normal 6 11 2 2 6" xfId="23719"/>
    <cellStyle name="Normal 6 11 2 3" xfId="23720"/>
    <cellStyle name="Normal 6 11 2 3 2" xfId="23721"/>
    <cellStyle name="Normal 6 11 2 3 3" xfId="23722"/>
    <cellStyle name="Normal 6 11 2 3 4" xfId="23723"/>
    <cellStyle name="Normal 6 11 2 4" xfId="23724"/>
    <cellStyle name="Normal 6 11 2 4 2" xfId="23725"/>
    <cellStyle name="Normal 6 11 2 4 3" xfId="23726"/>
    <cellStyle name="Normal 6 11 2 4 4" xfId="23727"/>
    <cellStyle name="Normal 6 11 2 5" xfId="23728"/>
    <cellStyle name="Normal 6 11 2 5 2" xfId="23729"/>
    <cellStyle name="Normal 6 11 2 5 3" xfId="23730"/>
    <cellStyle name="Normal 6 11 2 5 4" xfId="23731"/>
    <cellStyle name="Normal 6 11 2 6" xfId="23732"/>
    <cellStyle name="Normal 6 11 2 6 2" xfId="23733"/>
    <cellStyle name="Normal 6 11 2 6 3" xfId="23734"/>
    <cellStyle name="Normal 6 11 2 7" xfId="23735"/>
    <cellStyle name="Normal 6 11 2 8" xfId="23736"/>
    <cellStyle name="Normal 6 11 2 9" xfId="23737"/>
    <cellStyle name="Normal 6 11 3" xfId="23738"/>
    <cellStyle name="Normal 6 11 3 2" xfId="23739"/>
    <cellStyle name="Normal 6 11 3 2 2" xfId="23740"/>
    <cellStyle name="Normal 6 11 3 2 3" xfId="23741"/>
    <cellStyle name="Normal 6 11 3 2 4" xfId="23742"/>
    <cellStyle name="Normal 6 11 3 3" xfId="23743"/>
    <cellStyle name="Normal 6 11 3 3 2" xfId="23744"/>
    <cellStyle name="Normal 6 11 3 3 3" xfId="23745"/>
    <cellStyle name="Normal 6 11 3 4" xfId="23746"/>
    <cellStyle name="Normal 6 11 3 5" xfId="23747"/>
    <cellStyle name="Normal 6 11 3 6" xfId="23748"/>
    <cellStyle name="Normal 6 11 4" xfId="23749"/>
    <cellStyle name="Normal 6 11 4 2" xfId="23750"/>
    <cellStyle name="Normal 6 11 4 3" xfId="23751"/>
    <cellStyle name="Normal 6 11 4 4" xfId="23752"/>
    <cellStyle name="Normal 6 11 5" xfId="23753"/>
    <cellStyle name="Normal 6 11 5 2" xfId="23754"/>
    <cellStyle name="Normal 6 11 5 3" xfId="23755"/>
    <cellStyle name="Normal 6 11 5 4" xfId="23756"/>
    <cellStyle name="Normal 6 11 6" xfId="23757"/>
    <cellStyle name="Normal 6 11 6 2" xfId="23758"/>
    <cellStyle name="Normal 6 11 6 3" xfId="23759"/>
    <cellStyle name="Normal 6 11 6 4" xfId="23760"/>
    <cellStyle name="Normal 6 11 7" xfId="23761"/>
    <cellStyle name="Normal 6 11 7 2" xfId="23762"/>
    <cellStyle name="Normal 6 11 7 3" xfId="23763"/>
    <cellStyle name="Normal 6 11 8" xfId="23764"/>
    <cellStyle name="Normal 6 11 9" xfId="23765"/>
    <cellStyle name="Normal 6 12" xfId="23766"/>
    <cellStyle name="Normal 6 12 2" xfId="23767"/>
    <cellStyle name="Normal 6 12 2 2" xfId="23768"/>
    <cellStyle name="Normal 6 12 2 2 2" xfId="23769"/>
    <cellStyle name="Normal 6 12 2 2 3" xfId="23770"/>
    <cellStyle name="Normal 6 12 2 2 4" xfId="23771"/>
    <cellStyle name="Normal 6 12 2 3" xfId="23772"/>
    <cellStyle name="Normal 6 12 2 3 2" xfId="23773"/>
    <cellStyle name="Normal 6 12 2 3 3" xfId="23774"/>
    <cellStyle name="Normal 6 12 2 4" xfId="23775"/>
    <cellStyle name="Normal 6 12 2 5" xfId="23776"/>
    <cellStyle name="Normal 6 12 2 6" xfId="23777"/>
    <cellStyle name="Normal 6 12 3" xfId="23778"/>
    <cellStyle name="Normal 6 12 3 2" xfId="23779"/>
    <cellStyle name="Normal 6 12 3 3" xfId="23780"/>
    <cellStyle name="Normal 6 12 3 4" xfId="23781"/>
    <cellStyle name="Normal 6 12 4" xfId="23782"/>
    <cellStyle name="Normal 6 12 4 2" xfId="23783"/>
    <cellStyle name="Normal 6 12 4 3" xfId="23784"/>
    <cellStyle name="Normal 6 12 4 4" xfId="23785"/>
    <cellStyle name="Normal 6 12 5" xfId="23786"/>
    <cellStyle name="Normal 6 12 5 2" xfId="23787"/>
    <cellStyle name="Normal 6 12 5 3" xfId="23788"/>
    <cellStyle name="Normal 6 12 5 4" xfId="23789"/>
    <cellStyle name="Normal 6 12 6" xfId="23790"/>
    <cellStyle name="Normal 6 12 6 2" xfId="23791"/>
    <cellStyle name="Normal 6 12 6 3" xfId="23792"/>
    <cellStyle name="Normal 6 12 7" xfId="23793"/>
    <cellStyle name="Normal 6 12 8" xfId="23794"/>
    <cellStyle name="Normal 6 12 9" xfId="23795"/>
    <cellStyle name="Normal 6 13" xfId="23796"/>
    <cellStyle name="Normal 6 13 2" xfId="23797"/>
    <cellStyle name="Normal 6 13 2 2" xfId="23798"/>
    <cellStyle name="Normal 6 13 2 2 2" xfId="23799"/>
    <cellStyle name="Normal 6 13 2 2 3" xfId="23800"/>
    <cellStyle name="Normal 6 13 2 2 4" xfId="23801"/>
    <cellStyle name="Normal 6 13 2 3" xfId="23802"/>
    <cellStyle name="Normal 6 13 2 3 2" xfId="23803"/>
    <cellStyle name="Normal 6 13 2 3 3" xfId="23804"/>
    <cellStyle name="Normal 6 13 2 4" xfId="23805"/>
    <cellStyle name="Normal 6 13 2 5" xfId="23806"/>
    <cellStyle name="Normal 6 13 2 6" xfId="23807"/>
    <cellStyle name="Normal 6 13 3" xfId="23808"/>
    <cellStyle name="Normal 6 13 3 2" xfId="23809"/>
    <cellStyle name="Normal 6 13 3 3" xfId="23810"/>
    <cellStyle name="Normal 6 13 3 4" xfId="23811"/>
    <cellStyle name="Normal 6 13 4" xfId="23812"/>
    <cellStyle name="Normal 6 13 4 2" xfId="23813"/>
    <cellStyle name="Normal 6 13 4 3" xfId="23814"/>
    <cellStyle name="Normal 6 13 4 4" xfId="23815"/>
    <cellStyle name="Normal 6 13 5" xfId="23816"/>
    <cellStyle name="Normal 6 13 5 2" xfId="23817"/>
    <cellStyle name="Normal 6 13 5 3" xfId="23818"/>
    <cellStyle name="Normal 6 13 5 4" xfId="23819"/>
    <cellStyle name="Normal 6 13 6" xfId="23820"/>
    <cellStyle name="Normal 6 13 6 2" xfId="23821"/>
    <cellStyle name="Normal 6 13 6 3" xfId="23822"/>
    <cellStyle name="Normal 6 13 7" xfId="23823"/>
    <cellStyle name="Normal 6 13 8" xfId="23824"/>
    <cellStyle name="Normal 6 13 9" xfId="23825"/>
    <cellStyle name="Normal 6 14" xfId="23826"/>
    <cellStyle name="Normal 6 14 2" xfId="23827"/>
    <cellStyle name="Normal 6 14 2 2" xfId="23828"/>
    <cellStyle name="Normal 6 14 2 2 2" xfId="23829"/>
    <cellStyle name="Normal 6 14 2 2 3" xfId="23830"/>
    <cellStyle name="Normal 6 14 2 2 4" xfId="23831"/>
    <cellStyle name="Normal 6 14 2 3" xfId="23832"/>
    <cellStyle name="Normal 6 14 2 3 2" xfId="23833"/>
    <cellStyle name="Normal 6 14 2 3 3" xfId="23834"/>
    <cellStyle name="Normal 6 14 2 4" xfId="23835"/>
    <cellStyle name="Normal 6 14 2 5" xfId="23836"/>
    <cellStyle name="Normal 6 14 2 6" xfId="23837"/>
    <cellStyle name="Normal 6 14 3" xfId="23838"/>
    <cellStyle name="Normal 6 14 3 2" xfId="23839"/>
    <cellStyle name="Normal 6 14 3 3" xfId="23840"/>
    <cellStyle name="Normal 6 14 3 4" xfId="23841"/>
    <cellStyle name="Normal 6 14 4" xfId="23842"/>
    <cellStyle name="Normal 6 14 4 2" xfId="23843"/>
    <cellStyle name="Normal 6 14 4 3" xfId="23844"/>
    <cellStyle name="Normal 6 14 4 4" xfId="23845"/>
    <cellStyle name="Normal 6 14 5" xfId="23846"/>
    <cellStyle name="Normal 6 14 5 2" xfId="23847"/>
    <cellStyle name="Normal 6 14 5 3" xfId="23848"/>
    <cellStyle name="Normal 6 14 5 4" xfId="23849"/>
    <cellStyle name="Normal 6 14 6" xfId="23850"/>
    <cellStyle name="Normal 6 14 6 2" xfId="23851"/>
    <cellStyle name="Normal 6 14 6 3" xfId="23852"/>
    <cellStyle name="Normal 6 14 7" xfId="23853"/>
    <cellStyle name="Normal 6 14 8" xfId="23854"/>
    <cellStyle name="Normal 6 14 9" xfId="23855"/>
    <cellStyle name="Normal 6 15" xfId="23856"/>
    <cellStyle name="Normal 6 15 2" xfId="23857"/>
    <cellStyle name="Normal 6 15 2 2" xfId="23858"/>
    <cellStyle name="Normal 6 15 2 2 2" xfId="23859"/>
    <cellStyle name="Normal 6 15 2 2 3" xfId="23860"/>
    <cellStyle name="Normal 6 15 2 2 4" xfId="23861"/>
    <cellStyle name="Normal 6 15 2 3" xfId="23862"/>
    <cellStyle name="Normal 6 15 2 3 2" xfId="23863"/>
    <cellStyle name="Normal 6 15 2 3 3" xfId="23864"/>
    <cellStyle name="Normal 6 15 2 4" xfId="23865"/>
    <cellStyle name="Normal 6 15 2 5" xfId="23866"/>
    <cellStyle name="Normal 6 15 2 6" xfId="23867"/>
    <cellStyle name="Normal 6 15 3" xfId="23868"/>
    <cellStyle name="Normal 6 15 3 2" xfId="23869"/>
    <cellStyle name="Normal 6 15 3 3" xfId="23870"/>
    <cellStyle name="Normal 6 15 3 4" xfId="23871"/>
    <cellStyle name="Normal 6 15 4" xfId="23872"/>
    <cellStyle name="Normal 6 15 4 2" xfId="23873"/>
    <cellStyle name="Normal 6 15 4 3" xfId="23874"/>
    <cellStyle name="Normal 6 15 4 4" xfId="23875"/>
    <cellStyle name="Normal 6 15 5" xfId="23876"/>
    <cellStyle name="Normal 6 15 5 2" xfId="23877"/>
    <cellStyle name="Normal 6 15 5 3" xfId="23878"/>
    <cellStyle name="Normal 6 15 6" xfId="23879"/>
    <cellStyle name="Normal 6 15 7" xfId="23880"/>
    <cellStyle name="Normal 6 15 8" xfId="23881"/>
    <cellStyle name="Normal 6 16" xfId="23882"/>
    <cellStyle name="Normal 6 16 2" xfId="23883"/>
    <cellStyle name="Normal 6 16 2 2" xfId="23884"/>
    <cellStyle name="Normal 6 16 2 2 2" xfId="23885"/>
    <cellStyle name="Normal 6 16 2 2 3" xfId="23886"/>
    <cellStyle name="Normal 6 16 2 2 4" xfId="23887"/>
    <cellStyle name="Normal 6 16 2 3" xfId="23888"/>
    <cellStyle name="Normal 6 16 2 3 2" xfId="23889"/>
    <cellStyle name="Normal 6 16 2 3 3" xfId="23890"/>
    <cellStyle name="Normal 6 16 2 4" xfId="23891"/>
    <cellStyle name="Normal 6 16 2 5" xfId="23892"/>
    <cellStyle name="Normal 6 16 2 6" xfId="23893"/>
    <cellStyle name="Normal 6 16 3" xfId="23894"/>
    <cellStyle name="Normal 6 16 3 2" xfId="23895"/>
    <cellStyle name="Normal 6 16 3 3" xfId="23896"/>
    <cellStyle name="Normal 6 16 3 4" xfId="23897"/>
    <cellStyle name="Normal 6 16 4" xfId="23898"/>
    <cellStyle name="Normal 6 16 4 2" xfId="23899"/>
    <cellStyle name="Normal 6 16 4 3" xfId="23900"/>
    <cellStyle name="Normal 6 16 5" xfId="23901"/>
    <cellStyle name="Normal 6 16 6" xfId="23902"/>
    <cellStyle name="Normal 6 16 7" xfId="23903"/>
    <cellStyle name="Normal 6 17" xfId="23904"/>
    <cellStyle name="Normal 6 17 2" xfId="23905"/>
    <cellStyle name="Normal 6 17 2 2" xfId="23906"/>
    <cellStyle name="Normal 6 17 2 3" xfId="23907"/>
    <cellStyle name="Normal 6 17 2 4" xfId="23908"/>
    <cellStyle name="Normal 6 17 3" xfId="23909"/>
    <cellStyle name="Normal 6 17 3 2" xfId="23910"/>
    <cellStyle name="Normal 6 17 3 3" xfId="23911"/>
    <cellStyle name="Normal 6 17 4" xfId="23912"/>
    <cellStyle name="Normal 6 17 5" xfId="23913"/>
    <cellStyle name="Normal 6 17 6" xfId="23914"/>
    <cellStyle name="Normal 6 18" xfId="23915"/>
    <cellStyle name="Normal 6 18 2" xfId="23916"/>
    <cellStyle name="Normal 6 18 3" xfId="23917"/>
    <cellStyle name="Normal 6 18 4" xfId="23918"/>
    <cellStyle name="Normal 6 19" xfId="23919"/>
    <cellStyle name="Normal 6 19 2" xfId="23920"/>
    <cellStyle name="Normal 6 19 3" xfId="23921"/>
    <cellStyle name="Normal 6 19 4" xfId="23922"/>
    <cellStyle name="Normal 6 2" xfId="42"/>
    <cellStyle name="Normal 6 2 10" xfId="23923"/>
    <cellStyle name="Normal 6 2 10 10" xfId="23924"/>
    <cellStyle name="Normal 6 2 10 2" xfId="23925"/>
    <cellStyle name="Normal 6 2 10 2 2" xfId="23926"/>
    <cellStyle name="Normal 6 2 10 2 2 2" xfId="23927"/>
    <cellStyle name="Normal 6 2 10 2 2 2 2" xfId="23928"/>
    <cellStyle name="Normal 6 2 10 2 2 2 3" xfId="23929"/>
    <cellStyle name="Normal 6 2 10 2 2 2 4" xfId="23930"/>
    <cellStyle name="Normal 6 2 10 2 2 3" xfId="23931"/>
    <cellStyle name="Normal 6 2 10 2 2 3 2" xfId="23932"/>
    <cellStyle name="Normal 6 2 10 2 2 3 3" xfId="23933"/>
    <cellStyle name="Normal 6 2 10 2 2 4" xfId="23934"/>
    <cellStyle name="Normal 6 2 10 2 2 5" xfId="23935"/>
    <cellStyle name="Normal 6 2 10 2 2 6" xfId="23936"/>
    <cellStyle name="Normal 6 2 10 2 3" xfId="23937"/>
    <cellStyle name="Normal 6 2 10 2 3 2" xfId="23938"/>
    <cellStyle name="Normal 6 2 10 2 3 3" xfId="23939"/>
    <cellStyle name="Normal 6 2 10 2 3 4" xfId="23940"/>
    <cellStyle name="Normal 6 2 10 2 4" xfId="23941"/>
    <cellStyle name="Normal 6 2 10 2 4 2" xfId="23942"/>
    <cellStyle name="Normal 6 2 10 2 4 3" xfId="23943"/>
    <cellStyle name="Normal 6 2 10 2 4 4" xfId="23944"/>
    <cellStyle name="Normal 6 2 10 2 5" xfId="23945"/>
    <cellStyle name="Normal 6 2 10 2 5 2" xfId="23946"/>
    <cellStyle name="Normal 6 2 10 2 5 3" xfId="23947"/>
    <cellStyle name="Normal 6 2 10 2 5 4" xfId="23948"/>
    <cellStyle name="Normal 6 2 10 2 6" xfId="23949"/>
    <cellStyle name="Normal 6 2 10 2 6 2" xfId="23950"/>
    <cellStyle name="Normal 6 2 10 2 6 3" xfId="23951"/>
    <cellStyle name="Normal 6 2 10 2 7" xfId="23952"/>
    <cellStyle name="Normal 6 2 10 2 8" xfId="23953"/>
    <cellStyle name="Normal 6 2 10 2 9" xfId="23954"/>
    <cellStyle name="Normal 6 2 10 3" xfId="23955"/>
    <cellStyle name="Normal 6 2 10 3 2" xfId="23956"/>
    <cellStyle name="Normal 6 2 10 3 2 2" xfId="23957"/>
    <cellStyle name="Normal 6 2 10 3 2 3" xfId="23958"/>
    <cellStyle name="Normal 6 2 10 3 2 4" xfId="23959"/>
    <cellStyle name="Normal 6 2 10 3 3" xfId="23960"/>
    <cellStyle name="Normal 6 2 10 3 3 2" xfId="23961"/>
    <cellStyle name="Normal 6 2 10 3 3 3" xfId="23962"/>
    <cellStyle name="Normal 6 2 10 3 4" xfId="23963"/>
    <cellStyle name="Normal 6 2 10 3 5" xfId="23964"/>
    <cellStyle name="Normal 6 2 10 3 6" xfId="23965"/>
    <cellStyle name="Normal 6 2 10 4" xfId="23966"/>
    <cellStyle name="Normal 6 2 10 4 2" xfId="23967"/>
    <cellStyle name="Normal 6 2 10 4 3" xfId="23968"/>
    <cellStyle name="Normal 6 2 10 4 4" xfId="23969"/>
    <cellStyle name="Normal 6 2 10 5" xfId="23970"/>
    <cellStyle name="Normal 6 2 10 5 2" xfId="23971"/>
    <cellStyle name="Normal 6 2 10 5 3" xfId="23972"/>
    <cellStyle name="Normal 6 2 10 5 4" xfId="23973"/>
    <cellStyle name="Normal 6 2 10 6" xfId="23974"/>
    <cellStyle name="Normal 6 2 10 6 2" xfId="23975"/>
    <cellStyle name="Normal 6 2 10 6 3" xfId="23976"/>
    <cellStyle name="Normal 6 2 10 6 4" xfId="23977"/>
    <cellStyle name="Normal 6 2 10 7" xfId="23978"/>
    <cellStyle name="Normal 6 2 10 7 2" xfId="23979"/>
    <cellStyle name="Normal 6 2 10 7 3" xfId="23980"/>
    <cellStyle name="Normal 6 2 10 8" xfId="23981"/>
    <cellStyle name="Normal 6 2 10 9" xfId="23982"/>
    <cellStyle name="Normal 6 2 11" xfId="23983"/>
    <cellStyle name="Normal 6 2 11 2" xfId="23984"/>
    <cellStyle name="Normal 6 2 11 2 2" xfId="23985"/>
    <cellStyle name="Normal 6 2 11 2 2 2" xfId="23986"/>
    <cellStyle name="Normal 6 2 11 2 2 3" xfId="23987"/>
    <cellStyle name="Normal 6 2 11 2 2 4" xfId="23988"/>
    <cellStyle name="Normal 6 2 11 2 3" xfId="23989"/>
    <cellStyle name="Normal 6 2 11 2 3 2" xfId="23990"/>
    <cellStyle name="Normal 6 2 11 2 3 3" xfId="23991"/>
    <cellStyle name="Normal 6 2 11 2 4" xfId="23992"/>
    <cellStyle name="Normal 6 2 11 2 5" xfId="23993"/>
    <cellStyle name="Normal 6 2 11 2 6" xfId="23994"/>
    <cellStyle name="Normal 6 2 11 3" xfId="23995"/>
    <cellStyle name="Normal 6 2 11 3 2" xfId="23996"/>
    <cellStyle name="Normal 6 2 11 3 3" xfId="23997"/>
    <cellStyle name="Normal 6 2 11 3 4" xfId="23998"/>
    <cellStyle name="Normal 6 2 11 4" xfId="23999"/>
    <cellStyle name="Normal 6 2 11 4 2" xfId="24000"/>
    <cellStyle name="Normal 6 2 11 4 3" xfId="24001"/>
    <cellStyle name="Normal 6 2 11 4 4" xfId="24002"/>
    <cellStyle name="Normal 6 2 11 5" xfId="24003"/>
    <cellStyle name="Normal 6 2 11 5 2" xfId="24004"/>
    <cellStyle name="Normal 6 2 11 5 3" xfId="24005"/>
    <cellStyle name="Normal 6 2 11 5 4" xfId="24006"/>
    <cellStyle name="Normal 6 2 11 6" xfId="24007"/>
    <cellStyle name="Normal 6 2 11 6 2" xfId="24008"/>
    <cellStyle name="Normal 6 2 11 6 3" xfId="24009"/>
    <cellStyle name="Normal 6 2 11 7" xfId="24010"/>
    <cellStyle name="Normal 6 2 11 8" xfId="24011"/>
    <cellStyle name="Normal 6 2 11 9" xfId="24012"/>
    <cellStyle name="Normal 6 2 12" xfId="24013"/>
    <cellStyle name="Normal 6 2 12 2" xfId="24014"/>
    <cellStyle name="Normal 6 2 12 2 2" xfId="24015"/>
    <cellStyle name="Normal 6 2 12 2 2 2" xfId="24016"/>
    <cellStyle name="Normal 6 2 12 2 2 3" xfId="24017"/>
    <cellStyle name="Normal 6 2 12 2 2 4" xfId="24018"/>
    <cellStyle name="Normal 6 2 12 2 3" xfId="24019"/>
    <cellStyle name="Normal 6 2 12 2 3 2" xfId="24020"/>
    <cellStyle name="Normal 6 2 12 2 3 3" xfId="24021"/>
    <cellStyle name="Normal 6 2 12 2 4" xfId="24022"/>
    <cellStyle name="Normal 6 2 12 2 5" xfId="24023"/>
    <cellStyle name="Normal 6 2 12 2 6" xfId="24024"/>
    <cellStyle name="Normal 6 2 12 3" xfId="24025"/>
    <cellStyle name="Normal 6 2 12 3 2" xfId="24026"/>
    <cellStyle name="Normal 6 2 12 3 3" xfId="24027"/>
    <cellStyle name="Normal 6 2 12 3 4" xfId="24028"/>
    <cellStyle name="Normal 6 2 12 4" xfId="24029"/>
    <cellStyle name="Normal 6 2 12 4 2" xfId="24030"/>
    <cellStyle name="Normal 6 2 12 4 3" xfId="24031"/>
    <cellStyle name="Normal 6 2 12 4 4" xfId="24032"/>
    <cellStyle name="Normal 6 2 12 5" xfId="24033"/>
    <cellStyle name="Normal 6 2 12 5 2" xfId="24034"/>
    <cellStyle name="Normal 6 2 12 5 3" xfId="24035"/>
    <cellStyle name="Normal 6 2 12 5 4" xfId="24036"/>
    <cellStyle name="Normal 6 2 12 6" xfId="24037"/>
    <cellStyle name="Normal 6 2 12 6 2" xfId="24038"/>
    <cellStyle name="Normal 6 2 12 6 3" xfId="24039"/>
    <cellStyle name="Normal 6 2 12 7" xfId="24040"/>
    <cellStyle name="Normal 6 2 12 8" xfId="24041"/>
    <cellStyle name="Normal 6 2 12 9" xfId="24042"/>
    <cellStyle name="Normal 6 2 13" xfId="24043"/>
    <cellStyle name="Normal 6 2 13 2" xfId="24044"/>
    <cellStyle name="Normal 6 2 13 2 2" xfId="24045"/>
    <cellStyle name="Normal 6 2 13 2 2 2" xfId="24046"/>
    <cellStyle name="Normal 6 2 13 2 2 3" xfId="24047"/>
    <cellStyle name="Normal 6 2 13 2 2 4" xfId="24048"/>
    <cellStyle name="Normal 6 2 13 2 3" xfId="24049"/>
    <cellStyle name="Normal 6 2 13 2 3 2" xfId="24050"/>
    <cellStyle name="Normal 6 2 13 2 3 3" xfId="24051"/>
    <cellStyle name="Normal 6 2 13 2 4" xfId="24052"/>
    <cellStyle name="Normal 6 2 13 2 5" xfId="24053"/>
    <cellStyle name="Normal 6 2 13 2 6" xfId="24054"/>
    <cellStyle name="Normal 6 2 13 3" xfId="24055"/>
    <cellStyle name="Normal 6 2 13 3 2" xfId="24056"/>
    <cellStyle name="Normal 6 2 13 3 3" xfId="24057"/>
    <cellStyle name="Normal 6 2 13 3 4" xfId="24058"/>
    <cellStyle name="Normal 6 2 13 4" xfId="24059"/>
    <cellStyle name="Normal 6 2 13 4 2" xfId="24060"/>
    <cellStyle name="Normal 6 2 13 4 3" xfId="24061"/>
    <cellStyle name="Normal 6 2 13 4 4" xfId="24062"/>
    <cellStyle name="Normal 6 2 13 5" xfId="24063"/>
    <cellStyle name="Normal 6 2 13 5 2" xfId="24064"/>
    <cellStyle name="Normal 6 2 13 5 3" xfId="24065"/>
    <cellStyle name="Normal 6 2 13 5 4" xfId="24066"/>
    <cellStyle name="Normal 6 2 13 6" xfId="24067"/>
    <cellStyle name="Normal 6 2 13 6 2" xfId="24068"/>
    <cellStyle name="Normal 6 2 13 6 3" xfId="24069"/>
    <cellStyle name="Normal 6 2 13 7" xfId="24070"/>
    <cellStyle name="Normal 6 2 13 8" xfId="24071"/>
    <cellStyle name="Normal 6 2 13 9" xfId="24072"/>
    <cellStyle name="Normal 6 2 14" xfId="24073"/>
    <cellStyle name="Normal 6 2 14 2" xfId="24074"/>
    <cellStyle name="Normal 6 2 14 2 2" xfId="24075"/>
    <cellStyle name="Normal 6 2 14 2 2 2" xfId="24076"/>
    <cellStyle name="Normal 6 2 14 2 2 3" xfId="24077"/>
    <cellStyle name="Normal 6 2 14 2 2 4" xfId="24078"/>
    <cellStyle name="Normal 6 2 14 2 3" xfId="24079"/>
    <cellStyle name="Normal 6 2 14 2 3 2" xfId="24080"/>
    <cellStyle name="Normal 6 2 14 2 3 3" xfId="24081"/>
    <cellStyle name="Normal 6 2 14 2 4" xfId="24082"/>
    <cellStyle name="Normal 6 2 14 2 5" xfId="24083"/>
    <cellStyle name="Normal 6 2 14 2 6" xfId="24084"/>
    <cellStyle name="Normal 6 2 14 3" xfId="24085"/>
    <cellStyle name="Normal 6 2 14 3 2" xfId="24086"/>
    <cellStyle name="Normal 6 2 14 3 3" xfId="24087"/>
    <cellStyle name="Normal 6 2 14 3 4" xfId="24088"/>
    <cellStyle name="Normal 6 2 14 4" xfId="24089"/>
    <cellStyle name="Normal 6 2 14 4 2" xfId="24090"/>
    <cellStyle name="Normal 6 2 14 4 3" xfId="24091"/>
    <cellStyle name="Normal 6 2 14 4 4" xfId="24092"/>
    <cellStyle name="Normal 6 2 14 5" xfId="24093"/>
    <cellStyle name="Normal 6 2 14 5 2" xfId="24094"/>
    <cellStyle name="Normal 6 2 14 5 3" xfId="24095"/>
    <cellStyle name="Normal 6 2 14 6" xfId="24096"/>
    <cellStyle name="Normal 6 2 14 7" xfId="24097"/>
    <cellStyle name="Normal 6 2 14 8" xfId="24098"/>
    <cellStyle name="Normal 6 2 15" xfId="24099"/>
    <cellStyle name="Normal 6 2 15 2" xfId="24100"/>
    <cellStyle name="Normal 6 2 15 2 2" xfId="24101"/>
    <cellStyle name="Normal 6 2 15 2 3" xfId="24102"/>
    <cellStyle name="Normal 6 2 15 2 4" xfId="24103"/>
    <cellStyle name="Normal 6 2 15 3" xfId="24104"/>
    <cellStyle name="Normal 6 2 15 3 2" xfId="24105"/>
    <cellStyle name="Normal 6 2 15 3 3" xfId="24106"/>
    <cellStyle name="Normal 6 2 15 3 4" xfId="24107"/>
    <cellStyle name="Normal 6 2 15 4" xfId="24108"/>
    <cellStyle name="Normal 6 2 15 4 2" xfId="24109"/>
    <cellStyle name="Normal 6 2 15 4 3" xfId="24110"/>
    <cellStyle name="Normal 6 2 15 5" xfId="24111"/>
    <cellStyle name="Normal 6 2 15 6" xfId="24112"/>
    <cellStyle name="Normal 6 2 15 7" xfId="24113"/>
    <cellStyle name="Normal 6 2 16" xfId="24114"/>
    <cellStyle name="Normal 6 2 16 2" xfId="24115"/>
    <cellStyle name="Normal 6 2 16 3" xfId="24116"/>
    <cellStyle name="Normal 6 2 16 4" xfId="24117"/>
    <cellStyle name="Normal 6 2 17" xfId="24118"/>
    <cellStyle name="Normal 6 2 17 2" xfId="24119"/>
    <cellStyle name="Normal 6 2 17 3" xfId="24120"/>
    <cellStyle name="Normal 6 2 17 4" xfId="24121"/>
    <cellStyle name="Normal 6 2 18" xfId="24122"/>
    <cellStyle name="Normal 6 2 18 2" xfId="24123"/>
    <cellStyle name="Normal 6 2 18 3" xfId="24124"/>
    <cellStyle name="Normal 6 2 18 4" xfId="24125"/>
    <cellStyle name="Normal 6 2 19" xfId="24126"/>
    <cellStyle name="Normal 6 2 19 2" xfId="24127"/>
    <cellStyle name="Normal 6 2 19 3" xfId="24128"/>
    <cellStyle name="Normal 6 2 2" xfId="54"/>
    <cellStyle name="Normal 6 2 2 10" xfId="24129"/>
    <cellStyle name="Normal 6 2 2 10 2" xfId="24130"/>
    <cellStyle name="Normal 6 2 2 10 2 2" xfId="24131"/>
    <cellStyle name="Normal 6 2 2 10 2 2 2" xfId="24132"/>
    <cellStyle name="Normal 6 2 2 10 2 2 3" xfId="24133"/>
    <cellStyle name="Normal 6 2 2 10 2 2 4" xfId="24134"/>
    <cellStyle name="Normal 6 2 2 10 2 3" xfId="24135"/>
    <cellStyle name="Normal 6 2 2 10 2 3 2" xfId="24136"/>
    <cellStyle name="Normal 6 2 2 10 2 3 3" xfId="24137"/>
    <cellStyle name="Normal 6 2 2 10 2 4" xfId="24138"/>
    <cellStyle name="Normal 6 2 2 10 2 5" xfId="24139"/>
    <cellStyle name="Normal 6 2 2 10 2 6" xfId="24140"/>
    <cellStyle name="Normal 6 2 2 10 3" xfId="24141"/>
    <cellStyle name="Normal 6 2 2 10 3 2" xfId="24142"/>
    <cellStyle name="Normal 6 2 2 10 3 3" xfId="24143"/>
    <cellStyle name="Normal 6 2 2 10 3 4" xfId="24144"/>
    <cellStyle name="Normal 6 2 2 10 4" xfId="24145"/>
    <cellStyle name="Normal 6 2 2 10 4 2" xfId="24146"/>
    <cellStyle name="Normal 6 2 2 10 4 3" xfId="24147"/>
    <cellStyle name="Normal 6 2 2 10 4 4" xfId="24148"/>
    <cellStyle name="Normal 6 2 2 10 5" xfId="24149"/>
    <cellStyle name="Normal 6 2 2 10 5 2" xfId="24150"/>
    <cellStyle name="Normal 6 2 2 10 5 3" xfId="24151"/>
    <cellStyle name="Normal 6 2 2 10 5 4" xfId="24152"/>
    <cellStyle name="Normal 6 2 2 10 6" xfId="24153"/>
    <cellStyle name="Normal 6 2 2 10 6 2" xfId="24154"/>
    <cellStyle name="Normal 6 2 2 10 6 3" xfId="24155"/>
    <cellStyle name="Normal 6 2 2 10 7" xfId="24156"/>
    <cellStyle name="Normal 6 2 2 10 8" xfId="24157"/>
    <cellStyle name="Normal 6 2 2 10 9" xfId="24158"/>
    <cellStyle name="Normal 6 2 2 11" xfId="24159"/>
    <cellStyle name="Normal 6 2 2 11 2" xfId="24160"/>
    <cellStyle name="Normal 6 2 2 11 2 2" xfId="24161"/>
    <cellStyle name="Normal 6 2 2 11 2 2 2" xfId="24162"/>
    <cellStyle name="Normal 6 2 2 11 2 2 3" xfId="24163"/>
    <cellStyle name="Normal 6 2 2 11 2 2 4" xfId="24164"/>
    <cellStyle name="Normal 6 2 2 11 2 3" xfId="24165"/>
    <cellStyle name="Normal 6 2 2 11 2 3 2" xfId="24166"/>
    <cellStyle name="Normal 6 2 2 11 2 3 3" xfId="24167"/>
    <cellStyle name="Normal 6 2 2 11 2 4" xfId="24168"/>
    <cellStyle name="Normal 6 2 2 11 2 5" xfId="24169"/>
    <cellStyle name="Normal 6 2 2 11 2 6" xfId="24170"/>
    <cellStyle name="Normal 6 2 2 11 3" xfId="24171"/>
    <cellStyle name="Normal 6 2 2 11 3 2" xfId="24172"/>
    <cellStyle name="Normal 6 2 2 11 3 3" xfId="24173"/>
    <cellStyle name="Normal 6 2 2 11 3 4" xfId="24174"/>
    <cellStyle name="Normal 6 2 2 11 4" xfId="24175"/>
    <cellStyle name="Normal 6 2 2 11 4 2" xfId="24176"/>
    <cellStyle name="Normal 6 2 2 11 4 3" xfId="24177"/>
    <cellStyle name="Normal 6 2 2 11 4 4" xfId="24178"/>
    <cellStyle name="Normal 6 2 2 11 5" xfId="24179"/>
    <cellStyle name="Normal 6 2 2 11 5 2" xfId="24180"/>
    <cellStyle name="Normal 6 2 2 11 5 3" xfId="24181"/>
    <cellStyle name="Normal 6 2 2 11 5 4" xfId="24182"/>
    <cellStyle name="Normal 6 2 2 11 6" xfId="24183"/>
    <cellStyle name="Normal 6 2 2 11 6 2" xfId="24184"/>
    <cellStyle name="Normal 6 2 2 11 6 3" xfId="24185"/>
    <cellStyle name="Normal 6 2 2 11 7" xfId="24186"/>
    <cellStyle name="Normal 6 2 2 11 8" xfId="24187"/>
    <cellStyle name="Normal 6 2 2 11 9" xfId="24188"/>
    <cellStyle name="Normal 6 2 2 12" xfId="24189"/>
    <cellStyle name="Normal 6 2 2 12 2" xfId="24190"/>
    <cellStyle name="Normal 6 2 2 12 2 2" xfId="24191"/>
    <cellStyle name="Normal 6 2 2 12 2 2 2" xfId="24192"/>
    <cellStyle name="Normal 6 2 2 12 2 2 3" xfId="24193"/>
    <cellStyle name="Normal 6 2 2 12 2 2 4" xfId="24194"/>
    <cellStyle name="Normal 6 2 2 12 2 3" xfId="24195"/>
    <cellStyle name="Normal 6 2 2 12 2 3 2" xfId="24196"/>
    <cellStyle name="Normal 6 2 2 12 2 3 3" xfId="24197"/>
    <cellStyle name="Normal 6 2 2 12 2 4" xfId="24198"/>
    <cellStyle name="Normal 6 2 2 12 2 5" xfId="24199"/>
    <cellStyle name="Normal 6 2 2 12 2 6" xfId="24200"/>
    <cellStyle name="Normal 6 2 2 12 3" xfId="24201"/>
    <cellStyle name="Normal 6 2 2 12 3 2" xfId="24202"/>
    <cellStyle name="Normal 6 2 2 12 3 3" xfId="24203"/>
    <cellStyle name="Normal 6 2 2 12 3 4" xfId="24204"/>
    <cellStyle name="Normal 6 2 2 12 4" xfId="24205"/>
    <cellStyle name="Normal 6 2 2 12 4 2" xfId="24206"/>
    <cellStyle name="Normal 6 2 2 12 4 3" xfId="24207"/>
    <cellStyle name="Normal 6 2 2 12 4 4" xfId="24208"/>
    <cellStyle name="Normal 6 2 2 12 5" xfId="24209"/>
    <cellStyle name="Normal 6 2 2 12 5 2" xfId="24210"/>
    <cellStyle name="Normal 6 2 2 12 5 3" xfId="24211"/>
    <cellStyle name="Normal 6 2 2 12 5 4" xfId="24212"/>
    <cellStyle name="Normal 6 2 2 12 6" xfId="24213"/>
    <cellStyle name="Normal 6 2 2 12 6 2" xfId="24214"/>
    <cellStyle name="Normal 6 2 2 12 6 3" xfId="24215"/>
    <cellStyle name="Normal 6 2 2 12 7" xfId="24216"/>
    <cellStyle name="Normal 6 2 2 12 8" xfId="24217"/>
    <cellStyle name="Normal 6 2 2 12 9" xfId="24218"/>
    <cellStyle name="Normal 6 2 2 13" xfId="24219"/>
    <cellStyle name="Normal 6 2 2 13 2" xfId="24220"/>
    <cellStyle name="Normal 6 2 2 13 2 2" xfId="24221"/>
    <cellStyle name="Normal 6 2 2 13 2 2 2" xfId="24222"/>
    <cellStyle name="Normal 6 2 2 13 2 2 3" xfId="24223"/>
    <cellStyle name="Normal 6 2 2 13 2 2 4" xfId="24224"/>
    <cellStyle name="Normal 6 2 2 13 2 3" xfId="24225"/>
    <cellStyle name="Normal 6 2 2 13 2 3 2" xfId="24226"/>
    <cellStyle name="Normal 6 2 2 13 2 3 3" xfId="24227"/>
    <cellStyle name="Normal 6 2 2 13 2 4" xfId="24228"/>
    <cellStyle name="Normal 6 2 2 13 2 5" xfId="24229"/>
    <cellStyle name="Normal 6 2 2 13 2 6" xfId="24230"/>
    <cellStyle name="Normal 6 2 2 13 3" xfId="24231"/>
    <cellStyle name="Normal 6 2 2 13 3 2" xfId="24232"/>
    <cellStyle name="Normal 6 2 2 13 3 3" xfId="24233"/>
    <cellStyle name="Normal 6 2 2 13 3 4" xfId="24234"/>
    <cellStyle name="Normal 6 2 2 13 4" xfId="24235"/>
    <cellStyle name="Normal 6 2 2 13 4 2" xfId="24236"/>
    <cellStyle name="Normal 6 2 2 13 4 3" xfId="24237"/>
    <cellStyle name="Normal 6 2 2 13 4 4" xfId="24238"/>
    <cellStyle name="Normal 6 2 2 13 5" xfId="24239"/>
    <cellStyle name="Normal 6 2 2 13 5 2" xfId="24240"/>
    <cellStyle name="Normal 6 2 2 13 5 3" xfId="24241"/>
    <cellStyle name="Normal 6 2 2 13 6" xfId="24242"/>
    <cellStyle name="Normal 6 2 2 13 7" xfId="24243"/>
    <cellStyle name="Normal 6 2 2 13 8" xfId="24244"/>
    <cellStyle name="Normal 6 2 2 14" xfId="24245"/>
    <cellStyle name="Normal 6 2 2 14 2" xfId="24246"/>
    <cellStyle name="Normal 6 2 2 14 2 2" xfId="24247"/>
    <cellStyle name="Normal 6 2 2 14 2 3" xfId="24248"/>
    <cellStyle name="Normal 6 2 2 14 2 4" xfId="24249"/>
    <cellStyle name="Normal 6 2 2 14 3" xfId="24250"/>
    <cellStyle name="Normal 6 2 2 14 3 2" xfId="24251"/>
    <cellStyle name="Normal 6 2 2 14 3 3" xfId="24252"/>
    <cellStyle name="Normal 6 2 2 14 3 4" xfId="24253"/>
    <cellStyle name="Normal 6 2 2 14 4" xfId="24254"/>
    <cellStyle name="Normal 6 2 2 14 4 2" xfId="24255"/>
    <cellStyle name="Normal 6 2 2 14 4 3" xfId="24256"/>
    <cellStyle name="Normal 6 2 2 14 5" xfId="24257"/>
    <cellStyle name="Normal 6 2 2 14 6" xfId="24258"/>
    <cellStyle name="Normal 6 2 2 14 7" xfId="24259"/>
    <cellStyle name="Normal 6 2 2 15" xfId="24260"/>
    <cellStyle name="Normal 6 2 2 15 2" xfId="24261"/>
    <cellStyle name="Normal 6 2 2 15 3" xfId="24262"/>
    <cellStyle name="Normal 6 2 2 15 4" xfId="24263"/>
    <cellStyle name="Normal 6 2 2 16" xfId="24264"/>
    <cellStyle name="Normal 6 2 2 16 2" xfId="24265"/>
    <cellStyle name="Normal 6 2 2 16 3" xfId="24266"/>
    <cellStyle name="Normal 6 2 2 16 4" xfId="24267"/>
    <cellStyle name="Normal 6 2 2 17" xfId="24268"/>
    <cellStyle name="Normal 6 2 2 17 2" xfId="24269"/>
    <cellStyle name="Normal 6 2 2 17 3" xfId="24270"/>
    <cellStyle name="Normal 6 2 2 17 4" xfId="24271"/>
    <cellStyle name="Normal 6 2 2 18" xfId="24272"/>
    <cellStyle name="Normal 6 2 2 18 2" xfId="24273"/>
    <cellStyle name="Normal 6 2 2 18 3" xfId="24274"/>
    <cellStyle name="Normal 6 2 2 19" xfId="24275"/>
    <cellStyle name="Normal 6 2 2 2" xfId="154"/>
    <cellStyle name="Normal 6 2 2 2 10" xfId="24276"/>
    <cellStyle name="Normal 6 2 2 2 10 2" xfId="24277"/>
    <cellStyle name="Normal 6 2 2 2 10 2 2" xfId="24278"/>
    <cellStyle name="Normal 6 2 2 2 10 2 2 2" xfId="24279"/>
    <cellStyle name="Normal 6 2 2 2 10 2 2 3" xfId="24280"/>
    <cellStyle name="Normal 6 2 2 2 10 2 2 4" xfId="24281"/>
    <cellStyle name="Normal 6 2 2 2 10 2 3" xfId="24282"/>
    <cellStyle name="Normal 6 2 2 2 10 2 3 2" xfId="24283"/>
    <cellStyle name="Normal 6 2 2 2 10 2 3 3" xfId="24284"/>
    <cellStyle name="Normal 6 2 2 2 10 2 4" xfId="24285"/>
    <cellStyle name="Normal 6 2 2 2 10 2 5" xfId="24286"/>
    <cellStyle name="Normal 6 2 2 2 10 2 6" xfId="24287"/>
    <cellStyle name="Normal 6 2 2 2 10 3" xfId="24288"/>
    <cellStyle name="Normal 6 2 2 2 10 3 2" xfId="24289"/>
    <cellStyle name="Normal 6 2 2 2 10 3 3" xfId="24290"/>
    <cellStyle name="Normal 6 2 2 2 10 3 4" xfId="24291"/>
    <cellStyle name="Normal 6 2 2 2 10 4" xfId="24292"/>
    <cellStyle name="Normal 6 2 2 2 10 4 2" xfId="24293"/>
    <cellStyle name="Normal 6 2 2 2 10 4 3" xfId="24294"/>
    <cellStyle name="Normal 6 2 2 2 10 4 4" xfId="24295"/>
    <cellStyle name="Normal 6 2 2 2 10 5" xfId="24296"/>
    <cellStyle name="Normal 6 2 2 2 10 5 2" xfId="24297"/>
    <cellStyle name="Normal 6 2 2 2 10 5 3" xfId="24298"/>
    <cellStyle name="Normal 6 2 2 2 10 5 4" xfId="24299"/>
    <cellStyle name="Normal 6 2 2 2 10 6" xfId="24300"/>
    <cellStyle name="Normal 6 2 2 2 10 6 2" xfId="24301"/>
    <cellStyle name="Normal 6 2 2 2 10 6 3" xfId="24302"/>
    <cellStyle name="Normal 6 2 2 2 10 7" xfId="24303"/>
    <cellStyle name="Normal 6 2 2 2 10 8" xfId="24304"/>
    <cellStyle name="Normal 6 2 2 2 10 9" xfId="24305"/>
    <cellStyle name="Normal 6 2 2 2 11" xfId="24306"/>
    <cellStyle name="Normal 6 2 2 2 11 2" xfId="24307"/>
    <cellStyle name="Normal 6 2 2 2 11 2 2" xfId="24308"/>
    <cellStyle name="Normal 6 2 2 2 11 2 2 2" xfId="24309"/>
    <cellStyle name="Normal 6 2 2 2 11 2 2 3" xfId="24310"/>
    <cellStyle name="Normal 6 2 2 2 11 2 2 4" xfId="24311"/>
    <cellStyle name="Normal 6 2 2 2 11 2 3" xfId="24312"/>
    <cellStyle name="Normal 6 2 2 2 11 2 3 2" xfId="24313"/>
    <cellStyle name="Normal 6 2 2 2 11 2 3 3" xfId="24314"/>
    <cellStyle name="Normal 6 2 2 2 11 2 4" xfId="24315"/>
    <cellStyle name="Normal 6 2 2 2 11 2 5" xfId="24316"/>
    <cellStyle name="Normal 6 2 2 2 11 2 6" xfId="24317"/>
    <cellStyle name="Normal 6 2 2 2 11 3" xfId="24318"/>
    <cellStyle name="Normal 6 2 2 2 11 3 2" xfId="24319"/>
    <cellStyle name="Normal 6 2 2 2 11 3 3" xfId="24320"/>
    <cellStyle name="Normal 6 2 2 2 11 3 4" xfId="24321"/>
    <cellStyle name="Normal 6 2 2 2 11 4" xfId="24322"/>
    <cellStyle name="Normal 6 2 2 2 11 4 2" xfId="24323"/>
    <cellStyle name="Normal 6 2 2 2 11 4 3" xfId="24324"/>
    <cellStyle name="Normal 6 2 2 2 11 4 4" xfId="24325"/>
    <cellStyle name="Normal 6 2 2 2 11 5" xfId="24326"/>
    <cellStyle name="Normal 6 2 2 2 11 5 2" xfId="24327"/>
    <cellStyle name="Normal 6 2 2 2 11 5 3" xfId="24328"/>
    <cellStyle name="Normal 6 2 2 2 11 6" xfId="24329"/>
    <cellStyle name="Normal 6 2 2 2 11 7" xfId="24330"/>
    <cellStyle name="Normal 6 2 2 2 11 8" xfId="24331"/>
    <cellStyle name="Normal 6 2 2 2 12" xfId="24332"/>
    <cellStyle name="Normal 6 2 2 2 12 2" xfId="24333"/>
    <cellStyle name="Normal 6 2 2 2 12 2 2" xfId="24334"/>
    <cellStyle name="Normal 6 2 2 2 12 2 3" xfId="24335"/>
    <cellStyle name="Normal 6 2 2 2 12 2 4" xfId="24336"/>
    <cellStyle name="Normal 6 2 2 2 12 3" xfId="24337"/>
    <cellStyle name="Normal 6 2 2 2 12 3 2" xfId="24338"/>
    <cellStyle name="Normal 6 2 2 2 12 3 3" xfId="24339"/>
    <cellStyle name="Normal 6 2 2 2 12 3 4" xfId="24340"/>
    <cellStyle name="Normal 6 2 2 2 12 4" xfId="24341"/>
    <cellStyle name="Normal 6 2 2 2 12 4 2" xfId="24342"/>
    <cellStyle name="Normal 6 2 2 2 12 4 3" xfId="24343"/>
    <cellStyle name="Normal 6 2 2 2 12 5" xfId="24344"/>
    <cellStyle name="Normal 6 2 2 2 12 6" xfId="24345"/>
    <cellStyle name="Normal 6 2 2 2 12 7" xfId="24346"/>
    <cellStyle name="Normal 6 2 2 2 13" xfId="24347"/>
    <cellStyle name="Normal 6 2 2 2 13 2" xfId="24348"/>
    <cellStyle name="Normal 6 2 2 2 13 3" xfId="24349"/>
    <cellStyle name="Normal 6 2 2 2 13 4" xfId="24350"/>
    <cellStyle name="Normal 6 2 2 2 14" xfId="24351"/>
    <cellStyle name="Normal 6 2 2 2 14 2" xfId="24352"/>
    <cellStyle name="Normal 6 2 2 2 14 3" xfId="24353"/>
    <cellStyle name="Normal 6 2 2 2 14 4" xfId="24354"/>
    <cellStyle name="Normal 6 2 2 2 15" xfId="24355"/>
    <cellStyle name="Normal 6 2 2 2 15 2" xfId="24356"/>
    <cellStyle name="Normal 6 2 2 2 15 3" xfId="24357"/>
    <cellStyle name="Normal 6 2 2 2 15 4" xfId="24358"/>
    <cellStyle name="Normal 6 2 2 2 16" xfId="24359"/>
    <cellStyle name="Normal 6 2 2 2 16 2" xfId="24360"/>
    <cellStyle name="Normal 6 2 2 2 16 3" xfId="24361"/>
    <cellStyle name="Normal 6 2 2 2 17" xfId="24362"/>
    <cellStyle name="Normal 6 2 2 2 18" xfId="24363"/>
    <cellStyle name="Normal 6 2 2 2 19" xfId="24364"/>
    <cellStyle name="Normal 6 2 2 2 2" xfId="209"/>
    <cellStyle name="Normal 6 2 2 2 2 10" xfId="24365"/>
    <cellStyle name="Normal 6 2 2 2 2 10 2" xfId="24366"/>
    <cellStyle name="Normal 6 2 2 2 2 10 3" xfId="24367"/>
    <cellStyle name="Normal 6 2 2 2 2 10 4" xfId="24368"/>
    <cellStyle name="Normal 6 2 2 2 2 11" xfId="24369"/>
    <cellStyle name="Normal 6 2 2 2 2 11 2" xfId="24370"/>
    <cellStyle name="Normal 6 2 2 2 2 11 3" xfId="24371"/>
    <cellStyle name="Normal 6 2 2 2 2 12" xfId="24372"/>
    <cellStyle name="Normal 6 2 2 2 2 13" xfId="24373"/>
    <cellStyle name="Normal 6 2 2 2 2 14" xfId="24374"/>
    <cellStyle name="Normal 6 2 2 2 2 2" xfId="24375"/>
    <cellStyle name="Normal 6 2 2 2 2 2 10" xfId="24376"/>
    <cellStyle name="Normal 6 2 2 2 2 2 11" xfId="24377"/>
    <cellStyle name="Normal 6 2 2 2 2 2 2" xfId="24378"/>
    <cellStyle name="Normal 6 2 2 2 2 2 2 10" xfId="24379"/>
    <cellStyle name="Normal 6 2 2 2 2 2 2 2" xfId="24380"/>
    <cellStyle name="Normal 6 2 2 2 2 2 2 2 2" xfId="24381"/>
    <cellStyle name="Normal 6 2 2 2 2 2 2 2 2 2" xfId="24382"/>
    <cellStyle name="Normal 6 2 2 2 2 2 2 2 2 2 2" xfId="24383"/>
    <cellStyle name="Normal 6 2 2 2 2 2 2 2 2 2 3" xfId="24384"/>
    <cellStyle name="Normal 6 2 2 2 2 2 2 2 2 2 4" xfId="24385"/>
    <cellStyle name="Normal 6 2 2 2 2 2 2 2 2 3" xfId="24386"/>
    <cellStyle name="Normal 6 2 2 2 2 2 2 2 2 3 2" xfId="24387"/>
    <cellStyle name="Normal 6 2 2 2 2 2 2 2 2 3 3" xfId="24388"/>
    <cellStyle name="Normal 6 2 2 2 2 2 2 2 2 4" xfId="24389"/>
    <cellStyle name="Normal 6 2 2 2 2 2 2 2 2 5" xfId="24390"/>
    <cellStyle name="Normal 6 2 2 2 2 2 2 2 2 6" xfId="24391"/>
    <cellStyle name="Normal 6 2 2 2 2 2 2 2 3" xfId="24392"/>
    <cellStyle name="Normal 6 2 2 2 2 2 2 2 3 2" xfId="24393"/>
    <cellStyle name="Normal 6 2 2 2 2 2 2 2 3 3" xfId="24394"/>
    <cellStyle name="Normal 6 2 2 2 2 2 2 2 3 4" xfId="24395"/>
    <cellStyle name="Normal 6 2 2 2 2 2 2 2 4" xfId="24396"/>
    <cellStyle name="Normal 6 2 2 2 2 2 2 2 4 2" xfId="24397"/>
    <cellStyle name="Normal 6 2 2 2 2 2 2 2 4 3" xfId="24398"/>
    <cellStyle name="Normal 6 2 2 2 2 2 2 2 4 4" xfId="24399"/>
    <cellStyle name="Normal 6 2 2 2 2 2 2 2 5" xfId="24400"/>
    <cellStyle name="Normal 6 2 2 2 2 2 2 2 5 2" xfId="24401"/>
    <cellStyle name="Normal 6 2 2 2 2 2 2 2 5 3" xfId="24402"/>
    <cellStyle name="Normal 6 2 2 2 2 2 2 2 5 4" xfId="24403"/>
    <cellStyle name="Normal 6 2 2 2 2 2 2 2 6" xfId="24404"/>
    <cellStyle name="Normal 6 2 2 2 2 2 2 2 6 2" xfId="24405"/>
    <cellStyle name="Normal 6 2 2 2 2 2 2 2 6 3" xfId="24406"/>
    <cellStyle name="Normal 6 2 2 2 2 2 2 2 7" xfId="24407"/>
    <cellStyle name="Normal 6 2 2 2 2 2 2 2 8" xfId="24408"/>
    <cellStyle name="Normal 6 2 2 2 2 2 2 2 9" xfId="24409"/>
    <cellStyle name="Normal 6 2 2 2 2 2 2 3" xfId="24410"/>
    <cellStyle name="Normal 6 2 2 2 2 2 2 3 2" xfId="24411"/>
    <cellStyle name="Normal 6 2 2 2 2 2 2 3 2 2" xfId="24412"/>
    <cellStyle name="Normal 6 2 2 2 2 2 2 3 2 3" xfId="24413"/>
    <cellStyle name="Normal 6 2 2 2 2 2 2 3 2 4" xfId="24414"/>
    <cellStyle name="Normal 6 2 2 2 2 2 2 3 3" xfId="24415"/>
    <cellStyle name="Normal 6 2 2 2 2 2 2 3 3 2" xfId="24416"/>
    <cellStyle name="Normal 6 2 2 2 2 2 2 3 3 3" xfId="24417"/>
    <cellStyle name="Normal 6 2 2 2 2 2 2 3 4" xfId="24418"/>
    <cellStyle name="Normal 6 2 2 2 2 2 2 3 5" xfId="24419"/>
    <cellStyle name="Normal 6 2 2 2 2 2 2 3 6" xfId="24420"/>
    <cellStyle name="Normal 6 2 2 2 2 2 2 4" xfId="24421"/>
    <cellStyle name="Normal 6 2 2 2 2 2 2 4 2" xfId="24422"/>
    <cellStyle name="Normal 6 2 2 2 2 2 2 4 3" xfId="24423"/>
    <cellStyle name="Normal 6 2 2 2 2 2 2 4 4" xfId="24424"/>
    <cellStyle name="Normal 6 2 2 2 2 2 2 5" xfId="24425"/>
    <cellStyle name="Normal 6 2 2 2 2 2 2 5 2" xfId="24426"/>
    <cellStyle name="Normal 6 2 2 2 2 2 2 5 3" xfId="24427"/>
    <cellStyle name="Normal 6 2 2 2 2 2 2 5 4" xfId="24428"/>
    <cellStyle name="Normal 6 2 2 2 2 2 2 6" xfId="24429"/>
    <cellStyle name="Normal 6 2 2 2 2 2 2 6 2" xfId="24430"/>
    <cellStyle name="Normal 6 2 2 2 2 2 2 6 3" xfId="24431"/>
    <cellStyle name="Normal 6 2 2 2 2 2 2 6 4" xfId="24432"/>
    <cellStyle name="Normal 6 2 2 2 2 2 2 7" xfId="24433"/>
    <cellStyle name="Normal 6 2 2 2 2 2 2 7 2" xfId="24434"/>
    <cellStyle name="Normal 6 2 2 2 2 2 2 7 3" xfId="24435"/>
    <cellStyle name="Normal 6 2 2 2 2 2 2 8" xfId="24436"/>
    <cellStyle name="Normal 6 2 2 2 2 2 2 9" xfId="24437"/>
    <cellStyle name="Normal 6 2 2 2 2 2 3" xfId="24438"/>
    <cellStyle name="Normal 6 2 2 2 2 2 3 2" xfId="24439"/>
    <cellStyle name="Normal 6 2 2 2 2 2 3 2 2" xfId="24440"/>
    <cellStyle name="Normal 6 2 2 2 2 2 3 2 2 2" xfId="24441"/>
    <cellStyle name="Normal 6 2 2 2 2 2 3 2 2 3" xfId="24442"/>
    <cellStyle name="Normal 6 2 2 2 2 2 3 2 2 4" xfId="24443"/>
    <cellStyle name="Normal 6 2 2 2 2 2 3 2 3" xfId="24444"/>
    <cellStyle name="Normal 6 2 2 2 2 2 3 2 3 2" xfId="24445"/>
    <cellStyle name="Normal 6 2 2 2 2 2 3 2 3 3" xfId="24446"/>
    <cellStyle name="Normal 6 2 2 2 2 2 3 2 4" xfId="24447"/>
    <cellStyle name="Normal 6 2 2 2 2 2 3 2 5" xfId="24448"/>
    <cellStyle name="Normal 6 2 2 2 2 2 3 2 6" xfId="24449"/>
    <cellStyle name="Normal 6 2 2 2 2 2 3 3" xfId="24450"/>
    <cellStyle name="Normal 6 2 2 2 2 2 3 3 2" xfId="24451"/>
    <cellStyle name="Normal 6 2 2 2 2 2 3 3 3" xfId="24452"/>
    <cellStyle name="Normal 6 2 2 2 2 2 3 3 4" xfId="24453"/>
    <cellStyle name="Normal 6 2 2 2 2 2 3 4" xfId="24454"/>
    <cellStyle name="Normal 6 2 2 2 2 2 3 4 2" xfId="24455"/>
    <cellStyle name="Normal 6 2 2 2 2 2 3 4 3" xfId="24456"/>
    <cellStyle name="Normal 6 2 2 2 2 2 3 4 4" xfId="24457"/>
    <cellStyle name="Normal 6 2 2 2 2 2 3 5" xfId="24458"/>
    <cellStyle name="Normal 6 2 2 2 2 2 3 5 2" xfId="24459"/>
    <cellStyle name="Normal 6 2 2 2 2 2 3 5 3" xfId="24460"/>
    <cellStyle name="Normal 6 2 2 2 2 2 3 5 4" xfId="24461"/>
    <cellStyle name="Normal 6 2 2 2 2 2 3 6" xfId="24462"/>
    <cellStyle name="Normal 6 2 2 2 2 2 3 6 2" xfId="24463"/>
    <cellStyle name="Normal 6 2 2 2 2 2 3 6 3" xfId="24464"/>
    <cellStyle name="Normal 6 2 2 2 2 2 3 7" xfId="24465"/>
    <cellStyle name="Normal 6 2 2 2 2 2 3 8" xfId="24466"/>
    <cellStyle name="Normal 6 2 2 2 2 2 3 9" xfId="24467"/>
    <cellStyle name="Normal 6 2 2 2 2 2 4" xfId="24468"/>
    <cellStyle name="Normal 6 2 2 2 2 2 4 2" xfId="24469"/>
    <cellStyle name="Normal 6 2 2 2 2 2 4 2 2" xfId="24470"/>
    <cellStyle name="Normal 6 2 2 2 2 2 4 2 3" xfId="24471"/>
    <cellStyle name="Normal 6 2 2 2 2 2 4 2 4" xfId="24472"/>
    <cellStyle name="Normal 6 2 2 2 2 2 4 3" xfId="24473"/>
    <cellStyle name="Normal 6 2 2 2 2 2 4 3 2" xfId="24474"/>
    <cellStyle name="Normal 6 2 2 2 2 2 4 3 3" xfId="24475"/>
    <cellStyle name="Normal 6 2 2 2 2 2 4 4" xfId="24476"/>
    <cellStyle name="Normal 6 2 2 2 2 2 4 5" xfId="24477"/>
    <cellStyle name="Normal 6 2 2 2 2 2 4 6" xfId="24478"/>
    <cellStyle name="Normal 6 2 2 2 2 2 5" xfId="24479"/>
    <cellStyle name="Normal 6 2 2 2 2 2 5 2" xfId="24480"/>
    <cellStyle name="Normal 6 2 2 2 2 2 5 3" xfId="24481"/>
    <cellStyle name="Normal 6 2 2 2 2 2 5 4" xfId="24482"/>
    <cellStyle name="Normal 6 2 2 2 2 2 6" xfId="24483"/>
    <cellStyle name="Normal 6 2 2 2 2 2 6 2" xfId="24484"/>
    <cellStyle name="Normal 6 2 2 2 2 2 6 3" xfId="24485"/>
    <cellStyle name="Normal 6 2 2 2 2 2 6 4" xfId="24486"/>
    <cellStyle name="Normal 6 2 2 2 2 2 7" xfId="24487"/>
    <cellStyle name="Normal 6 2 2 2 2 2 7 2" xfId="24488"/>
    <cellStyle name="Normal 6 2 2 2 2 2 7 3" xfId="24489"/>
    <cellStyle name="Normal 6 2 2 2 2 2 7 4" xfId="24490"/>
    <cellStyle name="Normal 6 2 2 2 2 2 8" xfId="24491"/>
    <cellStyle name="Normal 6 2 2 2 2 2 8 2" xfId="24492"/>
    <cellStyle name="Normal 6 2 2 2 2 2 8 3" xfId="24493"/>
    <cellStyle name="Normal 6 2 2 2 2 2 9" xfId="24494"/>
    <cellStyle name="Normal 6 2 2 2 2 3" xfId="24495"/>
    <cellStyle name="Normal 6 2 2 2 2 3 10" xfId="24496"/>
    <cellStyle name="Normal 6 2 2 2 2 3 2" xfId="24497"/>
    <cellStyle name="Normal 6 2 2 2 2 3 2 2" xfId="24498"/>
    <cellStyle name="Normal 6 2 2 2 2 3 2 2 2" xfId="24499"/>
    <cellStyle name="Normal 6 2 2 2 2 3 2 2 2 2" xfId="24500"/>
    <cellStyle name="Normal 6 2 2 2 2 3 2 2 2 3" xfId="24501"/>
    <cellStyle name="Normal 6 2 2 2 2 3 2 2 2 4" xfId="24502"/>
    <cellStyle name="Normal 6 2 2 2 2 3 2 2 3" xfId="24503"/>
    <cellStyle name="Normal 6 2 2 2 2 3 2 2 3 2" xfId="24504"/>
    <cellStyle name="Normal 6 2 2 2 2 3 2 2 3 3" xfId="24505"/>
    <cellStyle name="Normal 6 2 2 2 2 3 2 2 4" xfId="24506"/>
    <cellStyle name="Normal 6 2 2 2 2 3 2 2 5" xfId="24507"/>
    <cellStyle name="Normal 6 2 2 2 2 3 2 2 6" xfId="24508"/>
    <cellStyle name="Normal 6 2 2 2 2 3 2 3" xfId="24509"/>
    <cellStyle name="Normal 6 2 2 2 2 3 2 3 2" xfId="24510"/>
    <cellStyle name="Normal 6 2 2 2 2 3 2 3 3" xfId="24511"/>
    <cellStyle name="Normal 6 2 2 2 2 3 2 3 4" xfId="24512"/>
    <cellStyle name="Normal 6 2 2 2 2 3 2 4" xfId="24513"/>
    <cellStyle name="Normal 6 2 2 2 2 3 2 4 2" xfId="24514"/>
    <cellStyle name="Normal 6 2 2 2 2 3 2 4 3" xfId="24515"/>
    <cellStyle name="Normal 6 2 2 2 2 3 2 4 4" xfId="24516"/>
    <cellStyle name="Normal 6 2 2 2 2 3 2 5" xfId="24517"/>
    <cellStyle name="Normal 6 2 2 2 2 3 2 5 2" xfId="24518"/>
    <cellStyle name="Normal 6 2 2 2 2 3 2 5 3" xfId="24519"/>
    <cellStyle name="Normal 6 2 2 2 2 3 2 5 4" xfId="24520"/>
    <cellStyle name="Normal 6 2 2 2 2 3 2 6" xfId="24521"/>
    <cellStyle name="Normal 6 2 2 2 2 3 2 6 2" xfId="24522"/>
    <cellStyle name="Normal 6 2 2 2 2 3 2 6 3" xfId="24523"/>
    <cellStyle name="Normal 6 2 2 2 2 3 2 7" xfId="24524"/>
    <cellStyle name="Normal 6 2 2 2 2 3 2 8" xfId="24525"/>
    <cellStyle name="Normal 6 2 2 2 2 3 2 9" xfId="24526"/>
    <cellStyle name="Normal 6 2 2 2 2 3 3" xfId="24527"/>
    <cellStyle name="Normal 6 2 2 2 2 3 3 2" xfId="24528"/>
    <cellStyle name="Normal 6 2 2 2 2 3 3 2 2" xfId="24529"/>
    <cellStyle name="Normal 6 2 2 2 2 3 3 2 3" xfId="24530"/>
    <cellStyle name="Normal 6 2 2 2 2 3 3 2 4" xfId="24531"/>
    <cellStyle name="Normal 6 2 2 2 2 3 3 3" xfId="24532"/>
    <cellStyle name="Normal 6 2 2 2 2 3 3 3 2" xfId="24533"/>
    <cellStyle name="Normal 6 2 2 2 2 3 3 3 3" xfId="24534"/>
    <cellStyle name="Normal 6 2 2 2 2 3 3 4" xfId="24535"/>
    <cellStyle name="Normal 6 2 2 2 2 3 3 5" xfId="24536"/>
    <cellStyle name="Normal 6 2 2 2 2 3 3 6" xfId="24537"/>
    <cellStyle name="Normal 6 2 2 2 2 3 4" xfId="24538"/>
    <cellStyle name="Normal 6 2 2 2 2 3 4 2" xfId="24539"/>
    <cellStyle name="Normal 6 2 2 2 2 3 4 3" xfId="24540"/>
    <cellStyle name="Normal 6 2 2 2 2 3 4 4" xfId="24541"/>
    <cellStyle name="Normal 6 2 2 2 2 3 5" xfId="24542"/>
    <cellStyle name="Normal 6 2 2 2 2 3 5 2" xfId="24543"/>
    <cellStyle name="Normal 6 2 2 2 2 3 5 3" xfId="24544"/>
    <cellStyle name="Normal 6 2 2 2 2 3 5 4" xfId="24545"/>
    <cellStyle name="Normal 6 2 2 2 2 3 6" xfId="24546"/>
    <cellStyle name="Normal 6 2 2 2 2 3 6 2" xfId="24547"/>
    <cellStyle name="Normal 6 2 2 2 2 3 6 3" xfId="24548"/>
    <cellStyle name="Normal 6 2 2 2 2 3 6 4" xfId="24549"/>
    <cellStyle name="Normal 6 2 2 2 2 3 7" xfId="24550"/>
    <cellStyle name="Normal 6 2 2 2 2 3 7 2" xfId="24551"/>
    <cellStyle name="Normal 6 2 2 2 2 3 7 3" xfId="24552"/>
    <cellStyle name="Normal 6 2 2 2 2 3 8" xfId="24553"/>
    <cellStyle name="Normal 6 2 2 2 2 3 9" xfId="24554"/>
    <cellStyle name="Normal 6 2 2 2 2 4" xfId="24555"/>
    <cellStyle name="Normal 6 2 2 2 2 4 2" xfId="24556"/>
    <cellStyle name="Normal 6 2 2 2 2 4 2 2" xfId="24557"/>
    <cellStyle name="Normal 6 2 2 2 2 4 2 2 2" xfId="24558"/>
    <cellStyle name="Normal 6 2 2 2 2 4 2 2 3" xfId="24559"/>
    <cellStyle name="Normal 6 2 2 2 2 4 2 2 4" xfId="24560"/>
    <cellStyle name="Normal 6 2 2 2 2 4 2 3" xfId="24561"/>
    <cellStyle name="Normal 6 2 2 2 2 4 2 3 2" xfId="24562"/>
    <cellStyle name="Normal 6 2 2 2 2 4 2 3 3" xfId="24563"/>
    <cellStyle name="Normal 6 2 2 2 2 4 2 4" xfId="24564"/>
    <cellStyle name="Normal 6 2 2 2 2 4 2 5" xfId="24565"/>
    <cellStyle name="Normal 6 2 2 2 2 4 2 6" xfId="24566"/>
    <cellStyle name="Normal 6 2 2 2 2 4 3" xfId="24567"/>
    <cellStyle name="Normal 6 2 2 2 2 4 3 2" xfId="24568"/>
    <cellStyle name="Normal 6 2 2 2 2 4 3 3" xfId="24569"/>
    <cellStyle name="Normal 6 2 2 2 2 4 3 4" xfId="24570"/>
    <cellStyle name="Normal 6 2 2 2 2 4 4" xfId="24571"/>
    <cellStyle name="Normal 6 2 2 2 2 4 4 2" xfId="24572"/>
    <cellStyle name="Normal 6 2 2 2 2 4 4 3" xfId="24573"/>
    <cellStyle name="Normal 6 2 2 2 2 4 4 4" xfId="24574"/>
    <cellStyle name="Normal 6 2 2 2 2 4 5" xfId="24575"/>
    <cellStyle name="Normal 6 2 2 2 2 4 5 2" xfId="24576"/>
    <cellStyle name="Normal 6 2 2 2 2 4 5 3" xfId="24577"/>
    <cellStyle name="Normal 6 2 2 2 2 4 5 4" xfId="24578"/>
    <cellStyle name="Normal 6 2 2 2 2 4 6" xfId="24579"/>
    <cellStyle name="Normal 6 2 2 2 2 4 6 2" xfId="24580"/>
    <cellStyle name="Normal 6 2 2 2 2 4 6 3" xfId="24581"/>
    <cellStyle name="Normal 6 2 2 2 2 4 7" xfId="24582"/>
    <cellStyle name="Normal 6 2 2 2 2 4 8" xfId="24583"/>
    <cellStyle name="Normal 6 2 2 2 2 4 9" xfId="24584"/>
    <cellStyle name="Normal 6 2 2 2 2 5" xfId="24585"/>
    <cellStyle name="Normal 6 2 2 2 2 5 2" xfId="24586"/>
    <cellStyle name="Normal 6 2 2 2 2 5 2 2" xfId="24587"/>
    <cellStyle name="Normal 6 2 2 2 2 5 2 2 2" xfId="24588"/>
    <cellStyle name="Normal 6 2 2 2 2 5 2 2 3" xfId="24589"/>
    <cellStyle name="Normal 6 2 2 2 2 5 2 2 4" xfId="24590"/>
    <cellStyle name="Normal 6 2 2 2 2 5 2 3" xfId="24591"/>
    <cellStyle name="Normal 6 2 2 2 2 5 2 3 2" xfId="24592"/>
    <cellStyle name="Normal 6 2 2 2 2 5 2 3 3" xfId="24593"/>
    <cellStyle name="Normal 6 2 2 2 2 5 2 4" xfId="24594"/>
    <cellStyle name="Normal 6 2 2 2 2 5 2 5" xfId="24595"/>
    <cellStyle name="Normal 6 2 2 2 2 5 2 6" xfId="24596"/>
    <cellStyle name="Normal 6 2 2 2 2 5 3" xfId="24597"/>
    <cellStyle name="Normal 6 2 2 2 2 5 3 2" xfId="24598"/>
    <cellStyle name="Normal 6 2 2 2 2 5 3 3" xfId="24599"/>
    <cellStyle name="Normal 6 2 2 2 2 5 3 4" xfId="24600"/>
    <cellStyle name="Normal 6 2 2 2 2 5 4" xfId="24601"/>
    <cellStyle name="Normal 6 2 2 2 2 5 4 2" xfId="24602"/>
    <cellStyle name="Normal 6 2 2 2 2 5 4 3" xfId="24603"/>
    <cellStyle name="Normal 6 2 2 2 2 5 4 4" xfId="24604"/>
    <cellStyle name="Normal 6 2 2 2 2 5 5" xfId="24605"/>
    <cellStyle name="Normal 6 2 2 2 2 5 5 2" xfId="24606"/>
    <cellStyle name="Normal 6 2 2 2 2 5 5 3" xfId="24607"/>
    <cellStyle name="Normal 6 2 2 2 2 5 5 4" xfId="24608"/>
    <cellStyle name="Normal 6 2 2 2 2 5 6" xfId="24609"/>
    <cellStyle name="Normal 6 2 2 2 2 5 6 2" xfId="24610"/>
    <cellStyle name="Normal 6 2 2 2 2 5 6 3" xfId="24611"/>
    <cellStyle name="Normal 6 2 2 2 2 5 7" xfId="24612"/>
    <cellStyle name="Normal 6 2 2 2 2 5 8" xfId="24613"/>
    <cellStyle name="Normal 6 2 2 2 2 5 9" xfId="24614"/>
    <cellStyle name="Normal 6 2 2 2 2 6" xfId="24615"/>
    <cellStyle name="Normal 6 2 2 2 2 6 2" xfId="24616"/>
    <cellStyle name="Normal 6 2 2 2 2 6 2 2" xfId="24617"/>
    <cellStyle name="Normal 6 2 2 2 2 6 2 2 2" xfId="24618"/>
    <cellStyle name="Normal 6 2 2 2 2 6 2 2 3" xfId="24619"/>
    <cellStyle name="Normal 6 2 2 2 2 6 2 2 4" xfId="24620"/>
    <cellStyle name="Normal 6 2 2 2 2 6 2 3" xfId="24621"/>
    <cellStyle name="Normal 6 2 2 2 2 6 2 3 2" xfId="24622"/>
    <cellStyle name="Normal 6 2 2 2 2 6 2 3 3" xfId="24623"/>
    <cellStyle name="Normal 6 2 2 2 2 6 2 4" xfId="24624"/>
    <cellStyle name="Normal 6 2 2 2 2 6 2 5" xfId="24625"/>
    <cellStyle name="Normal 6 2 2 2 2 6 2 6" xfId="24626"/>
    <cellStyle name="Normal 6 2 2 2 2 6 3" xfId="24627"/>
    <cellStyle name="Normal 6 2 2 2 2 6 3 2" xfId="24628"/>
    <cellStyle name="Normal 6 2 2 2 2 6 3 3" xfId="24629"/>
    <cellStyle name="Normal 6 2 2 2 2 6 3 4" xfId="24630"/>
    <cellStyle name="Normal 6 2 2 2 2 6 4" xfId="24631"/>
    <cellStyle name="Normal 6 2 2 2 2 6 4 2" xfId="24632"/>
    <cellStyle name="Normal 6 2 2 2 2 6 4 3" xfId="24633"/>
    <cellStyle name="Normal 6 2 2 2 2 6 4 4" xfId="24634"/>
    <cellStyle name="Normal 6 2 2 2 2 6 5" xfId="24635"/>
    <cellStyle name="Normal 6 2 2 2 2 6 5 2" xfId="24636"/>
    <cellStyle name="Normal 6 2 2 2 2 6 5 3" xfId="24637"/>
    <cellStyle name="Normal 6 2 2 2 2 6 6" xfId="24638"/>
    <cellStyle name="Normal 6 2 2 2 2 6 7" xfId="24639"/>
    <cellStyle name="Normal 6 2 2 2 2 6 8" xfId="24640"/>
    <cellStyle name="Normal 6 2 2 2 2 7" xfId="24641"/>
    <cellStyle name="Normal 6 2 2 2 2 7 2" xfId="24642"/>
    <cellStyle name="Normal 6 2 2 2 2 7 2 2" xfId="24643"/>
    <cellStyle name="Normal 6 2 2 2 2 7 2 3" xfId="24644"/>
    <cellStyle name="Normal 6 2 2 2 2 7 2 4" xfId="24645"/>
    <cellStyle name="Normal 6 2 2 2 2 7 3" xfId="24646"/>
    <cellStyle name="Normal 6 2 2 2 2 7 3 2" xfId="24647"/>
    <cellStyle name="Normal 6 2 2 2 2 7 3 3" xfId="24648"/>
    <cellStyle name="Normal 6 2 2 2 2 7 4" xfId="24649"/>
    <cellStyle name="Normal 6 2 2 2 2 7 5" xfId="24650"/>
    <cellStyle name="Normal 6 2 2 2 2 7 6" xfId="24651"/>
    <cellStyle name="Normal 6 2 2 2 2 8" xfId="24652"/>
    <cellStyle name="Normal 6 2 2 2 2 8 2" xfId="24653"/>
    <cellStyle name="Normal 6 2 2 2 2 8 3" xfId="24654"/>
    <cellStyle name="Normal 6 2 2 2 2 8 4" xfId="24655"/>
    <cellStyle name="Normal 6 2 2 2 2 9" xfId="24656"/>
    <cellStyle name="Normal 6 2 2 2 2 9 2" xfId="24657"/>
    <cellStyle name="Normal 6 2 2 2 2 9 3" xfId="24658"/>
    <cellStyle name="Normal 6 2 2 2 2 9 4" xfId="24659"/>
    <cellStyle name="Normal 6 2 2 2 3" xfId="24660"/>
    <cellStyle name="Normal 6 2 2 2 3 10" xfId="24661"/>
    <cellStyle name="Normal 6 2 2 2 3 10 2" xfId="24662"/>
    <cellStyle name="Normal 6 2 2 2 3 10 3" xfId="24663"/>
    <cellStyle name="Normal 6 2 2 2 3 10 4" xfId="24664"/>
    <cellStyle name="Normal 6 2 2 2 3 11" xfId="24665"/>
    <cellStyle name="Normal 6 2 2 2 3 11 2" xfId="24666"/>
    <cellStyle name="Normal 6 2 2 2 3 11 3" xfId="24667"/>
    <cellStyle name="Normal 6 2 2 2 3 12" xfId="24668"/>
    <cellStyle name="Normal 6 2 2 2 3 13" xfId="24669"/>
    <cellStyle name="Normal 6 2 2 2 3 14" xfId="24670"/>
    <cellStyle name="Normal 6 2 2 2 3 2" xfId="24671"/>
    <cellStyle name="Normal 6 2 2 2 3 2 10" xfId="24672"/>
    <cellStyle name="Normal 6 2 2 2 3 2 11" xfId="24673"/>
    <cellStyle name="Normal 6 2 2 2 3 2 2" xfId="24674"/>
    <cellStyle name="Normal 6 2 2 2 3 2 2 10" xfId="24675"/>
    <cellStyle name="Normal 6 2 2 2 3 2 2 2" xfId="24676"/>
    <cellStyle name="Normal 6 2 2 2 3 2 2 2 2" xfId="24677"/>
    <cellStyle name="Normal 6 2 2 2 3 2 2 2 2 2" xfId="24678"/>
    <cellStyle name="Normal 6 2 2 2 3 2 2 2 2 2 2" xfId="24679"/>
    <cellStyle name="Normal 6 2 2 2 3 2 2 2 2 2 3" xfId="24680"/>
    <cellStyle name="Normal 6 2 2 2 3 2 2 2 2 2 4" xfId="24681"/>
    <cellStyle name="Normal 6 2 2 2 3 2 2 2 2 3" xfId="24682"/>
    <cellStyle name="Normal 6 2 2 2 3 2 2 2 2 3 2" xfId="24683"/>
    <cellStyle name="Normal 6 2 2 2 3 2 2 2 2 3 3" xfId="24684"/>
    <cellStyle name="Normal 6 2 2 2 3 2 2 2 2 4" xfId="24685"/>
    <cellStyle name="Normal 6 2 2 2 3 2 2 2 2 5" xfId="24686"/>
    <cellStyle name="Normal 6 2 2 2 3 2 2 2 2 6" xfId="24687"/>
    <cellStyle name="Normal 6 2 2 2 3 2 2 2 3" xfId="24688"/>
    <cellStyle name="Normal 6 2 2 2 3 2 2 2 3 2" xfId="24689"/>
    <cellStyle name="Normal 6 2 2 2 3 2 2 2 3 3" xfId="24690"/>
    <cellStyle name="Normal 6 2 2 2 3 2 2 2 3 4" xfId="24691"/>
    <cellStyle name="Normal 6 2 2 2 3 2 2 2 4" xfId="24692"/>
    <cellStyle name="Normal 6 2 2 2 3 2 2 2 4 2" xfId="24693"/>
    <cellStyle name="Normal 6 2 2 2 3 2 2 2 4 3" xfId="24694"/>
    <cellStyle name="Normal 6 2 2 2 3 2 2 2 4 4" xfId="24695"/>
    <cellStyle name="Normal 6 2 2 2 3 2 2 2 5" xfId="24696"/>
    <cellStyle name="Normal 6 2 2 2 3 2 2 2 5 2" xfId="24697"/>
    <cellStyle name="Normal 6 2 2 2 3 2 2 2 5 3" xfId="24698"/>
    <cellStyle name="Normal 6 2 2 2 3 2 2 2 5 4" xfId="24699"/>
    <cellStyle name="Normal 6 2 2 2 3 2 2 2 6" xfId="24700"/>
    <cellStyle name="Normal 6 2 2 2 3 2 2 2 6 2" xfId="24701"/>
    <cellStyle name="Normal 6 2 2 2 3 2 2 2 6 3" xfId="24702"/>
    <cellStyle name="Normal 6 2 2 2 3 2 2 2 7" xfId="24703"/>
    <cellStyle name="Normal 6 2 2 2 3 2 2 2 8" xfId="24704"/>
    <cellStyle name="Normal 6 2 2 2 3 2 2 2 9" xfId="24705"/>
    <cellStyle name="Normal 6 2 2 2 3 2 2 3" xfId="24706"/>
    <cellStyle name="Normal 6 2 2 2 3 2 2 3 2" xfId="24707"/>
    <cellStyle name="Normal 6 2 2 2 3 2 2 3 2 2" xfId="24708"/>
    <cellStyle name="Normal 6 2 2 2 3 2 2 3 2 3" xfId="24709"/>
    <cellStyle name="Normal 6 2 2 2 3 2 2 3 2 4" xfId="24710"/>
    <cellStyle name="Normal 6 2 2 2 3 2 2 3 3" xfId="24711"/>
    <cellStyle name="Normal 6 2 2 2 3 2 2 3 3 2" xfId="24712"/>
    <cellStyle name="Normal 6 2 2 2 3 2 2 3 3 3" xfId="24713"/>
    <cellStyle name="Normal 6 2 2 2 3 2 2 3 4" xfId="24714"/>
    <cellStyle name="Normal 6 2 2 2 3 2 2 3 5" xfId="24715"/>
    <cellStyle name="Normal 6 2 2 2 3 2 2 3 6" xfId="24716"/>
    <cellStyle name="Normal 6 2 2 2 3 2 2 4" xfId="24717"/>
    <cellStyle name="Normal 6 2 2 2 3 2 2 4 2" xfId="24718"/>
    <cellStyle name="Normal 6 2 2 2 3 2 2 4 3" xfId="24719"/>
    <cellStyle name="Normal 6 2 2 2 3 2 2 4 4" xfId="24720"/>
    <cellStyle name="Normal 6 2 2 2 3 2 2 5" xfId="24721"/>
    <cellStyle name="Normal 6 2 2 2 3 2 2 5 2" xfId="24722"/>
    <cellStyle name="Normal 6 2 2 2 3 2 2 5 3" xfId="24723"/>
    <cellStyle name="Normal 6 2 2 2 3 2 2 5 4" xfId="24724"/>
    <cellStyle name="Normal 6 2 2 2 3 2 2 6" xfId="24725"/>
    <cellStyle name="Normal 6 2 2 2 3 2 2 6 2" xfId="24726"/>
    <cellStyle name="Normal 6 2 2 2 3 2 2 6 3" xfId="24727"/>
    <cellStyle name="Normal 6 2 2 2 3 2 2 6 4" xfId="24728"/>
    <cellStyle name="Normal 6 2 2 2 3 2 2 7" xfId="24729"/>
    <cellStyle name="Normal 6 2 2 2 3 2 2 7 2" xfId="24730"/>
    <cellStyle name="Normal 6 2 2 2 3 2 2 7 3" xfId="24731"/>
    <cellStyle name="Normal 6 2 2 2 3 2 2 8" xfId="24732"/>
    <cellStyle name="Normal 6 2 2 2 3 2 2 9" xfId="24733"/>
    <cellStyle name="Normal 6 2 2 2 3 2 3" xfId="24734"/>
    <cellStyle name="Normal 6 2 2 2 3 2 3 2" xfId="24735"/>
    <cellStyle name="Normal 6 2 2 2 3 2 3 2 2" xfId="24736"/>
    <cellStyle name="Normal 6 2 2 2 3 2 3 2 2 2" xfId="24737"/>
    <cellStyle name="Normal 6 2 2 2 3 2 3 2 2 3" xfId="24738"/>
    <cellStyle name="Normal 6 2 2 2 3 2 3 2 2 4" xfId="24739"/>
    <cellStyle name="Normal 6 2 2 2 3 2 3 2 3" xfId="24740"/>
    <cellStyle name="Normal 6 2 2 2 3 2 3 2 3 2" xfId="24741"/>
    <cellStyle name="Normal 6 2 2 2 3 2 3 2 3 3" xfId="24742"/>
    <cellStyle name="Normal 6 2 2 2 3 2 3 2 4" xfId="24743"/>
    <cellStyle name="Normal 6 2 2 2 3 2 3 2 5" xfId="24744"/>
    <cellStyle name="Normal 6 2 2 2 3 2 3 2 6" xfId="24745"/>
    <cellStyle name="Normal 6 2 2 2 3 2 3 3" xfId="24746"/>
    <cellStyle name="Normal 6 2 2 2 3 2 3 3 2" xfId="24747"/>
    <cellStyle name="Normal 6 2 2 2 3 2 3 3 3" xfId="24748"/>
    <cellStyle name="Normal 6 2 2 2 3 2 3 3 4" xfId="24749"/>
    <cellStyle name="Normal 6 2 2 2 3 2 3 4" xfId="24750"/>
    <cellStyle name="Normal 6 2 2 2 3 2 3 4 2" xfId="24751"/>
    <cellStyle name="Normal 6 2 2 2 3 2 3 4 3" xfId="24752"/>
    <cellStyle name="Normal 6 2 2 2 3 2 3 4 4" xfId="24753"/>
    <cellStyle name="Normal 6 2 2 2 3 2 3 5" xfId="24754"/>
    <cellStyle name="Normal 6 2 2 2 3 2 3 5 2" xfId="24755"/>
    <cellStyle name="Normal 6 2 2 2 3 2 3 5 3" xfId="24756"/>
    <cellStyle name="Normal 6 2 2 2 3 2 3 5 4" xfId="24757"/>
    <cellStyle name="Normal 6 2 2 2 3 2 3 6" xfId="24758"/>
    <cellStyle name="Normal 6 2 2 2 3 2 3 6 2" xfId="24759"/>
    <cellStyle name="Normal 6 2 2 2 3 2 3 6 3" xfId="24760"/>
    <cellStyle name="Normal 6 2 2 2 3 2 3 7" xfId="24761"/>
    <cellStyle name="Normal 6 2 2 2 3 2 3 8" xfId="24762"/>
    <cellStyle name="Normal 6 2 2 2 3 2 3 9" xfId="24763"/>
    <cellStyle name="Normal 6 2 2 2 3 2 4" xfId="24764"/>
    <cellStyle name="Normal 6 2 2 2 3 2 4 2" xfId="24765"/>
    <cellStyle name="Normal 6 2 2 2 3 2 4 2 2" xfId="24766"/>
    <cellStyle name="Normal 6 2 2 2 3 2 4 2 3" xfId="24767"/>
    <cellStyle name="Normal 6 2 2 2 3 2 4 2 4" xfId="24768"/>
    <cellStyle name="Normal 6 2 2 2 3 2 4 3" xfId="24769"/>
    <cellStyle name="Normal 6 2 2 2 3 2 4 3 2" xfId="24770"/>
    <cellStyle name="Normal 6 2 2 2 3 2 4 3 3" xfId="24771"/>
    <cellStyle name="Normal 6 2 2 2 3 2 4 4" xfId="24772"/>
    <cellStyle name="Normal 6 2 2 2 3 2 4 5" xfId="24773"/>
    <cellStyle name="Normal 6 2 2 2 3 2 4 6" xfId="24774"/>
    <cellStyle name="Normal 6 2 2 2 3 2 5" xfId="24775"/>
    <cellStyle name="Normal 6 2 2 2 3 2 5 2" xfId="24776"/>
    <cellStyle name="Normal 6 2 2 2 3 2 5 3" xfId="24777"/>
    <cellStyle name="Normal 6 2 2 2 3 2 5 4" xfId="24778"/>
    <cellStyle name="Normal 6 2 2 2 3 2 6" xfId="24779"/>
    <cellStyle name="Normal 6 2 2 2 3 2 6 2" xfId="24780"/>
    <cellStyle name="Normal 6 2 2 2 3 2 6 3" xfId="24781"/>
    <cellStyle name="Normal 6 2 2 2 3 2 6 4" xfId="24782"/>
    <cellStyle name="Normal 6 2 2 2 3 2 7" xfId="24783"/>
    <cellStyle name="Normal 6 2 2 2 3 2 7 2" xfId="24784"/>
    <cellStyle name="Normal 6 2 2 2 3 2 7 3" xfId="24785"/>
    <cellStyle name="Normal 6 2 2 2 3 2 7 4" xfId="24786"/>
    <cellStyle name="Normal 6 2 2 2 3 2 8" xfId="24787"/>
    <cellStyle name="Normal 6 2 2 2 3 2 8 2" xfId="24788"/>
    <cellStyle name="Normal 6 2 2 2 3 2 8 3" xfId="24789"/>
    <cellStyle name="Normal 6 2 2 2 3 2 9" xfId="24790"/>
    <cellStyle name="Normal 6 2 2 2 3 3" xfId="24791"/>
    <cellStyle name="Normal 6 2 2 2 3 3 10" xfId="24792"/>
    <cellStyle name="Normal 6 2 2 2 3 3 2" xfId="24793"/>
    <cellStyle name="Normal 6 2 2 2 3 3 2 2" xfId="24794"/>
    <cellStyle name="Normal 6 2 2 2 3 3 2 2 2" xfId="24795"/>
    <cellStyle name="Normal 6 2 2 2 3 3 2 2 2 2" xfId="24796"/>
    <cellStyle name="Normal 6 2 2 2 3 3 2 2 2 3" xfId="24797"/>
    <cellStyle name="Normal 6 2 2 2 3 3 2 2 2 4" xfId="24798"/>
    <cellStyle name="Normal 6 2 2 2 3 3 2 2 3" xfId="24799"/>
    <cellStyle name="Normal 6 2 2 2 3 3 2 2 3 2" xfId="24800"/>
    <cellStyle name="Normal 6 2 2 2 3 3 2 2 3 3" xfId="24801"/>
    <cellStyle name="Normal 6 2 2 2 3 3 2 2 4" xfId="24802"/>
    <cellStyle name="Normal 6 2 2 2 3 3 2 2 5" xfId="24803"/>
    <cellStyle name="Normal 6 2 2 2 3 3 2 2 6" xfId="24804"/>
    <cellStyle name="Normal 6 2 2 2 3 3 2 3" xfId="24805"/>
    <cellStyle name="Normal 6 2 2 2 3 3 2 3 2" xfId="24806"/>
    <cellStyle name="Normal 6 2 2 2 3 3 2 3 3" xfId="24807"/>
    <cellStyle name="Normal 6 2 2 2 3 3 2 3 4" xfId="24808"/>
    <cellStyle name="Normal 6 2 2 2 3 3 2 4" xfId="24809"/>
    <cellStyle name="Normal 6 2 2 2 3 3 2 4 2" xfId="24810"/>
    <cellStyle name="Normal 6 2 2 2 3 3 2 4 3" xfId="24811"/>
    <cellStyle name="Normal 6 2 2 2 3 3 2 4 4" xfId="24812"/>
    <cellStyle name="Normal 6 2 2 2 3 3 2 5" xfId="24813"/>
    <cellStyle name="Normal 6 2 2 2 3 3 2 5 2" xfId="24814"/>
    <cellStyle name="Normal 6 2 2 2 3 3 2 5 3" xfId="24815"/>
    <cellStyle name="Normal 6 2 2 2 3 3 2 5 4" xfId="24816"/>
    <cellStyle name="Normal 6 2 2 2 3 3 2 6" xfId="24817"/>
    <cellStyle name="Normal 6 2 2 2 3 3 2 6 2" xfId="24818"/>
    <cellStyle name="Normal 6 2 2 2 3 3 2 6 3" xfId="24819"/>
    <cellStyle name="Normal 6 2 2 2 3 3 2 7" xfId="24820"/>
    <cellStyle name="Normal 6 2 2 2 3 3 2 8" xfId="24821"/>
    <cellStyle name="Normal 6 2 2 2 3 3 2 9" xfId="24822"/>
    <cellStyle name="Normal 6 2 2 2 3 3 3" xfId="24823"/>
    <cellStyle name="Normal 6 2 2 2 3 3 3 2" xfId="24824"/>
    <cellStyle name="Normal 6 2 2 2 3 3 3 2 2" xfId="24825"/>
    <cellStyle name="Normal 6 2 2 2 3 3 3 2 3" xfId="24826"/>
    <cellStyle name="Normal 6 2 2 2 3 3 3 2 4" xfId="24827"/>
    <cellStyle name="Normal 6 2 2 2 3 3 3 3" xfId="24828"/>
    <cellStyle name="Normal 6 2 2 2 3 3 3 3 2" xfId="24829"/>
    <cellStyle name="Normal 6 2 2 2 3 3 3 3 3" xfId="24830"/>
    <cellStyle name="Normal 6 2 2 2 3 3 3 4" xfId="24831"/>
    <cellStyle name="Normal 6 2 2 2 3 3 3 5" xfId="24832"/>
    <cellStyle name="Normal 6 2 2 2 3 3 3 6" xfId="24833"/>
    <cellStyle name="Normal 6 2 2 2 3 3 4" xfId="24834"/>
    <cellStyle name="Normal 6 2 2 2 3 3 4 2" xfId="24835"/>
    <cellStyle name="Normal 6 2 2 2 3 3 4 3" xfId="24836"/>
    <cellStyle name="Normal 6 2 2 2 3 3 4 4" xfId="24837"/>
    <cellStyle name="Normal 6 2 2 2 3 3 5" xfId="24838"/>
    <cellStyle name="Normal 6 2 2 2 3 3 5 2" xfId="24839"/>
    <cellStyle name="Normal 6 2 2 2 3 3 5 3" xfId="24840"/>
    <cellStyle name="Normal 6 2 2 2 3 3 5 4" xfId="24841"/>
    <cellStyle name="Normal 6 2 2 2 3 3 6" xfId="24842"/>
    <cellStyle name="Normal 6 2 2 2 3 3 6 2" xfId="24843"/>
    <cellStyle name="Normal 6 2 2 2 3 3 6 3" xfId="24844"/>
    <cellStyle name="Normal 6 2 2 2 3 3 6 4" xfId="24845"/>
    <cellStyle name="Normal 6 2 2 2 3 3 7" xfId="24846"/>
    <cellStyle name="Normal 6 2 2 2 3 3 7 2" xfId="24847"/>
    <cellStyle name="Normal 6 2 2 2 3 3 7 3" xfId="24848"/>
    <cellStyle name="Normal 6 2 2 2 3 3 8" xfId="24849"/>
    <cellStyle name="Normal 6 2 2 2 3 3 9" xfId="24850"/>
    <cellStyle name="Normal 6 2 2 2 3 4" xfId="24851"/>
    <cellStyle name="Normal 6 2 2 2 3 4 2" xfId="24852"/>
    <cellStyle name="Normal 6 2 2 2 3 4 2 2" xfId="24853"/>
    <cellStyle name="Normal 6 2 2 2 3 4 2 2 2" xfId="24854"/>
    <cellStyle name="Normal 6 2 2 2 3 4 2 2 3" xfId="24855"/>
    <cellStyle name="Normal 6 2 2 2 3 4 2 2 4" xfId="24856"/>
    <cellStyle name="Normal 6 2 2 2 3 4 2 3" xfId="24857"/>
    <cellStyle name="Normal 6 2 2 2 3 4 2 3 2" xfId="24858"/>
    <cellStyle name="Normal 6 2 2 2 3 4 2 3 3" xfId="24859"/>
    <cellStyle name="Normal 6 2 2 2 3 4 2 4" xfId="24860"/>
    <cellStyle name="Normal 6 2 2 2 3 4 2 5" xfId="24861"/>
    <cellStyle name="Normal 6 2 2 2 3 4 2 6" xfId="24862"/>
    <cellStyle name="Normal 6 2 2 2 3 4 3" xfId="24863"/>
    <cellStyle name="Normal 6 2 2 2 3 4 3 2" xfId="24864"/>
    <cellStyle name="Normal 6 2 2 2 3 4 3 3" xfId="24865"/>
    <cellStyle name="Normal 6 2 2 2 3 4 3 4" xfId="24866"/>
    <cellStyle name="Normal 6 2 2 2 3 4 4" xfId="24867"/>
    <cellStyle name="Normal 6 2 2 2 3 4 4 2" xfId="24868"/>
    <cellStyle name="Normal 6 2 2 2 3 4 4 3" xfId="24869"/>
    <cellStyle name="Normal 6 2 2 2 3 4 4 4" xfId="24870"/>
    <cellStyle name="Normal 6 2 2 2 3 4 5" xfId="24871"/>
    <cellStyle name="Normal 6 2 2 2 3 4 5 2" xfId="24872"/>
    <cellStyle name="Normal 6 2 2 2 3 4 5 3" xfId="24873"/>
    <cellStyle name="Normal 6 2 2 2 3 4 5 4" xfId="24874"/>
    <cellStyle name="Normal 6 2 2 2 3 4 6" xfId="24875"/>
    <cellStyle name="Normal 6 2 2 2 3 4 6 2" xfId="24876"/>
    <cellStyle name="Normal 6 2 2 2 3 4 6 3" xfId="24877"/>
    <cellStyle name="Normal 6 2 2 2 3 4 7" xfId="24878"/>
    <cellStyle name="Normal 6 2 2 2 3 4 8" xfId="24879"/>
    <cellStyle name="Normal 6 2 2 2 3 4 9" xfId="24880"/>
    <cellStyle name="Normal 6 2 2 2 3 5" xfId="24881"/>
    <cellStyle name="Normal 6 2 2 2 3 5 2" xfId="24882"/>
    <cellStyle name="Normal 6 2 2 2 3 5 2 2" xfId="24883"/>
    <cellStyle name="Normal 6 2 2 2 3 5 2 2 2" xfId="24884"/>
    <cellStyle name="Normal 6 2 2 2 3 5 2 2 3" xfId="24885"/>
    <cellStyle name="Normal 6 2 2 2 3 5 2 2 4" xfId="24886"/>
    <cellStyle name="Normal 6 2 2 2 3 5 2 3" xfId="24887"/>
    <cellStyle name="Normal 6 2 2 2 3 5 2 3 2" xfId="24888"/>
    <cellStyle name="Normal 6 2 2 2 3 5 2 3 3" xfId="24889"/>
    <cellStyle name="Normal 6 2 2 2 3 5 2 4" xfId="24890"/>
    <cellStyle name="Normal 6 2 2 2 3 5 2 5" xfId="24891"/>
    <cellStyle name="Normal 6 2 2 2 3 5 2 6" xfId="24892"/>
    <cellStyle name="Normal 6 2 2 2 3 5 3" xfId="24893"/>
    <cellStyle name="Normal 6 2 2 2 3 5 3 2" xfId="24894"/>
    <cellStyle name="Normal 6 2 2 2 3 5 3 3" xfId="24895"/>
    <cellStyle name="Normal 6 2 2 2 3 5 3 4" xfId="24896"/>
    <cellStyle name="Normal 6 2 2 2 3 5 4" xfId="24897"/>
    <cellStyle name="Normal 6 2 2 2 3 5 4 2" xfId="24898"/>
    <cellStyle name="Normal 6 2 2 2 3 5 4 3" xfId="24899"/>
    <cellStyle name="Normal 6 2 2 2 3 5 4 4" xfId="24900"/>
    <cellStyle name="Normal 6 2 2 2 3 5 5" xfId="24901"/>
    <cellStyle name="Normal 6 2 2 2 3 5 5 2" xfId="24902"/>
    <cellStyle name="Normal 6 2 2 2 3 5 5 3" xfId="24903"/>
    <cellStyle name="Normal 6 2 2 2 3 5 5 4" xfId="24904"/>
    <cellStyle name="Normal 6 2 2 2 3 5 6" xfId="24905"/>
    <cellStyle name="Normal 6 2 2 2 3 5 6 2" xfId="24906"/>
    <cellStyle name="Normal 6 2 2 2 3 5 6 3" xfId="24907"/>
    <cellStyle name="Normal 6 2 2 2 3 5 7" xfId="24908"/>
    <cellStyle name="Normal 6 2 2 2 3 5 8" xfId="24909"/>
    <cellStyle name="Normal 6 2 2 2 3 5 9" xfId="24910"/>
    <cellStyle name="Normal 6 2 2 2 3 6" xfId="24911"/>
    <cellStyle name="Normal 6 2 2 2 3 6 2" xfId="24912"/>
    <cellStyle name="Normal 6 2 2 2 3 6 2 2" xfId="24913"/>
    <cellStyle name="Normal 6 2 2 2 3 6 2 2 2" xfId="24914"/>
    <cellStyle name="Normal 6 2 2 2 3 6 2 2 3" xfId="24915"/>
    <cellStyle name="Normal 6 2 2 2 3 6 2 2 4" xfId="24916"/>
    <cellStyle name="Normal 6 2 2 2 3 6 2 3" xfId="24917"/>
    <cellStyle name="Normal 6 2 2 2 3 6 2 3 2" xfId="24918"/>
    <cellStyle name="Normal 6 2 2 2 3 6 2 3 3" xfId="24919"/>
    <cellStyle name="Normal 6 2 2 2 3 6 2 4" xfId="24920"/>
    <cellStyle name="Normal 6 2 2 2 3 6 2 5" xfId="24921"/>
    <cellStyle name="Normal 6 2 2 2 3 6 2 6" xfId="24922"/>
    <cellStyle name="Normal 6 2 2 2 3 6 3" xfId="24923"/>
    <cellStyle name="Normal 6 2 2 2 3 6 3 2" xfId="24924"/>
    <cellStyle name="Normal 6 2 2 2 3 6 3 3" xfId="24925"/>
    <cellStyle name="Normal 6 2 2 2 3 6 3 4" xfId="24926"/>
    <cellStyle name="Normal 6 2 2 2 3 6 4" xfId="24927"/>
    <cellStyle name="Normal 6 2 2 2 3 6 4 2" xfId="24928"/>
    <cellStyle name="Normal 6 2 2 2 3 6 4 3" xfId="24929"/>
    <cellStyle name="Normal 6 2 2 2 3 6 4 4" xfId="24930"/>
    <cellStyle name="Normal 6 2 2 2 3 6 5" xfId="24931"/>
    <cellStyle name="Normal 6 2 2 2 3 6 5 2" xfId="24932"/>
    <cellStyle name="Normal 6 2 2 2 3 6 5 3" xfId="24933"/>
    <cellStyle name="Normal 6 2 2 2 3 6 6" xfId="24934"/>
    <cellStyle name="Normal 6 2 2 2 3 6 7" xfId="24935"/>
    <cellStyle name="Normal 6 2 2 2 3 6 8" xfId="24936"/>
    <cellStyle name="Normal 6 2 2 2 3 7" xfId="24937"/>
    <cellStyle name="Normal 6 2 2 2 3 7 2" xfId="24938"/>
    <cellStyle name="Normal 6 2 2 2 3 7 2 2" xfId="24939"/>
    <cellStyle name="Normal 6 2 2 2 3 7 2 3" xfId="24940"/>
    <cellStyle name="Normal 6 2 2 2 3 7 2 4" xfId="24941"/>
    <cellStyle name="Normal 6 2 2 2 3 7 3" xfId="24942"/>
    <cellStyle name="Normal 6 2 2 2 3 7 3 2" xfId="24943"/>
    <cellStyle name="Normal 6 2 2 2 3 7 3 3" xfId="24944"/>
    <cellStyle name="Normal 6 2 2 2 3 7 4" xfId="24945"/>
    <cellStyle name="Normal 6 2 2 2 3 7 5" xfId="24946"/>
    <cellStyle name="Normal 6 2 2 2 3 7 6" xfId="24947"/>
    <cellStyle name="Normal 6 2 2 2 3 8" xfId="24948"/>
    <cellStyle name="Normal 6 2 2 2 3 8 2" xfId="24949"/>
    <cellStyle name="Normal 6 2 2 2 3 8 3" xfId="24950"/>
    <cellStyle name="Normal 6 2 2 2 3 8 4" xfId="24951"/>
    <cellStyle name="Normal 6 2 2 2 3 9" xfId="24952"/>
    <cellStyle name="Normal 6 2 2 2 3 9 2" xfId="24953"/>
    <cellStyle name="Normal 6 2 2 2 3 9 3" xfId="24954"/>
    <cellStyle name="Normal 6 2 2 2 3 9 4" xfId="24955"/>
    <cellStyle name="Normal 6 2 2 2 4" xfId="24956"/>
    <cellStyle name="Normal 6 2 2 2 4 10" xfId="24957"/>
    <cellStyle name="Normal 6 2 2 2 4 11" xfId="24958"/>
    <cellStyle name="Normal 6 2 2 2 4 2" xfId="24959"/>
    <cellStyle name="Normal 6 2 2 2 4 2 10" xfId="24960"/>
    <cellStyle name="Normal 6 2 2 2 4 2 2" xfId="24961"/>
    <cellStyle name="Normal 6 2 2 2 4 2 2 2" xfId="24962"/>
    <cellStyle name="Normal 6 2 2 2 4 2 2 2 2" xfId="24963"/>
    <cellStyle name="Normal 6 2 2 2 4 2 2 2 2 2" xfId="24964"/>
    <cellStyle name="Normal 6 2 2 2 4 2 2 2 2 3" xfId="24965"/>
    <cellStyle name="Normal 6 2 2 2 4 2 2 2 2 4" xfId="24966"/>
    <cellStyle name="Normal 6 2 2 2 4 2 2 2 3" xfId="24967"/>
    <cellStyle name="Normal 6 2 2 2 4 2 2 2 3 2" xfId="24968"/>
    <cellStyle name="Normal 6 2 2 2 4 2 2 2 3 3" xfId="24969"/>
    <cellStyle name="Normal 6 2 2 2 4 2 2 2 4" xfId="24970"/>
    <cellStyle name="Normal 6 2 2 2 4 2 2 2 5" xfId="24971"/>
    <cellStyle name="Normal 6 2 2 2 4 2 2 2 6" xfId="24972"/>
    <cellStyle name="Normal 6 2 2 2 4 2 2 3" xfId="24973"/>
    <cellStyle name="Normal 6 2 2 2 4 2 2 3 2" xfId="24974"/>
    <cellStyle name="Normal 6 2 2 2 4 2 2 3 3" xfId="24975"/>
    <cellStyle name="Normal 6 2 2 2 4 2 2 3 4" xfId="24976"/>
    <cellStyle name="Normal 6 2 2 2 4 2 2 4" xfId="24977"/>
    <cellStyle name="Normal 6 2 2 2 4 2 2 4 2" xfId="24978"/>
    <cellStyle name="Normal 6 2 2 2 4 2 2 4 3" xfId="24979"/>
    <cellStyle name="Normal 6 2 2 2 4 2 2 4 4" xfId="24980"/>
    <cellStyle name="Normal 6 2 2 2 4 2 2 5" xfId="24981"/>
    <cellStyle name="Normal 6 2 2 2 4 2 2 5 2" xfId="24982"/>
    <cellStyle name="Normal 6 2 2 2 4 2 2 5 3" xfId="24983"/>
    <cellStyle name="Normal 6 2 2 2 4 2 2 5 4" xfId="24984"/>
    <cellStyle name="Normal 6 2 2 2 4 2 2 6" xfId="24985"/>
    <cellStyle name="Normal 6 2 2 2 4 2 2 6 2" xfId="24986"/>
    <cellStyle name="Normal 6 2 2 2 4 2 2 6 3" xfId="24987"/>
    <cellStyle name="Normal 6 2 2 2 4 2 2 7" xfId="24988"/>
    <cellStyle name="Normal 6 2 2 2 4 2 2 8" xfId="24989"/>
    <cellStyle name="Normal 6 2 2 2 4 2 2 9" xfId="24990"/>
    <cellStyle name="Normal 6 2 2 2 4 2 3" xfId="24991"/>
    <cellStyle name="Normal 6 2 2 2 4 2 3 2" xfId="24992"/>
    <cellStyle name="Normal 6 2 2 2 4 2 3 2 2" xfId="24993"/>
    <cellStyle name="Normal 6 2 2 2 4 2 3 2 3" xfId="24994"/>
    <cellStyle name="Normal 6 2 2 2 4 2 3 2 4" xfId="24995"/>
    <cellStyle name="Normal 6 2 2 2 4 2 3 3" xfId="24996"/>
    <cellStyle name="Normal 6 2 2 2 4 2 3 3 2" xfId="24997"/>
    <cellStyle name="Normal 6 2 2 2 4 2 3 3 3" xfId="24998"/>
    <cellStyle name="Normal 6 2 2 2 4 2 3 4" xfId="24999"/>
    <cellStyle name="Normal 6 2 2 2 4 2 3 5" xfId="25000"/>
    <cellStyle name="Normal 6 2 2 2 4 2 3 6" xfId="25001"/>
    <cellStyle name="Normal 6 2 2 2 4 2 4" xfId="25002"/>
    <cellStyle name="Normal 6 2 2 2 4 2 4 2" xfId="25003"/>
    <cellStyle name="Normal 6 2 2 2 4 2 4 3" xfId="25004"/>
    <cellStyle name="Normal 6 2 2 2 4 2 4 4" xfId="25005"/>
    <cellStyle name="Normal 6 2 2 2 4 2 5" xfId="25006"/>
    <cellStyle name="Normal 6 2 2 2 4 2 5 2" xfId="25007"/>
    <cellStyle name="Normal 6 2 2 2 4 2 5 3" xfId="25008"/>
    <cellStyle name="Normal 6 2 2 2 4 2 5 4" xfId="25009"/>
    <cellStyle name="Normal 6 2 2 2 4 2 6" xfId="25010"/>
    <cellStyle name="Normal 6 2 2 2 4 2 6 2" xfId="25011"/>
    <cellStyle name="Normal 6 2 2 2 4 2 6 3" xfId="25012"/>
    <cellStyle name="Normal 6 2 2 2 4 2 6 4" xfId="25013"/>
    <cellStyle name="Normal 6 2 2 2 4 2 7" xfId="25014"/>
    <cellStyle name="Normal 6 2 2 2 4 2 7 2" xfId="25015"/>
    <cellStyle name="Normal 6 2 2 2 4 2 7 3" xfId="25016"/>
    <cellStyle name="Normal 6 2 2 2 4 2 8" xfId="25017"/>
    <cellStyle name="Normal 6 2 2 2 4 2 9" xfId="25018"/>
    <cellStyle name="Normal 6 2 2 2 4 3" xfId="25019"/>
    <cellStyle name="Normal 6 2 2 2 4 3 2" xfId="25020"/>
    <cellStyle name="Normal 6 2 2 2 4 3 2 2" xfId="25021"/>
    <cellStyle name="Normal 6 2 2 2 4 3 2 2 2" xfId="25022"/>
    <cellStyle name="Normal 6 2 2 2 4 3 2 2 3" xfId="25023"/>
    <cellStyle name="Normal 6 2 2 2 4 3 2 2 4" xfId="25024"/>
    <cellStyle name="Normal 6 2 2 2 4 3 2 3" xfId="25025"/>
    <cellStyle name="Normal 6 2 2 2 4 3 2 3 2" xfId="25026"/>
    <cellStyle name="Normal 6 2 2 2 4 3 2 3 3" xfId="25027"/>
    <cellStyle name="Normal 6 2 2 2 4 3 2 4" xfId="25028"/>
    <cellStyle name="Normal 6 2 2 2 4 3 2 5" xfId="25029"/>
    <cellStyle name="Normal 6 2 2 2 4 3 2 6" xfId="25030"/>
    <cellStyle name="Normal 6 2 2 2 4 3 3" xfId="25031"/>
    <cellStyle name="Normal 6 2 2 2 4 3 3 2" xfId="25032"/>
    <cellStyle name="Normal 6 2 2 2 4 3 3 3" xfId="25033"/>
    <cellStyle name="Normal 6 2 2 2 4 3 3 4" xfId="25034"/>
    <cellStyle name="Normal 6 2 2 2 4 3 4" xfId="25035"/>
    <cellStyle name="Normal 6 2 2 2 4 3 4 2" xfId="25036"/>
    <cellStyle name="Normal 6 2 2 2 4 3 4 3" xfId="25037"/>
    <cellStyle name="Normal 6 2 2 2 4 3 4 4" xfId="25038"/>
    <cellStyle name="Normal 6 2 2 2 4 3 5" xfId="25039"/>
    <cellStyle name="Normal 6 2 2 2 4 3 5 2" xfId="25040"/>
    <cellStyle name="Normal 6 2 2 2 4 3 5 3" xfId="25041"/>
    <cellStyle name="Normal 6 2 2 2 4 3 5 4" xfId="25042"/>
    <cellStyle name="Normal 6 2 2 2 4 3 6" xfId="25043"/>
    <cellStyle name="Normal 6 2 2 2 4 3 6 2" xfId="25044"/>
    <cellStyle name="Normal 6 2 2 2 4 3 6 3" xfId="25045"/>
    <cellStyle name="Normal 6 2 2 2 4 3 7" xfId="25046"/>
    <cellStyle name="Normal 6 2 2 2 4 3 8" xfId="25047"/>
    <cellStyle name="Normal 6 2 2 2 4 3 9" xfId="25048"/>
    <cellStyle name="Normal 6 2 2 2 4 4" xfId="25049"/>
    <cellStyle name="Normal 6 2 2 2 4 4 2" xfId="25050"/>
    <cellStyle name="Normal 6 2 2 2 4 4 2 2" xfId="25051"/>
    <cellStyle name="Normal 6 2 2 2 4 4 2 3" xfId="25052"/>
    <cellStyle name="Normal 6 2 2 2 4 4 2 4" xfId="25053"/>
    <cellStyle name="Normal 6 2 2 2 4 4 3" xfId="25054"/>
    <cellStyle name="Normal 6 2 2 2 4 4 3 2" xfId="25055"/>
    <cellStyle name="Normal 6 2 2 2 4 4 3 3" xfId="25056"/>
    <cellStyle name="Normal 6 2 2 2 4 4 4" xfId="25057"/>
    <cellStyle name="Normal 6 2 2 2 4 4 5" xfId="25058"/>
    <cellStyle name="Normal 6 2 2 2 4 4 6" xfId="25059"/>
    <cellStyle name="Normal 6 2 2 2 4 5" xfId="25060"/>
    <cellStyle name="Normal 6 2 2 2 4 5 2" xfId="25061"/>
    <cellStyle name="Normal 6 2 2 2 4 5 3" xfId="25062"/>
    <cellStyle name="Normal 6 2 2 2 4 5 4" xfId="25063"/>
    <cellStyle name="Normal 6 2 2 2 4 6" xfId="25064"/>
    <cellStyle name="Normal 6 2 2 2 4 6 2" xfId="25065"/>
    <cellStyle name="Normal 6 2 2 2 4 6 3" xfId="25066"/>
    <cellStyle name="Normal 6 2 2 2 4 6 4" xfId="25067"/>
    <cellStyle name="Normal 6 2 2 2 4 7" xfId="25068"/>
    <cellStyle name="Normal 6 2 2 2 4 7 2" xfId="25069"/>
    <cellStyle name="Normal 6 2 2 2 4 7 3" xfId="25070"/>
    <cellStyle name="Normal 6 2 2 2 4 7 4" xfId="25071"/>
    <cellStyle name="Normal 6 2 2 2 4 8" xfId="25072"/>
    <cellStyle name="Normal 6 2 2 2 4 8 2" xfId="25073"/>
    <cellStyle name="Normal 6 2 2 2 4 8 3" xfId="25074"/>
    <cellStyle name="Normal 6 2 2 2 4 9" xfId="25075"/>
    <cellStyle name="Normal 6 2 2 2 5" xfId="25076"/>
    <cellStyle name="Normal 6 2 2 2 5 10" xfId="25077"/>
    <cellStyle name="Normal 6 2 2 2 5 11" xfId="25078"/>
    <cellStyle name="Normal 6 2 2 2 5 2" xfId="25079"/>
    <cellStyle name="Normal 6 2 2 2 5 2 10" xfId="25080"/>
    <cellStyle name="Normal 6 2 2 2 5 2 2" xfId="25081"/>
    <cellStyle name="Normal 6 2 2 2 5 2 2 2" xfId="25082"/>
    <cellStyle name="Normal 6 2 2 2 5 2 2 2 2" xfId="25083"/>
    <cellStyle name="Normal 6 2 2 2 5 2 2 2 2 2" xfId="25084"/>
    <cellStyle name="Normal 6 2 2 2 5 2 2 2 2 3" xfId="25085"/>
    <cellStyle name="Normal 6 2 2 2 5 2 2 2 2 4" xfId="25086"/>
    <cellStyle name="Normal 6 2 2 2 5 2 2 2 3" xfId="25087"/>
    <cellStyle name="Normal 6 2 2 2 5 2 2 2 3 2" xfId="25088"/>
    <cellStyle name="Normal 6 2 2 2 5 2 2 2 3 3" xfId="25089"/>
    <cellStyle name="Normal 6 2 2 2 5 2 2 2 4" xfId="25090"/>
    <cellStyle name="Normal 6 2 2 2 5 2 2 2 5" xfId="25091"/>
    <cellStyle name="Normal 6 2 2 2 5 2 2 2 6" xfId="25092"/>
    <cellStyle name="Normal 6 2 2 2 5 2 2 3" xfId="25093"/>
    <cellStyle name="Normal 6 2 2 2 5 2 2 3 2" xfId="25094"/>
    <cellStyle name="Normal 6 2 2 2 5 2 2 3 3" xfId="25095"/>
    <cellStyle name="Normal 6 2 2 2 5 2 2 3 4" xfId="25096"/>
    <cellStyle name="Normal 6 2 2 2 5 2 2 4" xfId="25097"/>
    <cellStyle name="Normal 6 2 2 2 5 2 2 4 2" xfId="25098"/>
    <cellStyle name="Normal 6 2 2 2 5 2 2 4 3" xfId="25099"/>
    <cellStyle name="Normal 6 2 2 2 5 2 2 4 4" xfId="25100"/>
    <cellStyle name="Normal 6 2 2 2 5 2 2 5" xfId="25101"/>
    <cellStyle name="Normal 6 2 2 2 5 2 2 5 2" xfId="25102"/>
    <cellStyle name="Normal 6 2 2 2 5 2 2 5 3" xfId="25103"/>
    <cellStyle name="Normal 6 2 2 2 5 2 2 5 4" xfId="25104"/>
    <cellStyle name="Normal 6 2 2 2 5 2 2 6" xfId="25105"/>
    <cellStyle name="Normal 6 2 2 2 5 2 2 6 2" xfId="25106"/>
    <cellStyle name="Normal 6 2 2 2 5 2 2 6 3" xfId="25107"/>
    <cellStyle name="Normal 6 2 2 2 5 2 2 7" xfId="25108"/>
    <cellStyle name="Normal 6 2 2 2 5 2 2 8" xfId="25109"/>
    <cellStyle name="Normal 6 2 2 2 5 2 2 9" xfId="25110"/>
    <cellStyle name="Normal 6 2 2 2 5 2 3" xfId="25111"/>
    <cellStyle name="Normal 6 2 2 2 5 2 3 2" xfId="25112"/>
    <cellStyle name="Normal 6 2 2 2 5 2 3 2 2" xfId="25113"/>
    <cellStyle name="Normal 6 2 2 2 5 2 3 2 3" xfId="25114"/>
    <cellStyle name="Normal 6 2 2 2 5 2 3 2 4" xfId="25115"/>
    <cellStyle name="Normal 6 2 2 2 5 2 3 3" xfId="25116"/>
    <cellStyle name="Normal 6 2 2 2 5 2 3 3 2" xfId="25117"/>
    <cellStyle name="Normal 6 2 2 2 5 2 3 3 3" xfId="25118"/>
    <cellStyle name="Normal 6 2 2 2 5 2 3 4" xfId="25119"/>
    <cellStyle name="Normal 6 2 2 2 5 2 3 5" xfId="25120"/>
    <cellStyle name="Normal 6 2 2 2 5 2 3 6" xfId="25121"/>
    <cellStyle name="Normal 6 2 2 2 5 2 4" xfId="25122"/>
    <cellStyle name="Normal 6 2 2 2 5 2 4 2" xfId="25123"/>
    <cellStyle name="Normal 6 2 2 2 5 2 4 3" xfId="25124"/>
    <cellStyle name="Normal 6 2 2 2 5 2 4 4" xfId="25125"/>
    <cellStyle name="Normal 6 2 2 2 5 2 5" xfId="25126"/>
    <cellStyle name="Normal 6 2 2 2 5 2 5 2" xfId="25127"/>
    <cellStyle name="Normal 6 2 2 2 5 2 5 3" xfId="25128"/>
    <cellStyle name="Normal 6 2 2 2 5 2 5 4" xfId="25129"/>
    <cellStyle name="Normal 6 2 2 2 5 2 6" xfId="25130"/>
    <cellStyle name="Normal 6 2 2 2 5 2 6 2" xfId="25131"/>
    <cellStyle name="Normal 6 2 2 2 5 2 6 3" xfId="25132"/>
    <cellStyle name="Normal 6 2 2 2 5 2 6 4" xfId="25133"/>
    <cellStyle name="Normal 6 2 2 2 5 2 7" xfId="25134"/>
    <cellStyle name="Normal 6 2 2 2 5 2 7 2" xfId="25135"/>
    <cellStyle name="Normal 6 2 2 2 5 2 7 3" xfId="25136"/>
    <cellStyle name="Normal 6 2 2 2 5 2 8" xfId="25137"/>
    <cellStyle name="Normal 6 2 2 2 5 2 9" xfId="25138"/>
    <cellStyle name="Normal 6 2 2 2 5 3" xfId="25139"/>
    <cellStyle name="Normal 6 2 2 2 5 3 2" xfId="25140"/>
    <cellStyle name="Normal 6 2 2 2 5 3 2 2" xfId="25141"/>
    <cellStyle name="Normal 6 2 2 2 5 3 2 2 2" xfId="25142"/>
    <cellStyle name="Normal 6 2 2 2 5 3 2 2 3" xfId="25143"/>
    <cellStyle name="Normal 6 2 2 2 5 3 2 2 4" xfId="25144"/>
    <cellStyle name="Normal 6 2 2 2 5 3 2 3" xfId="25145"/>
    <cellStyle name="Normal 6 2 2 2 5 3 2 3 2" xfId="25146"/>
    <cellStyle name="Normal 6 2 2 2 5 3 2 3 3" xfId="25147"/>
    <cellStyle name="Normal 6 2 2 2 5 3 2 4" xfId="25148"/>
    <cellStyle name="Normal 6 2 2 2 5 3 2 5" xfId="25149"/>
    <cellStyle name="Normal 6 2 2 2 5 3 2 6" xfId="25150"/>
    <cellStyle name="Normal 6 2 2 2 5 3 3" xfId="25151"/>
    <cellStyle name="Normal 6 2 2 2 5 3 3 2" xfId="25152"/>
    <cellStyle name="Normal 6 2 2 2 5 3 3 3" xfId="25153"/>
    <cellStyle name="Normal 6 2 2 2 5 3 3 4" xfId="25154"/>
    <cellStyle name="Normal 6 2 2 2 5 3 4" xfId="25155"/>
    <cellStyle name="Normal 6 2 2 2 5 3 4 2" xfId="25156"/>
    <cellStyle name="Normal 6 2 2 2 5 3 4 3" xfId="25157"/>
    <cellStyle name="Normal 6 2 2 2 5 3 4 4" xfId="25158"/>
    <cellStyle name="Normal 6 2 2 2 5 3 5" xfId="25159"/>
    <cellStyle name="Normal 6 2 2 2 5 3 5 2" xfId="25160"/>
    <cellStyle name="Normal 6 2 2 2 5 3 5 3" xfId="25161"/>
    <cellStyle name="Normal 6 2 2 2 5 3 5 4" xfId="25162"/>
    <cellStyle name="Normal 6 2 2 2 5 3 6" xfId="25163"/>
    <cellStyle name="Normal 6 2 2 2 5 3 6 2" xfId="25164"/>
    <cellStyle name="Normal 6 2 2 2 5 3 6 3" xfId="25165"/>
    <cellStyle name="Normal 6 2 2 2 5 3 7" xfId="25166"/>
    <cellStyle name="Normal 6 2 2 2 5 3 8" xfId="25167"/>
    <cellStyle name="Normal 6 2 2 2 5 3 9" xfId="25168"/>
    <cellStyle name="Normal 6 2 2 2 5 4" xfId="25169"/>
    <cellStyle name="Normal 6 2 2 2 5 4 2" xfId="25170"/>
    <cellStyle name="Normal 6 2 2 2 5 4 2 2" xfId="25171"/>
    <cellStyle name="Normal 6 2 2 2 5 4 2 3" xfId="25172"/>
    <cellStyle name="Normal 6 2 2 2 5 4 2 4" xfId="25173"/>
    <cellStyle name="Normal 6 2 2 2 5 4 3" xfId="25174"/>
    <cellStyle name="Normal 6 2 2 2 5 4 3 2" xfId="25175"/>
    <cellStyle name="Normal 6 2 2 2 5 4 3 3" xfId="25176"/>
    <cellStyle name="Normal 6 2 2 2 5 4 4" xfId="25177"/>
    <cellStyle name="Normal 6 2 2 2 5 4 5" xfId="25178"/>
    <cellStyle name="Normal 6 2 2 2 5 4 6" xfId="25179"/>
    <cellStyle name="Normal 6 2 2 2 5 5" xfId="25180"/>
    <cellStyle name="Normal 6 2 2 2 5 5 2" xfId="25181"/>
    <cellStyle name="Normal 6 2 2 2 5 5 3" xfId="25182"/>
    <cellStyle name="Normal 6 2 2 2 5 5 4" xfId="25183"/>
    <cellStyle name="Normal 6 2 2 2 5 6" xfId="25184"/>
    <cellStyle name="Normal 6 2 2 2 5 6 2" xfId="25185"/>
    <cellStyle name="Normal 6 2 2 2 5 6 3" xfId="25186"/>
    <cellStyle name="Normal 6 2 2 2 5 6 4" xfId="25187"/>
    <cellStyle name="Normal 6 2 2 2 5 7" xfId="25188"/>
    <cellStyle name="Normal 6 2 2 2 5 7 2" xfId="25189"/>
    <cellStyle name="Normal 6 2 2 2 5 7 3" xfId="25190"/>
    <cellStyle name="Normal 6 2 2 2 5 7 4" xfId="25191"/>
    <cellStyle name="Normal 6 2 2 2 5 8" xfId="25192"/>
    <cellStyle name="Normal 6 2 2 2 5 8 2" xfId="25193"/>
    <cellStyle name="Normal 6 2 2 2 5 8 3" xfId="25194"/>
    <cellStyle name="Normal 6 2 2 2 5 9" xfId="25195"/>
    <cellStyle name="Normal 6 2 2 2 6" xfId="25196"/>
    <cellStyle name="Normal 6 2 2 2 6 10" xfId="25197"/>
    <cellStyle name="Normal 6 2 2 2 6 11" xfId="25198"/>
    <cellStyle name="Normal 6 2 2 2 6 2" xfId="25199"/>
    <cellStyle name="Normal 6 2 2 2 6 2 10" xfId="25200"/>
    <cellStyle name="Normal 6 2 2 2 6 2 2" xfId="25201"/>
    <cellStyle name="Normal 6 2 2 2 6 2 2 2" xfId="25202"/>
    <cellStyle name="Normal 6 2 2 2 6 2 2 2 2" xfId="25203"/>
    <cellStyle name="Normal 6 2 2 2 6 2 2 2 2 2" xfId="25204"/>
    <cellStyle name="Normal 6 2 2 2 6 2 2 2 2 3" xfId="25205"/>
    <cellStyle name="Normal 6 2 2 2 6 2 2 2 2 4" xfId="25206"/>
    <cellStyle name="Normal 6 2 2 2 6 2 2 2 3" xfId="25207"/>
    <cellStyle name="Normal 6 2 2 2 6 2 2 2 3 2" xfId="25208"/>
    <cellStyle name="Normal 6 2 2 2 6 2 2 2 3 3" xfId="25209"/>
    <cellStyle name="Normal 6 2 2 2 6 2 2 2 4" xfId="25210"/>
    <cellStyle name="Normal 6 2 2 2 6 2 2 2 5" xfId="25211"/>
    <cellStyle name="Normal 6 2 2 2 6 2 2 2 6" xfId="25212"/>
    <cellStyle name="Normal 6 2 2 2 6 2 2 3" xfId="25213"/>
    <cellStyle name="Normal 6 2 2 2 6 2 2 3 2" xfId="25214"/>
    <cellStyle name="Normal 6 2 2 2 6 2 2 3 3" xfId="25215"/>
    <cellStyle name="Normal 6 2 2 2 6 2 2 3 4" xfId="25216"/>
    <cellStyle name="Normal 6 2 2 2 6 2 2 4" xfId="25217"/>
    <cellStyle name="Normal 6 2 2 2 6 2 2 4 2" xfId="25218"/>
    <cellStyle name="Normal 6 2 2 2 6 2 2 4 3" xfId="25219"/>
    <cellStyle name="Normal 6 2 2 2 6 2 2 4 4" xfId="25220"/>
    <cellStyle name="Normal 6 2 2 2 6 2 2 5" xfId="25221"/>
    <cellStyle name="Normal 6 2 2 2 6 2 2 5 2" xfId="25222"/>
    <cellStyle name="Normal 6 2 2 2 6 2 2 5 3" xfId="25223"/>
    <cellStyle name="Normal 6 2 2 2 6 2 2 5 4" xfId="25224"/>
    <cellStyle name="Normal 6 2 2 2 6 2 2 6" xfId="25225"/>
    <cellStyle name="Normal 6 2 2 2 6 2 2 6 2" xfId="25226"/>
    <cellStyle name="Normal 6 2 2 2 6 2 2 6 3" xfId="25227"/>
    <cellStyle name="Normal 6 2 2 2 6 2 2 7" xfId="25228"/>
    <cellStyle name="Normal 6 2 2 2 6 2 2 8" xfId="25229"/>
    <cellStyle name="Normal 6 2 2 2 6 2 2 9" xfId="25230"/>
    <cellStyle name="Normal 6 2 2 2 6 2 3" xfId="25231"/>
    <cellStyle name="Normal 6 2 2 2 6 2 3 2" xfId="25232"/>
    <cellStyle name="Normal 6 2 2 2 6 2 3 2 2" xfId="25233"/>
    <cellStyle name="Normal 6 2 2 2 6 2 3 2 3" xfId="25234"/>
    <cellStyle name="Normal 6 2 2 2 6 2 3 2 4" xfId="25235"/>
    <cellStyle name="Normal 6 2 2 2 6 2 3 3" xfId="25236"/>
    <cellStyle name="Normal 6 2 2 2 6 2 3 3 2" xfId="25237"/>
    <cellStyle name="Normal 6 2 2 2 6 2 3 3 3" xfId="25238"/>
    <cellStyle name="Normal 6 2 2 2 6 2 3 4" xfId="25239"/>
    <cellStyle name="Normal 6 2 2 2 6 2 3 5" xfId="25240"/>
    <cellStyle name="Normal 6 2 2 2 6 2 3 6" xfId="25241"/>
    <cellStyle name="Normal 6 2 2 2 6 2 4" xfId="25242"/>
    <cellStyle name="Normal 6 2 2 2 6 2 4 2" xfId="25243"/>
    <cellStyle name="Normal 6 2 2 2 6 2 4 3" xfId="25244"/>
    <cellStyle name="Normal 6 2 2 2 6 2 4 4" xfId="25245"/>
    <cellStyle name="Normal 6 2 2 2 6 2 5" xfId="25246"/>
    <cellStyle name="Normal 6 2 2 2 6 2 5 2" xfId="25247"/>
    <cellStyle name="Normal 6 2 2 2 6 2 5 3" xfId="25248"/>
    <cellStyle name="Normal 6 2 2 2 6 2 5 4" xfId="25249"/>
    <cellStyle name="Normal 6 2 2 2 6 2 6" xfId="25250"/>
    <cellStyle name="Normal 6 2 2 2 6 2 6 2" xfId="25251"/>
    <cellStyle name="Normal 6 2 2 2 6 2 6 3" xfId="25252"/>
    <cellStyle name="Normal 6 2 2 2 6 2 6 4" xfId="25253"/>
    <cellStyle name="Normal 6 2 2 2 6 2 7" xfId="25254"/>
    <cellStyle name="Normal 6 2 2 2 6 2 7 2" xfId="25255"/>
    <cellStyle name="Normal 6 2 2 2 6 2 7 3" xfId="25256"/>
    <cellStyle name="Normal 6 2 2 2 6 2 8" xfId="25257"/>
    <cellStyle name="Normal 6 2 2 2 6 2 9" xfId="25258"/>
    <cellStyle name="Normal 6 2 2 2 6 3" xfId="25259"/>
    <cellStyle name="Normal 6 2 2 2 6 3 2" xfId="25260"/>
    <cellStyle name="Normal 6 2 2 2 6 3 2 2" xfId="25261"/>
    <cellStyle name="Normal 6 2 2 2 6 3 2 2 2" xfId="25262"/>
    <cellStyle name="Normal 6 2 2 2 6 3 2 2 3" xfId="25263"/>
    <cellStyle name="Normal 6 2 2 2 6 3 2 2 4" xfId="25264"/>
    <cellStyle name="Normal 6 2 2 2 6 3 2 3" xfId="25265"/>
    <cellStyle name="Normal 6 2 2 2 6 3 2 3 2" xfId="25266"/>
    <cellStyle name="Normal 6 2 2 2 6 3 2 3 3" xfId="25267"/>
    <cellStyle name="Normal 6 2 2 2 6 3 2 4" xfId="25268"/>
    <cellStyle name="Normal 6 2 2 2 6 3 2 5" xfId="25269"/>
    <cellStyle name="Normal 6 2 2 2 6 3 2 6" xfId="25270"/>
    <cellStyle name="Normal 6 2 2 2 6 3 3" xfId="25271"/>
    <cellStyle name="Normal 6 2 2 2 6 3 3 2" xfId="25272"/>
    <cellStyle name="Normal 6 2 2 2 6 3 3 3" xfId="25273"/>
    <cellStyle name="Normal 6 2 2 2 6 3 3 4" xfId="25274"/>
    <cellStyle name="Normal 6 2 2 2 6 3 4" xfId="25275"/>
    <cellStyle name="Normal 6 2 2 2 6 3 4 2" xfId="25276"/>
    <cellStyle name="Normal 6 2 2 2 6 3 4 3" xfId="25277"/>
    <cellStyle name="Normal 6 2 2 2 6 3 4 4" xfId="25278"/>
    <cellStyle name="Normal 6 2 2 2 6 3 5" xfId="25279"/>
    <cellStyle name="Normal 6 2 2 2 6 3 5 2" xfId="25280"/>
    <cellStyle name="Normal 6 2 2 2 6 3 5 3" xfId="25281"/>
    <cellStyle name="Normal 6 2 2 2 6 3 5 4" xfId="25282"/>
    <cellStyle name="Normal 6 2 2 2 6 3 6" xfId="25283"/>
    <cellStyle name="Normal 6 2 2 2 6 3 6 2" xfId="25284"/>
    <cellStyle name="Normal 6 2 2 2 6 3 6 3" xfId="25285"/>
    <cellStyle name="Normal 6 2 2 2 6 3 7" xfId="25286"/>
    <cellStyle name="Normal 6 2 2 2 6 3 8" xfId="25287"/>
    <cellStyle name="Normal 6 2 2 2 6 3 9" xfId="25288"/>
    <cellStyle name="Normal 6 2 2 2 6 4" xfId="25289"/>
    <cellStyle name="Normal 6 2 2 2 6 4 2" xfId="25290"/>
    <cellStyle name="Normal 6 2 2 2 6 4 2 2" xfId="25291"/>
    <cellStyle name="Normal 6 2 2 2 6 4 2 3" xfId="25292"/>
    <cellStyle name="Normal 6 2 2 2 6 4 2 4" xfId="25293"/>
    <cellStyle name="Normal 6 2 2 2 6 4 3" xfId="25294"/>
    <cellStyle name="Normal 6 2 2 2 6 4 3 2" xfId="25295"/>
    <cellStyle name="Normal 6 2 2 2 6 4 3 3" xfId="25296"/>
    <cellStyle name="Normal 6 2 2 2 6 4 4" xfId="25297"/>
    <cellStyle name="Normal 6 2 2 2 6 4 5" xfId="25298"/>
    <cellStyle name="Normal 6 2 2 2 6 4 6" xfId="25299"/>
    <cellStyle name="Normal 6 2 2 2 6 5" xfId="25300"/>
    <cellStyle name="Normal 6 2 2 2 6 5 2" xfId="25301"/>
    <cellStyle name="Normal 6 2 2 2 6 5 3" xfId="25302"/>
    <cellStyle name="Normal 6 2 2 2 6 5 4" xfId="25303"/>
    <cellStyle name="Normal 6 2 2 2 6 6" xfId="25304"/>
    <cellStyle name="Normal 6 2 2 2 6 6 2" xfId="25305"/>
    <cellStyle name="Normal 6 2 2 2 6 6 3" xfId="25306"/>
    <cellStyle name="Normal 6 2 2 2 6 6 4" xfId="25307"/>
    <cellStyle name="Normal 6 2 2 2 6 7" xfId="25308"/>
    <cellStyle name="Normal 6 2 2 2 6 7 2" xfId="25309"/>
    <cellStyle name="Normal 6 2 2 2 6 7 3" xfId="25310"/>
    <cellStyle name="Normal 6 2 2 2 6 7 4" xfId="25311"/>
    <cellStyle name="Normal 6 2 2 2 6 8" xfId="25312"/>
    <cellStyle name="Normal 6 2 2 2 6 8 2" xfId="25313"/>
    <cellStyle name="Normal 6 2 2 2 6 8 3" xfId="25314"/>
    <cellStyle name="Normal 6 2 2 2 6 9" xfId="25315"/>
    <cellStyle name="Normal 6 2 2 2 7" xfId="25316"/>
    <cellStyle name="Normal 6 2 2 2 7 10" xfId="25317"/>
    <cellStyle name="Normal 6 2 2 2 7 2" xfId="25318"/>
    <cellStyle name="Normal 6 2 2 2 7 2 2" xfId="25319"/>
    <cellStyle name="Normal 6 2 2 2 7 2 2 2" xfId="25320"/>
    <cellStyle name="Normal 6 2 2 2 7 2 2 2 2" xfId="25321"/>
    <cellStyle name="Normal 6 2 2 2 7 2 2 2 3" xfId="25322"/>
    <cellStyle name="Normal 6 2 2 2 7 2 2 2 4" xfId="25323"/>
    <cellStyle name="Normal 6 2 2 2 7 2 2 3" xfId="25324"/>
    <cellStyle name="Normal 6 2 2 2 7 2 2 3 2" xfId="25325"/>
    <cellStyle name="Normal 6 2 2 2 7 2 2 3 3" xfId="25326"/>
    <cellStyle name="Normal 6 2 2 2 7 2 2 4" xfId="25327"/>
    <cellStyle name="Normal 6 2 2 2 7 2 2 5" xfId="25328"/>
    <cellStyle name="Normal 6 2 2 2 7 2 2 6" xfId="25329"/>
    <cellStyle name="Normal 6 2 2 2 7 2 3" xfId="25330"/>
    <cellStyle name="Normal 6 2 2 2 7 2 3 2" xfId="25331"/>
    <cellStyle name="Normal 6 2 2 2 7 2 3 3" xfId="25332"/>
    <cellStyle name="Normal 6 2 2 2 7 2 3 4" xfId="25333"/>
    <cellStyle name="Normal 6 2 2 2 7 2 4" xfId="25334"/>
    <cellStyle name="Normal 6 2 2 2 7 2 4 2" xfId="25335"/>
    <cellStyle name="Normal 6 2 2 2 7 2 4 3" xfId="25336"/>
    <cellStyle name="Normal 6 2 2 2 7 2 4 4" xfId="25337"/>
    <cellStyle name="Normal 6 2 2 2 7 2 5" xfId="25338"/>
    <cellStyle name="Normal 6 2 2 2 7 2 5 2" xfId="25339"/>
    <cellStyle name="Normal 6 2 2 2 7 2 5 3" xfId="25340"/>
    <cellStyle name="Normal 6 2 2 2 7 2 5 4" xfId="25341"/>
    <cellStyle name="Normal 6 2 2 2 7 2 6" xfId="25342"/>
    <cellStyle name="Normal 6 2 2 2 7 2 6 2" xfId="25343"/>
    <cellStyle name="Normal 6 2 2 2 7 2 6 3" xfId="25344"/>
    <cellStyle name="Normal 6 2 2 2 7 2 7" xfId="25345"/>
    <cellStyle name="Normal 6 2 2 2 7 2 8" xfId="25346"/>
    <cellStyle name="Normal 6 2 2 2 7 2 9" xfId="25347"/>
    <cellStyle name="Normal 6 2 2 2 7 3" xfId="25348"/>
    <cellStyle name="Normal 6 2 2 2 7 3 2" xfId="25349"/>
    <cellStyle name="Normal 6 2 2 2 7 3 2 2" xfId="25350"/>
    <cellStyle name="Normal 6 2 2 2 7 3 2 3" xfId="25351"/>
    <cellStyle name="Normal 6 2 2 2 7 3 2 4" xfId="25352"/>
    <cellStyle name="Normal 6 2 2 2 7 3 3" xfId="25353"/>
    <cellStyle name="Normal 6 2 2 2 7 3 3 2" xfId="25354"/>
    <cellStyle name="Normal 6 2 2 2 7 3 3 3" xfId="25355"/>
    <cellStyle name="Normal 6 2 2 2 7 3 4" xfId="25356"/>
    <cellStyle name="Normal 6 2 2 2 7 3 5" xfId="25357"/>
    <cellStyle name="Normal 6 2 2 2 7 3 6" xfId="25358"/>
    <cellStyle name="Normal 6 2 2 2 7 4" xfId="25359"/>
    <cellStyle name="Normal 6 2 2 2 7 4 2" xfId="25360"/>
    <cellStyle name="Normal 6 2 2 2 7 4 3" xfId="25361"/>
    <cellStyle name="Normal 6 2 2 2 7 4 4" xfId="25362"/>
    <cellStyle name="Normal 6 2 2 2 7 5" xfId="25363"/>
    <cellStyle name="Normal 6 2 2 2 7 5 2" xfId="25364"/>
    <cellStyle name="Normal 6 2 2 2 7 5 3" xfId="25365"/>
    <cellStyle name="Normal 6 2 2 2 7 5 4" xfId="25366"/>
    <cellStyle name="Normal 6 2 2 2 7 6" xfId="25367"/>
    <cellStyle name="Normal 6 2 2 2 7 6 2" xfId="25368"/>
    <cellStyle name="Normal 6 2 2 2 7 6 3" xfId="25369"/>
    <cellStyle name="Normal 6 2 2 2 7 6 4" xfId="25370"/>
    <cellStyle name="Normal 6 2 2 2 7 7" xfId="25371"/>
    <cellStyle name="Normal 6 2 2 2 7 7 2" xfId="25372"/>
    <cellStyle name="Normal 6 2 2 2 7 7 3" xfId="25373"/>
    <cellStyle name="Normal 6 2 2 2 7 8" xfId="25374"/>
    <cellStyle name="Normal 6 2 2 2 7 9" xfId="25375"/>
    <cellStyle name="Normal 6 2 2 2 8" xfId="25376"/>
    <cellStyle name="Normal 6 2 2 2 8 2" xfId="25377"/>
    <cellStyle name="Normal 6 2 2 2 8 2 2" xfId="25378"/>
    <cellStyle name="Normal 6 2 2 2 8 2 2 2" xfId="25379"/>
    <cellStyle name="Normal 6 2 2 2 8 2 2 3" xfId="25380"/>
    <cellStyle name="Normal 6 2 2 2 8 2 2 4" xfId="25381"/>
    <cellStyle name="Normal 6 2 2 2 8 2 3" xfId="25382"/>
    <cellStyle name="Normal 6 2 2 2 8 2 3 2" xfId="25383"/>
    <cellStyle name="Normal 6 2 2 2 8 2 3 3" xfId="25384"/>
    <cellStyle name="Normal 6 2 2 2 8 2 4" xfId="25385"/>
    <cellStyle name="Normal 6 2 2 2 8 2 5" xfId="25386"/>
    <cellStyle name="Normal 6 2 2 2 8 2 6" xfId="25387"/>
    <cellStyle name="Normal 6 2 2 2 8 3" xfId="25388"/>
    <cellStyle name="Normal 6 2 2 2 8 3 2" xfId="25389"/>
    <cellStyle name="Normal 6 2 2 2 8 3 3" xfId="25390"/>
    <cellStyle name="Normal 6 2 2 2 8 3 4" xfId="25391"/>
    <cellStyle name="Normal 6 2 2 2 8 4" xfId="25392"/>
    <cellStyle name="Normal 6 2 2 2 8 4 2" xfId="25393"/>
    <cellStyle name="Normal 6 2 2 2 8 4 3" xfId="25394"/>
    <cellStyle name="Normal 6 2 2 2 8 4 4" xfId="25395"/>
    <cellStyle name="Normal 6 2 2 2 8 5" xfId="25396"/>
    <cellStyle name="Normal 6 2 2 2 8 5 2" xfId="25397"/>
    <cellStyle name="Normal 6 2 2 2 8 5 3" xfId="25398"/>
    <cellStyle name="Normal 6 2 2 2 8 5 4" xfId="25399"/>
    <cellStyle name="Normal 6 2 2 2 8 6" xfId="25400"/>
    <cellStyle name="Normal 6 2 2 2 8 6 2" xfId="25401"/>
    <cellStyle name="Normal 6 2 2 2 8 6 3" xfId="25402"/>
    <cellStyle name="Normal 6 2 2 2 8 7" xfId="25403"/>
    <cellStyle name="Normal 6 2 2 2 8 8" xfId="25404"/>
    <cellStyle name="Normal 6 2 2 2 8 9" xfId="25405"/>
    <cellStyle name="Normal 6 2 2 2 9" xfId="25406"/>
    <cellStyle name="Normal 6 2 2 2 9 2" xfId="25407"/>
    <cellStyle name="Normal 6 2 2 2 9 2 2" xfId="25408"/>
    <cellStyle name="Normal 6 2 2 2 9 2 2 2" xfId="25409"/>
    <cellStyle name="Normal 6 2 2 2 9 2 2 3" xfId="25410"/>
    <cellStyle name="Normal 6 2 2 2 9 2 2 4" xfId="25411"/>
    <cellStyle name="Normal 6 2 2 2 9 2 3" xfId="25412"/>
    <cellStyle name="Normal 6 2 2 2 9 2 3 2" xfId="25413"/>
    <cellStyle name="Normal 6 2 2 2 9 2 3 3" xfId="25414"/>
    <cellStyle name="Normal 6 2 2 2 9 2 4" xfId="25415"/>
    <cellStyle name="Normal 6 2 2 2 9 2 5" xfId="25416"/>
    <cellStyle name="Normal 6 2 2 2 9 2 6" xfId="25417"/>
    <cellStyle name="Normal 6 2 2 2 9 3" xfId="25418"/>
    <cellStyle name="Normal 6 2 2 2 9 3 2" xfId="25419"/>
    <cellStyle name="Normal 6 2 2 2 9 3 3" xfId="25420"/>
    <cellStyle name="Normal 6 2 2 2 9 3 4" xfId="25421"/>
    <cellStyle name="Normal 6 2 2 2 9 4" xfId="25422"/>
    <cellStyle name="Normal 6 2 2 2 9 4 2" xfId="25423"/>
    <cellStyle name="Normal 6 2 2 2 9 4 3" xfId="25424"/>
    <cellStyle name="Normal 6 2 2 2 9 4 4" xfId="25425"/>
    <cellStyle name="Normal 6 2 2 2 9 5" xfId="25426"/>
    <cellStyle name="Normal 6 2 2 2 9 5 2" xfId="25427"/>
    <cellStyle name="Normal 6 2 2 2 9 5 3" xfId="25428"/>
    <cellStyle name="Normal 6 2 2 2 9 5 4" xfId="25429"/>
    <cellStyle name="Normal 6 2 2 2 9 6" xfId="25430"/>
    <cellStyle name="Normal 6 2 2 2 9 6 2" xfId="25431"/>
    <cellStyle name="Normal 6 2 2 2 9 6 3" xfId="25432"/>
    <cellStyle name="Normal 6 2 2 2 9 7" xfId="25433"/>
    <cellStyle name="Normal 6 2 2 2 9 8" xfId="25434"/>
    <cellStyle name="Normal 6 2 2 2 9 9" xfId="25435"/>
    <cellStyle name="Normal 6 2 2 20" xfId="25436"/>
    <cellStyle name="Normal 6 2 2 21" xfId="25437"/>
    <cellStyle name="Normal 6 2 2 3" xfId="155"/>
    <cellStyle name="Normal 6 2 2 3 10" xfId="25438"/>
    <cellStyle name="Normal 6 2 2 3 10 2" xfId="25439"/>
    <cellStyle name="Normal 6 2 2 3 10 2 2" xfId="25440"/>
    <cellStyle name="Normal 6 2 2 3 10 2 2 2" xfId="25441"/>
    <cellStyle name="Normal 6 2 2 3 10 2 2 3" xfId="25442"/>
    <cellStyle name="Normal 6 2 2 3 10 2 2 4" xfId="25443"/>
    <cellStyle name="Normal 6 2 2 3 10 2 3" xfId="25444"/>
    <cellStyle name="Normal 6 2 2 3 10 2 3 2" xfId="25445"/>
    <cellStyle name="Normal 6 2 2 3 10 2 3 3" xfId="25446"/>
    <cellStyle name="Normal 6 2 2 3 10 2 4" xfId="25447"/>
    <cellStyle name="Normal 6 2 2 3 10 2 5" xfId="25448"/>
    <cellStyle name="Normal 6 2 2 3 10 2 6" xfId="25449"/>
    <cellStyle name="Normal 6 2 2 3 10 3" xfId="25450"/>
    <cellStyle name="Normal 6 2 2 3 10 3 2" xfId="25451"/>
    <cellStyle name="Normal 6 2 2 3 10 3 3" xfId="25452"/>
    <cellStyle name="Normal 6 2 2 3 10 3 4" xfId="25453"/>
    <cellStyle name="Normal 6 2 2 3 10 4" xfId="25454"/>
    <cellStyle name="Normal 6 2 2 3 10 4 2" xfId="25455"/>
    <cellStyle name="Normal 6 2 2 3 10 4 3" xfId="25456"/>
    <cellStyle name="Normal 6 2 2 3 10 4 4" xfId="25457"/>
    <cellStyle name="Normal 6 2 2 3 10 5" xfId="25458"/>
    <cellStyle name="Normal 6 2 2 3 10 5 2" xfId="25459"/>
    <cellStyle name="Normal 6 2 2 3 10 5 3" xfId="25460"/>
    <cellStyle name="Normal 6 2 2 3 10 5 4" xfId="25461"/>
    <cellStyle name="Normal 6 2 2 3 10 6" xfId="25462"/>
    <cellStyle name="Normal 6 2 2 3 10 6 2" xfId="25463"/>
    <cellStyle name="Normal 6 2 2 3 10 6 3" xfId="25464"/>
    <cellStyle name="Normal 6 2 2 3 10 7" xfId="25465"/>
    <cellStyle name="Normal 6 2 2 3 10 8" xfId="25466"/>
    <cellStyle name="Normal 6 2 2 3 10 9" xfId="25467"/>
    <cellStyle name="Normal 6 2 2 3 11" xfId="25468"/>
    <cellStyle name="Normal 6 2 2 3 11 2" xfId="25469"/>
    <cellStyle name="Normal 6 2 2 3 11 2 2" xfId="25470"/>
    <cellStyle name="Normal 6 2 2 3 11 2 2 2" xfId="25471"/>
    <cellStyle name="Normal 6 2 2 3 11 2 2 3" xfId="25472"/>
    <cellStyle name="Normal 6 2 2 3 11 2 2 4" xfId="25473"/>
    <cellStyle name="Normal 6 2 2 3 11 2 3" xfId="25474"/>
    <cellStyle name="Normal 6 2 2 3 11 2 3 2" xfId="25475"/>
    <cellStyle name="Normal 6 2 2 3 11 2 3 3" xfId="25476"/>
    <cellStyle name="Normal 6 2 2 3 11 2 4" xfId="25477"/>
    <cellStyle name="Normal 6 2 2 3 11 2 5" xfId="25478"/>
    <cellStyle name="Normal 6 2 2 3 11 2 6" xfId="25479"/>
    <cellStyle name="Normal 6 2 2 3 11 3" xfId="25480"/>
    <cellStyle name="Normal 6 2 2 3 11 3 2" xfId="25481"/>
    <cellStyle name="Normal 6 2 2 3 11 3 3" xfId="25482"/>
    <cellStyle name="Normal 6 2 2 3 11 3 4" xfId="25483"/>
    <cellStyle name="Normal 6 2 2 3 11 4" xfId="25484"/>
    <cellStyle name="Normal 6 2 2 3 11 4 2" xfId="25485"/>
    <cellStyle name="Normal 6 2 2 3 11 4 3" xfId="25486"/>
    <cellStyle name="Normal 6 2 2 3 11 4 4" xfId="25487"/>
    <cellStyle name="Normal 6 2 2 3 11 5" xfId="25488"/>
    <cellStyle name="Normal 6 2 2 3 11 5 2" xfId="25489"/>
    <cellStyle name="Normal 6 2 2 3 11 5 3" xfId="25490"/>
    <cellStyle name="Normal 6 2 2 3 11 6" xfId="25491"/>
    <cellStyle name="Normal 6 2 2 3 11 7" xfId="25492"/>
    <cellStyle name="Normal 6 2 2 3 11 8" xfId="25493"/>
    <cellStyle name="Normal 6 2 2 3 12" xfId="25494"/>
    <cellStyle name="Normal 6 2 2 3 12 2" xfId="25495"/>
    <cellStyle name="Normal 6 2 2 3 12 2 2" xfId="25496"/>
    <cellStyle name="Normal 6 2 2 3 12 2 3" xfId="25497"/>
    <cellStyle name="Normal 6 2 2 3 12 2 4" xfId="25498"/>
    <cellStyle name="Normal 6 2 2 3 12 3" xfId="25499"/>
    <cellStyle name="Normal 6 2 2 3 12 3 2" xfId="25500"/>
    <cellStyle name="Normal 6 2 2 3 12 3 3" xfId="25501"/>
    <cellStyle name="Normal 6 2 2 3 12 3 4" xfId="25502"/>
    <cellStyle name="Normal 6 2 2 3 12 4" xfId="25503"/>
    <cellStyle name="Normal 6 2 2 3 12 4 2" xfId="25504"/>
    <cellStyle name="Normal 6 2 2 3 12 4 3" xfId="25505"/>
    <cellStyle name="Normal 6 2 2 3 12 5" xfId="25506"/>
    <cellStyle name="Normal 6 2 2 3 12 6" xfId="25507"/>
    <cellStyle name="Normal 6 2 2 3 12 7" xfId="25508"/>
    <cellStyle name="Normal 6 2 2 3 13" xfId="25509"/>
    <cellStyle name="Normal 6 2 2 3 13 2" xfId="25510"/>
    <cellStyle name="Normal 6 2 2 3 13 3" xfId="25511"/>
    <cellStyle name="Normal 6 2 2 3 13 4" xfId="25512"/>
    <cellStyle name="Normal 6 2 2 3 14" xfId="25513"/>
    <cellStyle name="Normal 6 2 2 3 14 2" xfId="25514"/>
    <cellStyle name="Normal 6 2 2 3 14 3" xfId="25515"/>
    <cellStyle name="Normal 6 2 2 3 14 4" xfId="25516"/>
    <cellStyle name="Normal 6 2 2 3 15" xfId="25517"/>
    <cellStyle name="Normal 6 2 2 3 15 2" xfId="25518"/>
    <cellStyle name="Normal 6 2 2 3 15 3" xfId="25519"/>
    <cellStyle name="Normal 6 2 2 3 15 4" xfId="25520"/>
    <cellStyle name="Normal 6 2 2 3 16" xfId="25521"/>
    <cellStyle name="Normal 6 2 2 3 16 2" xfId="25522"/>
    <cellStyle name="Normal 6 2 2 3 16 3" xfId="25523"/>
    <cellStyle name="Normal 6 2 2 3 17" xfId="25524"/>
    <cellStyle name="Normal 6 2 2 3 18" xfId="25525"/>
    <cellStyle name="Normal 6 2 2 3 19" xfId="25526"/>
    <cellStyle name="Normal 6 2 2 3 2" xfId="210"/>
    <cellStyle name="Normal 6 2 2 3 2 10" xfId="25527"/>
    <cellStyle name="Normal 6 2 2 3 2 10 2" xfId="25528"/>
    <cellStyle name="Normal 6 2 2 3 2 10 3" xfId="25529"/>
    <cellStyle name="Normal 6 2 2 3 2 10 4" xfId="25530"/>
    <cellStyle name="Normal 6 2 2 3 2 11" xfId="25531"/>
    <cellStyle name="Normal 6 2 2 3 2 11 2" xfId="25532"/>
    <cellStyle name="Normal 6 2 2 3 2 11 3" xfId="25533"/>
    <cellStyle name="Normal 6 2 2 3 2 12" xfId="25534"/>
    <cellStyle name="Normal 6 2 2 3 2 13" xfId="25535"/>
    <cellStyle name="Normal 6 2 2 3 2 14" xfId="25536"/>
    <cellStyle name="Normal 6 2 2 3 2 2" xfId="25537"/>
    <cellStyle name="Normal 6 2 2 3 2 2 10" xfId="25538"/>
    <cellStyle name="Normal 6 2 2 3 2 2 11" xfId="25539"/>
    <cellStyle name="Normal 6 2 2 3 2 2 2" xfId="25540"/>
    <cellStyle name="Normal 6 2 2 3 2 2 2 10" xfId="25541"/>
    <cellStyle name="Normal 6 2 2 3 2 2 2 2" xfId="25542"/>
    <cellStyle name="Normal 6 2 2 3 2 2 2 2 2" xfId="25543"/>
    <cellStyle name="Normal 6 2 2 3 2 2 2 2 2 2" xfId="25544"/>
    <cellStyle name="Normal 6 2 2 3 2 2 2 2 2 2 2" xfId="25545"/>
    <cellStyle name="Normal 6 2 2 3 2 2 2 2 2 2 3" xfId="25546"/>
    <cellStyle name="Normal 6 2 2 3 2 2 2 2 2 2 4" xfId="25547"/>
    <cellStyle name="Normal 6 2 2 3 2 2 2 2 2 3" xfId="25548"/>
    <cellStyle name="Normal 6 2 2 3 2 2 2 2 2 3 2" xfId="25549"/>
    <cellStyle name="Normal 6 2 2 3 2 2 2 2 2 3 3" xfId="25550"/>
    <cellStyle name="Normal 6 2 2 3 2 2 2 2 2 4" xfId="25551"/>
    <cellStyle name="Normal 6 2 2 3 2 2 2 2 2 5" xfId="25552"/>
    <cellStyle name="Normal 6 2 2 3 2 2 2 2 2 6" xfId="25553"/>
    <cellStyle name="Normal 6 2 2 3 2 2 2 2 3" xfId="25554"/>
    <cellStyle name="Normal 6 2 2 3 2 2 2 2 3 2" xfId="25555"/>
    <cellStyle name="Normal 6 2 2 3 2 2 2 2 3 3" xfId="25556"/>
    <cellStyle name="Normal 6 2 2 3 2 2 2 2 3 4" xfId="25557"/>
    <cellStyle name="Normal 6 2 2 3 2 2 2 2 4" xfId="25558"/>
    <cellStyle name="Normal 6 2 2 3 2 2 2 2 4 2" xfId="25559"/>
    <cellStyle name="Normal 6 2 2 3 2 2 2 2 4 3" xfId="25560"/>
    <cellStyle name="Normal 6 2 2 3 2 2 2 2 4 4" xfId="25561"/>
    <cellStyle name="Normal 6 2 2 3 2 2 2 2 5" xfId="25562"/>
    <cellStyle name="Normal 6 2 2 3 2 2 2 2 5 2" xfId="25563"/>
    <cellStyle name="Normal 6 2 2 3 2 2 2 2 5 3" xfId="25564"/>
    <cellStyle name="Normal 6 2 2 3 2 2 2 2 5 4" xfId="25565"/>
    <cellStyle name="Normal 6 2 2 3 2 2 2 2 6" xfId="25566"/>
    <cellStyle name="Normal 6 2 2 3 2 2 2 2 6 2" xfId="25567"/>
    <cellStyle name="Normal 6 2 2 3 2 2 2 2 6 3" xfId="25568"/>
    <cellStyle name="Normal 6 2 2 3 2 2 2 2 7" xfId="25569"/>
    <cellStyle name="Normal 6 2 2 3 2 2 2 2 8" xfId="25570"/>
    <cellStyle name="Normal 6 2 2 3 2 2 2 2 9" xfId="25571"/>
    <cellStyle name="Normal 6 2 2 3 2 2 2 3" xfId="25572"/>
    <cellStyle name="Normal 6 2 2 3 2 2 2 3 2" xfId="25573"/>
    <cellStyle name="Normal 6 2 2 3 2 2 2 3 2 2" xfId="25574"/>
    <cellStyle name="Normal 6 2 2 3 2 2 2 3 2 3" xfId="25575"/>
    <cellStyle name="Normal 6 2 2 3 2 2 2 3 2 4" xfId="25576"/>
    <cellStyle name="Normal 6 2 2 3 2 2 2 3 3" xfId="25577"/>
    <cellStyle name="Normal 6 2 2 3 2 2 2 3 3 2" xfId="25578"/>
    <cellStyle name="Normal 6 2 2 3 2 2 2 3 3 3" xfId="25579"/>
    <cellStyle name="Normal 6 2 2 3 2 2 2 3 4" xfId="25580"/>
    <cellStyle name="Normal 6 2 2 3 2 2 2 3 5" xfId="25581"/>
    <cellStyle name="Normal 6 2 2 3 2 2 2 3 6" xfId="25582"/>
    <cellStyle name="Normal 6 2 2 3 2 2 2 4" xfId="25583"/>
    <cellStyle name="Normal 6 2 2 3 2 2 2 4 2" xfId="25584"/>
    <cellStyle name="Normal 6 2 2 3 2 2 2 4 3" xfId="25585"/>
    <cellStyle name="Normal 6 2 2 3 2 2 2 4 4" xfId="25586"/>
    <cellStyle name="Normal 6 2 2 3 2 2 2 5" xfId="25587"/>
    <cellStyle name="Normal 6 2 2 3 2 2 2 5 2" xfId="25588"/>
    <cellStyle name="Normal 6 2 2 3 2 2 2 5 3" xfId="25589"/>
    <cellStyle name="Normal 6 2 2 3 2 2 2 5 4" xfId="25590"/>
    <cellStyle name="Normal 6 2 2 3 2 2 2 6" xfId="25591"/>
    <cellStyle name="Normal 6 2 2 3 2 2 2 6 2" xfId="25592"/>
    <cellStyle name="Normal 6 2 2 3 2 2 2 6 3" xfId="25593"/>
    <cellStyle name="Normal 6 2 2 3 2 2 2 6 4" xfId="25594"/>
    <cellStyle name="Normal 6 2 2 3 2 2 2 7" xfId="25595"/>
    <cellStyle name="Normal 6 2 2 3 2 2 2 7 2" xfId="25596"/>
    <cellStyle name="Normal 6 2 2 3 2 2 2 7 3" xfId="25597"/>
    <cellStyle name="Normal 6 2 2 3 2 2 2 8" xfId="25598"/>
    <cellStyle name="Normal 6 2 2 3 2 2 2 9" xfId="25599"/>
    <cellStyle name="Normal 6 2 2 3 2 2 3" xfId="25600"/>
    <cellStyle name="Normal 6 2 2 3 2 2 3 2" xfId="25601"/>
    <cellStyle name="Normal 6 2 2 3 2 2 3 2 2" xfId="25602"/>
    <cellStyle name="Normal 6 2 2 3 2 2 3 2 2 2" xfId="25603"/>
    <cellStyle name="Normal 6 2 2 3 2 2 3 2 2 3" xfId="25604"/>
    <cellStyle name="Normal 6 2 2 3 2 2 3 2 2 4" xfId="25605"/>
    <cellStyle name="Normal 6 2 2 3 2 2 3 2 3" xfId="25606"/>
    <cellStyle name="Normal 6 2 2 3 2 2 3 2 3 2" xfId="25607"/>
    <cellStyle name="Normal 6 2 2 3 2 2 3 2 3 3" xfId="25608"/>
    <cellStyle name="Normal 6 2 2 3 2 2 3 2 4" xfId="25609"/>
    <cellStyle name="Normal 6 2 2 3 2 2 3 2 5" xfId="25610"/>
    <cellStyle name="Normal 6 2 2 3 2 2 3 2 6" xfId="25611"/>
    <cellStyle name="Normal 6 2 2 3 2 2 3 3" xfId="25612"/>
    <cellStyle name="Normal 6 2 2 3 2 2 3 3 2" xfId="25613"/>
    <cellStyle name="Normal 6 2 2 3 2 2 3 3 3" xfId="25614"/>
    <cellStyle name="Normal 6 2 2 3 2 2 3 3 4" xfId="25615"/>
    <cellStyle name="Normal 6 2 2 3 2 2 3 4" xfId="25616"/>
    <cellStyle name="Normal 6 2 2 3 2 2 3 4 2" xfId="25617"/>
    <cellStyle name="Normal 6 2 2 3 2 2 3 4 3" xfId="25618"/>
    <cellStyle name="Normal 6 2 2 3 2 2 3 4 4" xfId="25619"/>
    <cellStyle name="Normal 6 2 2 3 2 2 3 5" xfId="25620"/>
    <cellStyle name="Normal 6 2 2 3 2 2 3 5 2" xfId="25621"/>
    <cellStyle name="Normal 6 2 2 3 2 2 3 5 3" xfId="25622"/>
    <cellStyle name="Normal 6 2 2 3 2 2 3 5 4" xfId="25623"/>
    <cellStyle name="Normal 6 2 2 3 2 2 3 6" xfId="25624"/>
    <cellStyle name="Normal 6 2 2 3 2 2 3 6 2" xfId="25625"/>
    <cellStyle name="Normal 6 2 2 3 2 2 3 6 3" xfId="25626"/>
    <cellStyle name="Normal 6 2 2 3 2 2 3 7" xfId="25627"/>
    <cellStyle name="Normal 6 2 2 3 2 2 3 8" xfId="25628"/>
    <cellStyle name="Normal 6 2 2 3 2 2 3 9" xfId="25629"/>
    <cellStyle name="Normal 6 2 2 3 2 2 4" xfId="25630"/>
    <cellStyle name="Normal 6 2 2 3 2 2 4 2" xfId="25631"/>
    <cellStyle name="Normal 6 2 2 3 2 2 4 2 2" xfId="25632"/>
    <cellStyle name="Normal 6 2 2 3 2 2 4 2 3" xfId="25633"/>
    <cellStyle name="Normal 6 2 2 3 2 2 4 2 4" xfId="25634"/>
    <cellStyle name="Normal 6 2 2 3 2 2 4 3" xfId="25635"/>
    <cellStyle name="Normal 6 2 2 3 2 2 4 3 2" xfId="25636"/>
    <cellStyle name="Normal 6 2 2 3 2 2 4 3 3" xfId="25637"/>
    <cellStyle name="Normal 6 2 2 3 2 2 4 4" xfId="25638"/>
    <cellStyle name="Normal 6 2 2 3 2 2 4 5" xfId="25639"/>
    <cellStyle name="Normal 6 2 2 3 2 2 4 6" xfId="25640"/>
    <cellStyle name="Normal 6 2 2 3 2 2 5" xfId="25641"/>
    <cellStyle name="Normal 6 2 2 3 2 2 5 2" xfId="25642"/>
    <cellStyle name="Normal 6 2 2 3 2 2 5 3" xfId="25643"/>
    <cellStyle name="Normal 6 2 2 3 2 2 5 4" xfId="25644"/>
    <cellStyle name="Normal 6 2 2 3 2 2 6" xfId="25645"/>
    <cellStyle name="Normal 6 2 2 3 2 2 6 2" xfId="25646"/>
    <cellStyle name="Normal 6 2 2 3 2 2 6 3" xfId="25647"/>
    <cellStyle name="Normal 6 2 2 3 2 2 6 4" xfId="25648"/>
    <cellStyle name="Normal 6 2 2 3 2 2 7" xfId="25649"/>
    <cellStyle name="Normal 6 2 2 3 2 2 7 2" xfId="25650"/>
    <cellStyle name="Normal 6 2 2 3 2 2 7 3" xfId="25651"/>
    <cellStyle name="Normal 6 2 2 3 2 2 7 4" xfId="25652"/>
    <cellStyle name="Normal 6 2 2 3 2 2 8" xfId="25653"/>
    <cellStyle name="Normal 6 2 2 3 2 2 8 2" xfId="25654"/>
    <cellStyle name="Normal 6 2 2 3 2 2 8 3" xfId="25655"/>
    <cellStyle name="Normal 6 2 2 3 2 2 9" xfId="25656"/>
    <cellStyle name="Normal 6 2 2 3 2 3" xfId="25657"/>
    <cellStyle name="Normal 6 2 2 3 2 3 10" xfId="25658"/>
    <cellStyle name="Normal 6 2 2 3 2 3 2" xfId="25659"/>
    <cellStyle name="Normal 6 2 2 3 2 3 2 2" xfId="25660"/>
    <cellStyle name="Normal 6 2 2 3 2 3 2 2 2" xfId="25661"/>
    <cellStyle name="Normal 6 2 2 3 2 3 2 2 2 2" xfId="25662"/>
    <cellStyle name="Normal 6 2 2 3 2 3 2 2 2 3" xfId="25663"/>
    <cellStyle name="Normal 6 2 2 3 2 3 2 2 2 4" xfId="25664"/>
    <cellStyle name="Normal 6 2 2 3 2 3 2 2 3" xfId="25665"/>
    <cellStyle name="Normal 6 2 2 3 2 3 2 2 3 2" xfId="25666"/>
    <cellStyle name="Normal 6 2 2 3 2 3 2 2 3 3" xfId="25667"/>
    <cellStyle name="Normal 6 2 2 3 2 3 2 2 4" xfId="25668"/>
    <cellStyle name="Normal 6 2 2 3 2 3 2 2 5" xfId="25669"/>
    <cellStyle name="Normal 6 2 2 3 2 3 2 2 6" xfId="25670"/>
    <cellStyle name="Normal 6 2 2 3 2 3 2 3" xfId="25671"/>
    <cellStyle name="Normal 6 2 2 3 2 3 2 3 2" xfId="25672"/>
    <cellStyle name="Normal 6 2 2 3 2 3 2 3 3" xfId="25673"/>
    <cellStyle name="Normal 6 2 2 3 2 3 2 3 4" xfId="25674"/>
    <cellStyle name="Normal 6 2 2 3 2 3 2 4" xfId="25675"/>
    <cellStyle name="Normal 6 2 2 3 2 3 2 4 2" xfId="25676"/>
    <cellStyle name="Normal 6 2 2 3 2 3 2 4 3" xfId="25677"/>
    <cellStyle name="Normal 6 2 2 3 2 3 2 4 4" xfId="25678"/>
    <cellStyle name="Normal 6 2 2 3 2 3 2 5" xfId="25679"/>
    <cellStyle name="Normal 6 2 2 3 2 3 2 5 2" xfId="25680"/>
    <cellStyle name="Normal 6 2 2 3 2 3 2 5 3" xfId="25681"/>
    <cellStyle name="Normal 6 2 2 3 2 3 2 5 4" xfId="25682"/>
    <cellStyle name="Normal 6 2 2 3 2 3 2 6" xfId="25683"/>
    <cellStyle name="Normal 6 2 2 3 2 3 2 6 2" xfId="25684"/>
    <cellStyle name="Normal 6 2 2 3 2 3 2 6 3" xfId="25685"/>
    <cellStyle name="Normal 6 2 2 3 2 3 2 7" xfId="25686"/>
    <cellStyle name="Normal 6 2 2 3 2 3 2 8" xfId="25687"/>
    <cellStyle name="Normal 6 2 2 3 2 3 2 9" xfId="25688"/>
    <cellStyle name="Normal 6 2 2 3 2 3 3" xfId="25689"/>
    <cellStyle name="Normal 6 2 2 3 2 3 3 2" xfId="25690"/>
    <cellStyle name="Normal 6 2 2 3 2 3 3 2 2" xfId="25691"/>
    <cellStyle name="Normal 6 2 2 3 2 3 3 2 3" xfId="25692"/>
    <cellStyle name="Normal 6 2 2 3 2 3 3 2 4" xfId="25693"/>
    <cellStyle name="Normal 6 2 2 3 2 3 3 3" xfId="25694"/>
    <cellStyle name="Normal 6 2 2 3 2 3 3 3 2" xfId="25695"/>
    <cellStyle name="Normal 6 2 2 3 2 3 3 3 3" xfId="25696"/>
    <cellStyle name="Normal 6 2 2 3 2 3 3 4" xfId="25697"/>
    <cellStyle name="Normal 6 2 2 3 2 3 3 5" xfId="25698"/>
    <cellStyle name="Normal 6 2 2 3 2 3 3 6" xfId="25699"/>
    <cellStyle name="Normal 6 2 2 3 2 3 4" xfId="25700"/>
    <cellStyle name="Normal 6 2 2 3 2 3 4 2" xfId="25701"/>
    <cellStyle name="Normal 6 2 2 3 2 3 4 3" xfId="25702"/>
    <cellStyle name="Normal 6 2 2 3 2 3 4 4" xfId="25703"/>
    <cellStyle name="Normal 6 2 2 3 2 3 5" xfId="25704"/>
    <cellStyle name="Normal 6 2 2 3 2 3 5 2" xfId="25705"/>
    <cellStyle name="Normal 6 2 2 3 2 3 5 3" xfId="25706"/>
    <cellStyle name="Normal 6 2 2 3 2 3 5 4" xfId="25707"/>
    <cellStyle name="Normal 6 2 2 3 2 3 6" xfId="25708"/>
    <cellStyle name="Normal 6 2 2 3 2 3 6 2" xfId="25709"/>
    <cellStyle name="Normal 6 2 2 3 2 3 6 3" xfId="25710"/>
    <cellStyle name="Normal 6 2 2 3 2 3 6 4" xfId="25711"/>
    <cellStyle name="Normal 6 2 2 3 2 3 7" xfId="25712"/>
    <cellStyle name="Normal 6 2 2 3 2 3 7 2" xfId="25713"/>
    <cellStyle name="Normal 6 2 2 3 2 3 7 3" xfId="25714"/>
    <cellStyle name="Normal 6 2 2 3 2 3 8" xfId="25715"/>
    <cellStyle name="Normal 6 2 2 3 2 3 9" xfId="25716"/>
    <cellStyle name="Normal 6 2 2 3 2 4" xfId="25717"/>
    <cellStyle name="Normal 6 2 2 3 2 4 2" xfId="25718"/>
    <cellStyle name="Normal 6 2 2 3 2 4 2 2" xfId="25719"/>
    <cellStyle name="Normal 6 2 2 3 2 4 2 2 2" xfId="25720"/>
    <cellStyle name="Normal 6 2 2 3 2 4 2 2 3" xfId="25721"/>
    <cellStyle name="Normal 6 2 2 3 2 4 2 2 4" xfId="25722"/>
    <cellStyle name="Normal 6 2 2 3 2 4 2 3" xfId="25723"/>
    <cellStyle name="Normal 6 2 2 3 2 4 2 3 2" xfId="25724"/>
    <cellStyle name="Normal 6 2 2 3 2 4 2 3 3" xfId="25725"/>
    <cellStyle name="Normal 6 2 2 3 2 4 2 4" xfId="25726"/>
    <cellStyle name="Normal 6 2 2 3 2 4 2 5" xfId="25727"/>
    <cellStyle name="Normal 6 2 2 3 2 4 2 6" xfId="25728"/>
    <cellStyle name="Normal 6 2 2 3 2 4 3" xfId="25729"/>
    <cellStyle name="Normal 6 2 2 3 2 4 3 2" xfId="25730"/>
    <cellStyle name="Normal 6 2 2 3 2 4 3 3" xfId="25731"/>
    <cellStyle name="Normal 6 2 2 3 2 4 3 4" xfId="25732"/>
    <cellStyle name="Normal 6 2 2 3 2 4 4" xfId="25733"/>
    <cellStyle name="Normal 6 2 2 3 2 4 4 2" xfId="25734"/>
    <cellStyle name="Normal 6 2 2 3 2 4 4 3" xfId="25735"/>
    <cellStyle name="Normal 6 2 2 3 2 4 4 4" xfId="25736"/>
    <cellStyle name="Normal 6 2 2 3 2 4 5" xfId="25737"/>
    <cellStyle name="Normal 6 2 2 3 2 4 5 2" xfId="25738"/>
    <cellStyle name="Normal 6 2 2 3 2 4 5 3" xfId="25739"/>
    <cellStyle name="Normal 6 2 2 3 2 4 5 4" xfId="25740"/>
    <cellStyle name="Normal 6 2 2 3 2 4 6" xfId="25741"/>
    <cellStyle name="Normal 6 2 2 3 2 4 6 2" xfId="25742"/>
    <cellStyle name="Normal 6 2 2 3 2 4 6 3" xfId="25743"/>
    <cellStyle name="Normal 6 2 2 3 2 4 7" xfId="25744"/>
    <cellStyle name="Normal 6 2 2 3 2 4 8" xfId="25745"/>
    <cellStyle name="Normal 6 2 2 3 2 4 9" xfId="25746"/>
    <cellStyle name="Normal 6 2 2 3 2 5" xfId="25747"/>
    <cellStyle name="Normal 6 2 2 3 2 5 2" xfId="25748"/>
    <cellStyle name="Normal 6 2 2 3 2 5 2 2" xfId="25749"/>
    <cellStyle name="Normal 6 2 2 3 2 5 2 2 2" xfId="25750"/>
    <cellStyle name="Normal 6 2 2 3 2 5 2 2 3" xfId="25751"/>
    <cellStyle name="Normal 6 2 2 3 2 5 2 2 4" xfId="25752"/>
    <cellStyle name="Normal 6 2 2 3 2 5 2 3" xfId="25753"/>
    <cellStyle name="Normal 6 2 2 3 2 5 2 3 2" xfId="25754"/>
    <cellStyle name="Normal 6 2 2 3 2 5 2 3 3" xfId="25755"/>
    <cellStyle name="Normal 6 2 2 3 2 5 2 4" xfId="25756"/>
    <cellStyle name="Normal 6 2 2 3 2 5 2 5" xfId="25757"/>
    <cellStyle name="Normal 6 2 2 3 2 5 2 6" xfId="25758"/>
    <cellStyle name="Normal 6 2 2 3 2 5 3" xfId="25759"/>
    <cellStyle name="Normal 6 2 2 3 2 5 3 2" xfId="25760"/>
    <cellStyle name="Normal 6 2 2 3 2 5 3 3" xfId="25761"/>
    <cellStyle name="Normal 6 2 2 3 2 5 3 4" xfId="25762"/>
    <cellStyle name="Normal 6 2 2 3 2 5 4" xfId="25763"/>
    <cellStyle name="Normal 6 2 2 3 2 5 4 2" xfId="25764"/>
    <cellStyle name="Normal 6 2 2 3 2 5 4 3" xfId="25765"/>
    <cellStyle name="Normal 6 2 2 3 2 5 4 4" xfId="25766"/>
    <cellStyle name="Normal 6 2 2 3 2 5 5" xfId="25767"/>
    <cellStyle name="Normal 6 2 2 3 2 5 5 2" xfId="25768"/>
    <cellStyle name="Normal 6 2 2 3 2 5 5 3" xfId="25769"/>
    <cellStyle name="Normal 6 2 2 3 2 5 5 4" xfId="25770"/>
    <cellStyle name="Normal 6 2 2 3 2 5 6" xfId="25771"/>
    <cellStyle name="Normal 6 2 2 3 2 5 6 2" xfId="25772"/>
    <cellStyle name="Normal 6 2 2 3 2 5 6 3" xfId="25773"/>
    <cellStyle name="Normal 6 2 2 3 2 5 7" xfId="25774"/>
    <cellStyle name="Normal 6 2 2 3 2 5 8" xfId="25775"/>
    <cellStyle name="Normal 6 2 2 3 2 5 9" xfId="25776"/>
    <cellStyle name="Normal 6 2 2 3 2 6" xfId="25777"/>
    <cellStyle name="Normal 6 2 2 3 2 6 2" xfId="25778"/>
    <cellStyle name="Normal 6 2 2 3 2 6 2 2" xfId="25779"/>
    <cellStyle name="Normal 6 2 2 3 2 6 2 2 2" xfId="25780"/>
    <cellStyle name="Normal 6 2 2 3 2 6 2 2 3" xfId="25781"/>
    <cellStyle name="Normal 6 2 2 3 2 6 2 2 4" xfId="25782"/>
    <cellStyle name="Normal 6 2 2 3 2 6 2 3" xfId="25783"/>
    <cellStyle name="Normal 6 2 2 3 2 6 2 3 2" xfId="25784"/>
    <cellStyle name="Normal 6 2 2 3 2 6 2 3 3" xfId="25785"/>
    <cellStyle name="Normal 6 2 2 3 2 6 2 4" xfId="25786"/>
    <cellStyle name="Normal 6 2 2 3 2 6 2 5" xfId="25787"/>
    <cellStyle name="Normal 6 2 2 3 2 6 2 6" xfId="25788"/>
    <cellStyle name="Normal 6 2 2 3 2 6 3" xfId="25789"/>
    <cellStyle name="Normal 6 2 2 3 2 6 3 2" xfId="25790"/>
    <cellStyle name="Normal 6 2 2 3 2 6 3 3" xfId="25791"/>
    <cellStyle name="Normal 6 2 2 3 2 6 3 4" xfId="25792"/>
    <cellStyle name="Normal 6 2 2 3 2 6 4" xfId="25793"/>
    <cellStyle name="Normal 6 2 2 3 2 6 4 2" xfId="25794"/>
    <cellStyle name="Normal 6 2 2 3 2 6 4 3" xfId="25795"/>
    <cellStyle name="Normal 6 2 2 3 2 6 4 4" xfId="25796"/>
    <cellStyle name="Normal 6 2 2 3 2 6 5" xfId="25797"/>
    <cellStyle name="Normal 6 2 2 3 2 6 5 2" xfId="25798"/>
    <cellStyle name="Normal 6 2 2 3 2 6 5 3" xfId="25799"/>
    <cellStyle name="Normal 6 2 2 3 2 6 6" xfId="25800"/>
    <cellStyle name="Normal 6 2 2 3 2 6 7" xfId="25801"/>
    <cellStyle name="Normal 6 2 2 3 2 6 8" xfId="25802"/>
    <cellStyle name="Normal 6 2 2 3 2 7" xfId="25803"/>
    <cellStyle name="Normal 6 2 2 3 2 7 2" xfId="25804"/>
    <cellStyle name="Normal 6 2 2 3 2 7 2 2" xfId="25805"/>
    <cellStyle name="Normal 6 2 2 3 2 7 2 3" xfId="25806"/>
    <cellStyle name="Normal 6 2 2 3 2 7 2 4" xfId="25807"/>
    <cellStyle name="Normal 6 2 2 3 2 7 3" xfId="25808"/>
    <cellStyle name="Normal 6 2 2 3 2 7 3 2" xfId="25809"/>
    <cellStyle name="Normal 6 2 2 3 2 7 3 3" xfId="25810"/>
    <cellStyle name="Normal 6 2 2 3 2 7 4" xfId="25811"/>
    <cellStyle name="Normal 6 2 2 3 2 7 5" xfId="25812"/>
    <cellStyle name="Normal 6 2 2 3 2 7 6" xfId="25813"/>
    <cellStyle name="Normal 6 2 2 3 2 8" xfId="25814"/>
    <cellStyle name="Normal 6 2 2 3 2 8 2" xfId="25815"/>
    <cellStyle name="Normal 6 2 2 3 2 8 3" xfId="25816"/>
    <cellStyle name="Normal 6 2 2 3 2 8 4" xfId="25817"/>
    <cellStyle name="Normal 6 2 2 3 2 9" xfId="25818"/>
    <cellStyle name="Normal 6 2 2 3 2 9 2" xfId="25819"/>
    <cellStyle name="Normal 6 2 2 3 2 9 3" xfId="25820"/>
    <cellStyle name="Normal 6 2 2 3 2 9 4" xfId="25821"/>
    <cellStyle name="Normal 6 2 2 3 3" xfId="25822"/>
    <cellStyle name="Normal 6 2 2 3 3 10" xfId="25823"/>
    <cellStyle name="Normal 6 2 2 3 3 10 2" xfId="25824"/>
    <cellStyle name="Normal 6 2 2 3 3 10 3" xfId="25825"/>
    <cellStyle name="Normal 6 2 2 3 3 10 4" xfId="25826"/>
    <cellStyle name="Normal 6 2 2 3 3 11" xfId="25827"/>
    <cellStyle name="Normal 6 2 2 3 3 11 2" xfId="25828"/>
    <cellStyle name="Normal 6 2 2 3 3 11 3" xfId="25829"/>
    <cellStyle name="Normal 6 2 2 3 3 12" xfId="25830"/>
    <cellStyle name="Normal 6 2 2 3 3 13" xfId="25831"/>
    <cellStyle name="Normal 6 2 2 3 3 14" xfId="25832"/>
    <cellStyle name="Normal 6 2 2 3 3 2" xfId="25833"/>
    <cellStyle name="Normal 6 2 2 3 3 2 10" xfId="25834"/>
    <cellStyle name="Normal 6 2 2 3 3 2 11" xfId="25835"/>
    <cellStyle name="Normal 6 2 2 3 3 2 2" xfId="25836"/>
    <cellStyle name="Normal 6 2 2 3 3 2 2 10" xfId="25837"/>
    <cellStyle name="Normal 6 2 2 3 3 2 2 2" xfId="25838"/>
    <cellStyle name="Normal 6 2 2 3 3 2 2 2 2" xfId="25839"/>
    <cellStyle name="Normal 6 2 2 3 3 2 2 2 2 2" xfId="25840"/>
    <cellStyle name="Normal 6 2 2 3 3 2 2 2 2 2 2" xfId="25841"/>
    <cellStyle name="Normal 6 2 2 3 3 2 2 2 2 2 3" xfId="25842"/>
    <cellStyle name="Normal 6 2 2 3 3 2 2 2 2 2 4" xfId="25843"/>
    <cellStyle name="Normal 6 2 2 3 3 2 2 2 2 3" xfId="25844"/>
    <cellStyle name="Normal 6 2 2 3 3 2 2 2 2 3 2" xfId="25845"/>
    <cellStyle name="Normal 6 2 2 3 3 2 2 2 2 3 3" xfId="25846"/>
    <cellStyle name="Normal 6 2 2 3 3 2 2 2 2 4" xfId="25847"/>
    <cellStyle name="Normal 6 2 2 3 3 2 2 2 2 5" xfId="25848"/>
    <cellStyle name="Normal 6 2 2 3 3 2 2 2 2 6" xfId="25849"/>
    <cellStyle name="Normal 6 2 2 3 3 2 2 2 3" xfId="25850"/>
    <cellStyle name="Normal 6 2 2 3 3 2 2 2 3 2" xfId="25851"/>
    <cellStyle name="Normal 6 2 2 3 3 2 2 2 3 3" xfId="25852"/>
    <cellStyle name="Normal 6 2 2 3 3 2 2 2 3 4" xfId="25853"/>
    <cellStyle name="Normal 6 2 2 3 3 2 2 2 4" xfId="25854"/>
    <cellStyle name="Normal 6 2 2 3 3 2 2 2 4 2" xfId="25855"/>
    <cellStyle name="Normal 6 2 2 3 3 2 2 2 4 3" xfId="25856"/>
    <cellStyle name="Normal 6 2 2 3 3 2 2 2 4 4" xfId="25857"/>
    <cellStyle name="Normal 6 2 2 3 3 2 2 2 5" xfId="25858"/>
    <cellStyle name="Normal 6 2 2 3 3 2 2 2 5 2" xfId="25859"/>
    <cellStyle name="Normal 6 2 2 3 3 2 2 2 5 3" xfId="25860"/>
    <cellStyle name="Normal 6 2 2 3 3 2 2 2 5 4" xfId="25861"/>
    <cellStyle name="Normal 6 2 2 3 3 2 2 2 6" xfId="25862"/>
    <cellStyle name="Normal 6 2 2 3 3 2 2 2 6 2" xfId="25863"/>
    <cellStyle name="Normal 6 2 2 3 3 2 2 2 6 3" xfId="25864"/>
    <cellStyle name="Normal 6 2 2 3 3 2 2 2 7" xfId="25865"/>
    <cellStyle name="Normal 6 2 2 3 3 2 2 2 8" xfId="25866"/>
    <cellStyle name="Normal 6 2 2 3 3 2 2 2 9" xfId="25867"/>
    <cellStyle name="Normal 6 2 2 3 3 2 2 3" xfId="25868"/>
    <cellStyle name="Normal 6 2 2 3 3 2 2 3 2" xfId="25869"/>
    <cellStyle name="Normal 6 2 2 3 3 2 2 3 2 2" xfId="25870"/>
    <cellStyle name="Normal 6 2 2 3 3 2 2 3 2 3" xfId="25871"/>
    <cellStyle name="Normal 6 2 2 3 3 2 2 3 2 4" xfId="25872"/>
    <cellStyle name="Normal 6 2 2 3 3 2 2 3 3" xfId="25873"/>
    <cellStyle name="Normal 6 2 2 3 3 2 2 3 3 2" xfId="25874"/>
    <cellStyle name="Normal 6 2 2 3 3 2 2 3 3 3" xfId="25875"/>
    <cellStyle name="Normal 6 2 2 3 3 2 2 3 4" xfId="25876"/>
    <cellStyle name="Normal 6 2 2 3 3 2 2 3 5" xfId="25877"/>
    <cellStyle name="Normal 6 2 2 3 3 2 2 3 6" xfId="25878"/>
    <cellStyle name="Normal 6 2 2 3 3 2 2 4" xfId="25879"/>
    <cellStyle name="Normal 6 2 2 3 3 2 2 4 2" xfId="25880"/>
    <cellStyle name="Normal 6 2 2 3 3 2 2 4 3" xfId="25881"/>
    <cellStyle name="Normal 6 2 2 3 3 2 2 4 4" xfId="25882"/>
    <cellStyle name="Normal 6 2 2 3 3 2 2 5" xfId="25883"/>
    <cellStyle name="Normal 6 2 2 3 3 2 2 5 2" xfId="25884"/>
    <cellStyle name="Normal 6 2 2 3 3 2 2 5 3" xfId="25885"/>
    <cellStyle name="Normal 6 2 2 3 3 2 2 5 4" xfId="25886"/>
    <cellStyle name="Normal 6 2 2 3 3 2 2 6" xfId="25887"/>
    <cellStyle name="Normal 6 2 2 3 3 2 2 6 2" xfId="25888"/>
    <cellStyle name="Normal 6 2 2 3 3 2 2 6 3" xfId="25889"/>
    <cellStyle name="Normal 6 2 2 3 3 2 2 6 4" xfId="25890"/>
    <cellStyle name="Normal 6 2 2 3 3 2 2 7" xfId="25891"/>
    <cellStyle name="Normal 6 2 2 3 3 2 2 7 2" xfId="25892"/>
    <cellStyle name="Normal 6 2 2 3 3 2 2 7 3" xfId="25893"/>
    <cellStyle name="Normal 6 2 2 3 3 2 2 8" xfId="25894"/>
    <cellStyle name="Normal 6 2 2 3 3 2 2 9" xfId="25895"/>
    <cellStyle name="Normal 6 2 2 3 3 2 3" xfId="25896"/>
    <cellStyle name="Normal 6 2 2 3 3 2 3 2" xfId="25897"/>
    <cellStyle name="Normal 6 2 2 3 3 2 3 2 2" xfId="25898"/>
    <cellStyle name="Normal 6 2 2 3 3 2 3 2 2 2" xfId="25899"/>
    <cellStyle name="Normal 6 2 2 3 3 2 3 2 2 3" xfId="25900"/>
    <cellStyle name="Normal 6 2 2 3 3 2 3 2 2 4" xfId="25901"/>
    <cellStyle name="Normal 6 2 2 3 3 2 3 2 3" xfId="25902"/>
    <cellStyle name="Normal 6 2 2 3 3 2 3 2 3 2" xfId="25903"/>
    <cellStyle name="Normal 6 2 2 3 3 2 3 2 3 3" xfId="25904"/>
    <cellStyle name="Normal 6 2 2 3 3 2 3 2 4" xfId="25905"/>
    <cellStyle name="Normal 6 2 2 3 3 2 3 2 5" xfId="25906"/>
    <cellStyle name="Normal 6 2 2 3 3 2 3 2 6" xfId="25907"/>
    <cellStyle name="Normal 6 2 2 3 3 2 3 3" xfId="25908"/>
    <cellStyle name="Normal 6 2 2 3 3 2 3 3 2" xfId="25909"/>
    <cellStyle name="Normal 6 2 2 3 3 2 3 3 3" xfId="25910"/>
    <cellStyle name="Normal 6 2 2 3 3 2 3 3 4" xfId="25911"/>
    <cellStyle name="Normal 6 2 2 3 3 2 3 4" xfId="25912"/>
    <cellStyle name="Normal 6 2 2 3 3 2 3 4 2" xfId="25913"/>
    <cellStyle name="Normal 6 2 2 3 3 2 3 4 3" xfId="25914"/>
    <cellStyle name="Normal 6 2 2 3 3 2 3 4 4" xfId="25915"/>
    <cellStyle name="Normal 6 2 2 3 3 2 3 5" xfId="25916"/>
    <cellStyle name="Normal 6 2 2 3 3 2 3 5 2" xfId="25917"/>
    <cellStyle name="Normal 6 2 2 3 3 2 3 5 3" xfId="25918"/>
    <cellStyle name="Normal 6 2 2 3 3 2 3 5 4" xfId="25919"/>
    <cellStyle name="Normal 6 2 2 3 3 2 3 6" xfId="25920"/>
    <cellStyle name="Normal 6 2 2 3 3 2 3 6 2" xfId="25921"/>
    <cellStyle name="Normal 6 2 2 3 3 2 3 6 3" xfId="25922"/>
    <cellStyle name="Normal 6 2 2 3 3 2 3 7" xfId="25923"/>
    <cellStyle name="Normal 6 2 2 3 3 2 3 8" xfId="25924"/>
    <cellStyle name="Normal 6 2 2 3 3 2 3 9" xfId="25925"/>
    <cellStyle name="Normal 6 2 2 3 3 2 4" xfId="25926"/>
    <cellStyle name="Normal 6 2 2 3 3 2 4 2" xfId="25927"/>
    <cellStyle name="Normal 6 2 2 3 3 2 4 2 2" xfId="25928"/>
    <cellStyle name="Normal 6 2 2 3 3 2 4 2 3" xfId="25929"/>
    <cellStyle name="Normal 6 2 2 3 3 2 4 2 4" xfId="25930"/>
    <cellStyle name="Normal 6 2 2 3 3 2 4 3" xfId="25931"/>
    <cellStyle name="Normal 6 2 2 3 3 2 4 3 2" xfId="25932"/>
    <cellStyle name="Normal 6 2 2 3 3 2 4 3 3" xfId="25933"/>
    <cellStyle name="Normal 6 2 2 3 3 2 4 4" xfId="25934"/>
    <cellStyle name="Normal 6 2 2 3 3 2 4 5" xfId="25935"/>
    <cellStyle name="Normal 6 2 2 3 3 2 4 6" xfId="25936"/>
    <cellStyle name="Normal 6 2 2 3 3 2 5" xfId="25937"/>
    <cellStyle name="Normal 6 2 2 3 3 2 5 2" xfId="25938"/>
    <cellStyle name="Normal 6 2 2 3 3 2 5 3" xfId="25939"/>
    <cellStyle name="Normal 6 2 2 3 3 2 5 4" xfId="25940"/>
    <cellStyle name="Normal 6 2 2 3 3 2 6" xfId="25941"/>
    <cellStyle name="Normal 6 2 2 3 3 2 6 2" xfId="25942"/>
    <cellStyle name="Normal 6 2 2 3 3 2 6 3" xfId="25943"/>
    <cellStyle name="Normal 6 2 2 3 3 2 6 4" xfId="25944"/>
    <cellStyle name="Normal 6 2 2 3 3 2 7" xfId="25945"/>
    <cellStyle name="Normal 6 2 2 3 3 2 7 2" xfId="25946"/>
    <cellStyle name="Normal 6 2 2 3 3 2 7 3" xfId="25947"/>
    <cellStyle name="Normal 6 2 2 3 3 2 7 4" xfId="25948"/>
    <cellStyle name="Normal 6 2 2 3 3 2 8" xfId="25949"/>
    <cellStyle name="Normal 6 2 2 3 3 2 8 2" xfId="25950"/>
    <cellStyle name="Normal 6 2 2 3 3 2 8 3" xfId="25951"/>
    <cellStyle name="Normal 6 2 2 3 3 2 9" xfId="25952"/>
    <cellStyle name="Normal 6 2 2 3 3 3" xfId="25953"/>
    <cellStyle name="Normal 6 2 2 3 3 3 10" xfId="25954"/>
    <cellStyle name="Normal 6 2 2 3 3 3 2" xfId="25955"/>
    <cellStyle name="Normal 6 2 2 3 3 3 2 2" xfId="25956"/>
    <cellStyle name="Normal 6 2 2 3 3 3 2 2 2" xfId="25957"/>
    <cellStyle name="Normal 6 2 2 3 3 3 2 2 2 2" xfId="25958"/>
    <cellStyle name="Normal 6 2 2 3 3 3 2 2 2 3" xfId="25959"/>
    <cellStyle name="Normal 6 2 2 3 3 3 2 2 2 4" xfId="25960"/>
    <cellStyle name="Normal 6 2 2 3 3 3 2 2 3" xfId="25961"/>
    <cellStyle name="Normal 6 2 2 3 3 3 2 2 3 2" xfId="25962"/>
    <cellStyle name="Normal 6 2 2 3 3 3 2 2 3 3" xfId="25963"/>
    <cellStyle name="Normal 6 2 2 3 3 3 2 2 4" xfId="25964"/>
    <cellStyle name="Normal 6 2 2 3 3 3 2 2 5" xfId="25965"/>
    <cellStyle name="Normal 6 2 2 3 3 3 2 2 6" xfId="25966"/>
    <cellStyle name="Normal 6 2 2 3 3 3 2 3" xfId="25967"/>
    <cellStyle name="Normal 6 2 2 3 3 3 2 3 2" xfId="25968"/>
    <cellStyle name="Normal 6 2 2 3 3 3 2 3 3" xfId="25969"/>
    <cellStyle name="Normal 6 2 2 3 3 3 2 3 4" xfId="25970"/>
    <cellStyle name="Normal 6 2 2 3 3 3 2 4" xfId="25971"/>
    <cellStyle name="Normal 6 2 2 3 3 3 2 4 2" xfId="25972"/>
    <cellStyle name="Normal 6 2 2 3 3 3 2 4 3" xfId="25973"/>
    <cellStyle name="Normal 6 2 2 3 3 3 2 4 4" xfId="25974"/>
    <cellStyle name="Normal 6 2 2 3 3 3 2 5" xfId="25975"/>
    <cellStyle name="Normal 6 2 2 3 3 3 2 5 2" xfId="25976"/>
    <cellStyle name="Normal 6 2 2 3 3 3 2 5 3" xfId="25977"/>
    <cellStyle name="Normal 6 2 2 3 3 3 2 5 4" xfId="25978"/>
    <cellStyle name="Normal 6 2 2 3 3 3 2 6" xfId="25979"/>
    <cellStyle name="Normal 6 2 2 3 3 3 2 6 2" xfId="25980"/>
    <cellStyle name="Normal 6 2 2 3 3 3 2 6 3" xfId="25981"/>
    <cellStyle name="Normal 6 2 2 3 3 3 2 7" xfId="25982"/>
    <cellStyle name="Normal 6 2 2 3 3 3 2 8" xfId="25983"/>
    <cellStyle name="Normal 6 2 2 3 3 3 2 9" xfId="25984"/>
    <cellStyle name="Normal 6 2 2 3 3 3 3" xfId="25985"/>
    <cellStyle name="Normal 6 2 2 3 3 3 3 2" xfId="25986"/>
    <cellStyle name="Normal 6 2 2 3 3 3 3 2 2" xfId="25987"/>
    <cellStyle name="Normal 6 2 2 3 3 3 3 2 3" xfId="25988"/>
    <cellStyle name="Normal 6 2 2 3 3 3 3 2 4" xfId="25989"/>
    <cellStyle name="Normal 6 2 2 3 3 3 3 3" xfId="25990"/>
    <cellStyle name="Normal 6 2 2 3 3 3 3 3 2" xfId="25991"/>
    <cellStyle name="Normal 6 2 2 3 3 3 3 3 3" xfId="25992"/>
    <cellStyle name="Normal 6 2 2 3 3 3 3 4" xfId="25993"/>
    <cellStyle name="Normal 6 2 2 3 3 3 3 5" xfId="25994"/>
    <cellStyle name="Normal 6 2 2 3 3 3 3 6" xfId="25995"/>
    <cellStyle name="Normal 6 2 2 3 3 3 4" xfId="25996"/>
    <cellStyle name="Normal 6 2 2 3 3 3 4 2" xfId="25997"/>
    <cellStyle name="Normal 6 2 2 3 3 3 4 3" xfId="25998"/>
    <cellStyle name="Normal 6 2 2 3 3 3 4 4" xfId="25999"/>
    <cellStyle name="Normal 6 2 2 3 3 3 5" xfId="26000"/>
    <cellStyle name="Normal 6 2 2 3 3 3 5 2" xfId="26001"/>
    <cellStyle name="Normal 6 2 2 3 3 3 5 3" xfId="26002"/>
    <cellStyle name="Normal 6 2 2 3 3 3 5 4" xfId="26003"/>
    <cellStyle name="Normal 6 2 2 3 3 3 6" xfId="26004"/>
    <cellStyle name="Normal 6 2 2 3 3 3 6 2" xfId="26005"/>
    <cellStyle name="Normal 6 2 2 3 3 3 6 3" xfId="26006"/>
    <cellStyle name="Normal 6 2 2 3 3 3 6 4" xfId="26007"/>
    <cellStyle name="Normal 6 2 2 3 3 3 7" xfId="26008"/>
    <cellStyle name="Normal 6 2 2 3 3 3 7 2" xfId="26009"/>
    <cellStyle name="Normal 6 2 2 3 3 3 7 3" xfId="26010"/>
    <cellStyle name="Normal 6 2 2 3 3 3 8" xfId="26011"/>
    <cellStyle name="Normal 6 2 2 3 3 3 9" xfId="26012"/>
    <cellStyle name="Normal 6 2 2 3 3 4" xfId="26013"/>
    <cellStyle name="Normal 6 2 2 3 3 4 2" xfId="26014"/>
    <cellStyle name="Normal 6 2 2 3 3 4 2 2" xfId="26015"/>
    <cellStyle name="Normal 6 2 2 3 3 4 2 2 2" xfId="26016"/>
    <cellStyle name="Normal 6 2 2 3 3 4 2 2 3" xfId="26017"/>
    <cellStyle name="Normal 6 2 2 3 3 4 2 2 4" xfId="26018"/>
    <cellStyle name="Normal 6 2 2 3 3 4 2 3" xfId="26019"/>
    <cellStyle name="Normal 6 2 2 3 3 4 2 3 2" xfId="26020"/>
    <cellStyle name="Normal 6 2 2 3 3 4 2 3 3" xfId="26021"/>
    <cellStyle name="Normal 6 2 2 3 3 4 2 4" xfId="26022"/>
    <cellStyle name="Normal 6 2 2 3 3 4 2 5" xfId="26023"/>
    <cellStyle name="Normal 6 2 2 3 3 4 2 6" xfId="26024"/>
    <cellStyle name="Normal 6 2 2 3 3 4 3" xfId="26025"/>
    <cellStyle name="Normal 6 2 2 3 3 4 3 2" xfId="26026"/>
    <cellStyle name="Normal 6 2 2 3 3 4 3 3" xfId="26027"/>
    <cellStyle name="Normal 6 2 2 3 3 4 3 4" xfId="26028"/>
    <cellStyle name="Normal 6 2 2 3 3 4 4" xfId="26029"/>
    <cellStyle name="Normal 6 2 2 3 3 4 4 2" xfId="26030"/>
    <cellStyle name="Normal 6 2 2 3 3 4 4 3" xfId="26031"/>
    <cellStyle name="Normal 6 2 2 3 3 4 4 4" xfId="26032"/>
    <cellStyle name="Normal 6 2 2 3 3 4 5" xfId="26033"/>
    <cellStyle name="Normal 6 2 2 3 3 4 5 2" xfId="26034"/>
    <cellStyle name="Normal 6 2 2 3 3 4 5 3" xfId="26035"/>
    <cellStyle name="Normal 6 2 2 3 3 4 5 4" xfId="26036"/>
    <cellStyle name="Normal 6 2 2 3 3 4 6" xfId="26037"/>
    <cellStyle name="Normal 6 2 2 3 3 4 6 2" xfId="26038"/>
    <cellStyle name="Normal 6 2 2 3 3 4 6 3" xfId="26039"/>
    <cellStyle name="Normal 6 2 2 3 3 4 7" xfId="26040"/>
    <cellStyle name="Normal 6 2 2 3 3 4 8" xfId="26041"/>
    <cellStyle name="Normal 6 2 2 3 3 4 9" xfId="26042"/>
    <cellStyle name="Normal 6 2 2 3 3 5" xfId="26043"/>
    <cellStyle name="Normal 6 2 2 3 3 5 2" xfId="26044"/>
    <cellStyle name="Normal 6 2 2 3 3 5 2 2" xfId="26045"/>
    <cellStyle name="Normal 6 2 2 3 3 5 2 2 2" xfId="26046"/>
    <cellStyle name="Normal 6 2 2 3 3 5 2 2 3" xfId="26047"/>
    <cellStyle name="Normal 6 2 2 3 3 5 2 2 4" xfId="26048"/>
    <cellStyle name="Normal 6 2 2 3 3 5 2 3" xfId="26049"/>
    <cellStyle name="Normal 6 2 2 3 3 5 2 3 2" xfId="26050"/>
    <cellStyle name="Normal 6 2 2 3 3 5 2 3 3" xfId="26051"/>
    <cellStyle name="Normal 6 2 2 3 3 5 2 4" xfId="26052"/>
    <cellStyle name="Normal 6 2 2 3 3 5 2 5" xfId="26053"/>
    <cellStyle name="Normal 6 2 2 3 3 5 2 6" xfId="26054"/>
    <cellStyle name="Normal 6 2 2 3 3 5 3" xfId="26055"/>
    <cellStyle name="Normal 6 2 2 3 3 5 3 2" xfId="26056"/>
    <cellStyle name="Normal 6 2 2 3 3 5 3 3" xfId="26057"/>
    <cellStyle name="Normal 6 2 2 3 3 5 3 4" xfId="26058"/>
    <cellStyle name="Normal 6 2 2 3 3 5 4" xfId="26059"/>
    <cellStyle name="Normal 6 2 2 3 3 5 4 2" xfId="26060"/>
    <cellStyle name="Normal 6 2 2 3 3 5 4 3" xfId="26061"/>
    <cellStyle name="Normal 6 2 2 3 3 5 4 4" xfId="26062"/>
    <cellStyle name="Normal 6 2 2 3 3 5 5" xfId="26063"/>
    <cellStyle name="Normal 6 2 2 3 3 5 5 2" xfId="26064"/>
    <cellStyle name="Normal 6 2 2 3 3 5 5 3" xfId="26065"/>
    <cellStyle name="Normal 6 2 2 3 3 5 5 4" xfId="26066"/>
    <cellStyle name="Normal 6 2 2 3 3 5 6" xfId="26067"/>
    <cellStyle name="Normal 6 2 2 3 3 5 6 2" xfId="26068"/>
    <cellStyle name="Normal 6 2 2 3 3 5 6 3" xfId="26069"/>
    <cellStyle name="Normal 6 2 2 3 3 5 7" xfId="26070"/>
    <cellStyle name="Normal 6 2 2 3 3 5 8" xfId="26071"/>
    <cellStyle name="Normal 6 2 2 3 3 5 9" xfId="26072"/>
    <cellStyle name="Normal 6 2 2 3 3 6" xfId="26073"/>
    <cellStyle name="Normal 6 2 2 3 3 6 2" xfId="26074"/>
    <cellStyle name="Normal 6 2 2 3 3 6 2 2" xfId="26075"/>
    <cellStyle name="Normal 6 2 2 3 3 6 2 2 2" xfId="26076"/>
    <cellStyle name="Normal 6 2 2 3 3 6 2 2 3" xfId="26077"/>
    <cellStyle name="Normal 6 2 2 3 3 6 2 2 4" xfId="26078"/>
    <cellStyle name="Normal 6 2 2 3 3 6 2 3" xfId="26079"/>
    <cellStyle name="Normal 6 2 2 3 3 6 2 3 2" xfId="26080"/>
    <cellStyle name="Normal 6 2 2 3 3 6 2 3 3" xfId="26081"/>
    <cellStyle name="Normal 6 2 2 3 3 6 2 4" xfId="26082"/>
    <cellStyle name="Normal 6 2 2 3 3 6 2 5" xfId="26083"/>
    <cellStyle name="Normal 6 2 2 3 3 6 2 6" xfId="26084"/>
    <cellStyle name="Normal 6 2 2 3 3 6 3" xfId="26085"/>
    <cellStyle name="Normal 6 2 2 3 3 6 3 2" xfId="26086"/>
    <cellStyle name="Normal 6 2 2 3 3 6 3 3" xfId="26087"/>
    <cellStyle name="Normal 6 2 2 3 3 6 3 4" xfId="26088"/>
    <cellStyle name="Normal 6 2 2 3 3 6 4" xfId="26089"/>
    <cellStyle name="Normal 6 2 2 3 3 6 4 2" xfId="26090"/>
    <cellStyle name="Normal 6 2 2 3 3 6 4 3" xfId="26091"/>
    <cellStyle name="Normal 6 2 2 3 3 6 4 4" xfId="26092"/>
    <cellStyle name="Normal 6 2 2 3 3 6 5" xfId="26093"/>
    <cellStyle name="Normal 6 2 2 3 3 6 5 2" xfId="26094"/>
    <cellStyle name="Normal 6 2 2 3 3 6 5 3" xfId="26095"/>
    <cellStyle name="Normal 6 2 2 3 3 6 6" xfId="26096"/>
    <cellStyle name="Normal 6 2 2 3 3 6 7" xfId="26097"/>
    <cellStyle name="Normal 6 2 2 3 3 6 8" xfId="26098"/>
    <cellStyle name="Normal 6 2 2 3 3 7" xfId="26099"/>
    <cellStyle name="Normal 6 2 2 3 3 7 2" xfId="26100"/>
    <cellStyle name="Normal 6 2 2 3 3 7 2 2" xfId="26101"/>
    <cellStyle name="Normal 6 2 2 3 3 7 2 3" xfId="26102"/>
    <cellStyle name="Normal 6 2 2 3 3 7 2 4" xfId="26103"/>
    <cellStyle name="Normal 6 2 2 3 3 7 3" xfId="26104"/>
    <cellStyle name="Normal 6 2 2 3 3 7 3 2" xfId="26105"/>
    <cellStyle name="Normal 6 2 2 3 3 7 3 3" xfId="26106"/>
    <cellStyle name="Normal 6 2 2 3 3 7 4" xfId="26107"/>
    <cellStyle name="Normal 6 2 2 3 3 7 5" xfId="26108"/>
    <cellStyle name="Normal 6 2 2 3 3 7 6" xfId="26109"/>
    <cellStyle name="Normal 6 2 2 3 3 8" xfId="26110"/>
    <cellStyle name="Normal 6 2 2 3 3 8 2" xfId="26111"/>
    <cellStyle name="Normal 6 2 2 3 3 8 3" xfId="26112"/>
    <cellStyle name="Normal 6 2 2 3 3 8 4" xfId="26113"/>
    <cellStyle name="Normal 6 2 2 3 3 9" xfId="26114"/>
    <cellStyle name="Normal 6 2 2 3 3 9 2" xfId="26115"/>
    <cellStyle name="Normal 6 2 2 3 3 9 3" xfId="26116"/>
    <cellStyle name="Normal 6 2 2 3 3 9 4" xfId="26117"/>
    <cellStyle name="Normal 6 2 2 3 4" xfId="26118"/>
    <cellStyle name="Normal 6 2 2 3 4 10" xfId="26119"/>
    <cellStyle name="Normal 6 2 2 3 4 11" xfId="26120"/>
    <cellStyle name="Normal 6 2 2 3 4 2" xfId="26121"/>
    <cellStyle name="Normal 6 2 2 3 4 2 10" xfId="26122"/>
    <cellStyle name="Normal 6 2 2 3 4 2 2" xfId="26123"/>
    <cellStyle name="Normal 6 2 2 3 4 2 2 2" xfId="26124"/>
    <cellStyle name="Normal 6 2 2 3 4 2 2 2 2" xfId="26125"/>
    <cellStyle name="Normal 6 2 2 3 4 2 2 2 2 2" xfId="26126"/>
    <cellStyle name="Normal 6 2 2 3 4 2 2 2 2 3" xfId="26127"/>
    <cellStyle name="Normal 6 2 2 3 4 2 2 2 2 4" xfId="26128"/>
    <cellStyle name="Normal 6 2 2 3 4 2 2 2 3" xfId="26129"/>
    <cellStyle name="Normal 6 2 2 3 4 2 2 2 3 2" xfId="26130"/>
    <cellStyle name="Normal 6 2 2 3 4 2 2 2 3 3" xfId="26131"/>
    <cellStyle name="Normal 6 2 2 3 4 2 2 2 4" xfId="26132"/>
    <cellStyle name="Normal 6 2 2 3 4 2 2 2 5" xfId="26133"/>
    <cellStyle name="Normal 6 2 2 3 4 2 2 2 6" xfId="26134"/>
    <cellStyle name="Normal 6 2 2 3 4 2 2 3" xfId="26135"/>
    <cellStyle name="Normal 6 2 2 3 4 2 2 3 2" xfId="26136"/>
    <cellStyle name="Normal 6 2 2 3 4 2 2 3 3" xfId="26137"/>
    <cellStyle name="Normal 6 2 2 3 4 2 2 3 4" xfId="26138"/>
    <cellStyle name="Normal 6 2 2 3 4 2 2 4" xfId="26139"/>
    <cellStyle name="Normal 6 2 2 3 4 2 2 4 2" xfId="26140"/>
    <cellStyle name="Normal 6 2 2 3 4 2 2 4 3" xfId="26141"/>
    <cellStyle name="Normal 6 2 2 3 4 2 2 4 4" xfId="26142"/>
    <cellStyle name="Normal 6 2 2 3 4 2 2 5" xfId="26143"/>
    <cellStyle name="Normal 6 2 2 3 4 2 2 5 2" xfId="26144"/>
    <cellStyle name="Normal 6 2 2 3 4 2 2 5 3" xfId="26145"/>
    <cellStyle name="Normal 6 2 2 3 4 2 2 5 4" xfId="26146"/>
    <cellStyle name="Normal 6 2 2 3 4 2 2 6" xfId="26147"/>
    <cellStyle name="Normal 6 2 2 3 4 2 2 6 2" xfId="26148"/>
    <cellStyle name="Normal 6 2 2 3 4 2 2 6 3" xfId="26149"/>
    <cellStyle name="Normal 6 2 2 3 4 2 2 7" xfId="26150"/>
    <cellStyle name="Normal 6 2 2 3 4 2 2 8" xfId="26151"/>
    <cellStyle name="Normal 6 2 2 3 4 2 2 9" xfId="26152"/>
    <cellStyle name="Normal 6 2 2 3 4 2 3" xfId="26153"/>
    <cellStyle name="Normal 6 2 2 3 4 2 3 2" xfId="26154"/>
    <cellStyle name="Normal 6 2 2 3 4 2 3 2 2" xfId="26155"/>
    <cellStyle name="Normal 6 2 2 3 4 2 3 2 3" xfId="26156"/>
    <cellStyle name="Normal 6 2 2 3 4 2 3 2 4" xfId="26157"/>
    <cellStyle name="Normal 6 2 2 3 4 2 3 3" xfId="26158"/>
    <cellStyle name="Normal 6 2 2 3 4 2 3 3 2" xfId="26159"/>
    <cellStyle name="Normal 6 2 2 3 4 2 3 3 3" xfId="26160"/>
    <cellStyle name="Normal 6 2 2 3 4 2 3 4" xfId="26161"/>
    <cellStyle name="Normal 6 2 2 3 4 2 3 5" xfId="26162"/>
    <cellStyle name="Normal 6 2 2 3 4 2 3 6" xfId="26163"/>
    <cellStyle name="Normal 6 2 2 3 4 2 4" xfId="26164"/>
    <cellStyle name="Normal 6 2 2 3 4 2 4 2" xfId="26165"/>
    <cellStyle name="Normal 6 2 2 3 4 2 4 3" xfId="26166"/>
    <cellStyle name="Normal 6 2 2 3 4 2 4 4" xfId="26167"/>
    <cellStyle name="Normal 6 2 2 3 4 2 5" xfId="26168"/>
    <cellStyle name="Normal 6 2 2 3 4 2 5 2" xfId="26169"/>
    <cellStyle name="Normal 6 2 2 3 4 2 5 3" xfId="26170"/>
    <cellStyle name="Normal 6 2 2 3 4 2 5 4" xfId="26171"/>
    <cellStyle name="Normal 6 2 2 3 4 2 6" xfId="26172"/>
    <cellStyle name="Normal 6 2 2 3 4 2 6 2" xfId="26173"/>
    <cellStyle name="Normal 6 2 2 3 4 2 6 3" xfId="26174"/>
    <cellStyle name="Normal 6 2 2 3 4 2 6 4" xfId="26175"/>
    <cellStyle name="Normal 6 2 2 3 4 2 7" xfId="26176"/>
    <cellStyle name="Normal 6 2 2 3 4 2 7 2" xfId="26177"/>
    <cellStyle name="Normal 6 2 2 3 4 2 7 3" xfId="26178"/>
    <cellStyle name="Normal 6 2 2 3 4 2 8" xfId="26179"/>
    <cellStyle name="Normal 6 2 2 3 4 2 9" xfId="26180"/>
    <cellStyle name="Normal 6 2 2 3 4 3" xfId="26181"/>
    <cellStyle name="Normal 6 2 2 3 4 3 2" xfId="26182"/>
    <cellStyle name="Normal 6 2 2 3 4 3 2 2" xfId="26183"/>
    <cellStyle name="Normal 6 2 2 3 4 3 2 2 2" xfId="26184"/>
    <cellStyle name="Normal 6 2 2 3 4 3 2 2 3" xfId="26185"/>
    <cellStyle name="Normal 6 2 2 3 4 3 2 2 4" xfId="26186"/>
    <cellStyle name="Normal 6 2 2 3 4 3 2 3" xfId="26187"/>
    <cellStyle name="Normal 6 2 2 3 4 3 2 3 2" xfId="26188"/>
    <cellStyle name="Normal 6 2 2 3 4 3 2 3 3" xfId="26189"/>
    <cellStyle name="Normal 6 2 2 3 4 3 2 4" xfId="26190"/>
    <cellStyle name="Normal 6 2 2 3 4 3 2 5" xfId="26191"/>
    <cellStyle name="Normal 6 2 2 3 4 3 2 6" xfId="26192"/>
    <cellStyle name="Normal 6 2 2 3 4 3 3" xfId="26193"/>
    <cellStyle name="Normal 6 2 2 3 4 3 3 2" xfId="26194"/>
    <cellStyle name="Normal 6 2 2 3 4 3 3 3" xfId="26195"/>
    <cellStyle name="Normal 6 2 2 3 4 3 3 4" xfId="26196"/>
    <cellStyle name="Normal 6 2 2 3 4 3 4" xfId="26197"/>
    <cellStyle name="Normal 6 2 2 3 4 3 4 2" xfId="26198"/>
    <cellStyle name="Normal 6 2 2 3 4 3 4 3" xfId="26199"/>
    <cellStyle name="Normal 6 2 2 3 4 3 4 4" xfId="26200"/>
    <cellStyle name="Normal 6 2 2 3 4 3 5" xfId="26201"/>
    <cellStyle name="Normal 6 2 2 3 4 3 5 2" xfId="26202"/>
    <cellStyle name="Normal 6 2 2 3 4 3 5 3" xfId="26203"/>
    <cellStyle name="Normal 6 2 2 3 4 3 5 4" xfId="26204"/>
    <cellStyle name="Normal 6 2 2 3 4 3 6" xfId="26205"/>
    <cellStyle name="Normal 6 2 2 3 4 3 6 2" xfId="26206"/>
    <cellStyle name="Normal 6 2 2 3 4 3 6 3" xfId="26207"/>
    <cellStyle name="Normal 6 2 2 3 4 3 7" xfId="26208"/>
    <cellStyle name="Normal 6 2 2 3 4 3 8" xfId="26209"/>
    <cellStyle name="Normal 6 2 2 3 4 3 9" xfId="26210"/>
    <cellStyle name="Normal 6 2 2 3 4 4" xfId="26211"/>
    <cellStyle name="Normal 6 2 2 3 4 4 2" xfId="26212"/>
    <cellStyle name="Normal 6 2 2 3 4 4 2 2" xfId="26213"/>
    <cellStyle name="Normal 6 2 2 3 4 4 2 3" xfId="26214"/>
    <cellStyle name="Normal 6 2 2 3 4 4 2 4" xfId="26215"/>
    <cellStyle name="Normal 6 2 2 3 4 4 3" xfId="26216"/>
    <cellStyle name="Normal 6 2 2 3 4 4 3 2" xfId="26217"/>
    <cellStyle name="Normal 6 2 2 3 4 4 3 3" xfId="26218"/>
    <cellStyle name="Normal 6 2 2 3 4 4 4" xfId="26219"/>
    <cellStyle name="Normal 6 2 2 3 4 4 5" xfId="26220"/>
    <cellStyle name="Normal 6 2 2 3 4 4 6" xfId="26221"/>
    <cellStyle name="Normal 6 2 2 3 4 5" xfId="26222"/>
    <cellStyle name="Normal 6 2 2 3 4 5 2" xfId="26223"/>
    <cellStyle name="Normal 6 2 2 3 4 5 3" xfId="26224"/>
    <cellStyle name="Normal 6 2 2 3 4 5 4" xfId="26225"/>
    <cellStyle name="Normal 6 2 2 3 4 6" xfId="26226"/>
    <cellStyle name="Normal 6 2 2 3 4 6 2" xfId="26227"/>
    <cellStyle name="Normal 6 2 2 3 4 6 3" xfId="26228"/>
    <cellStyle name="Normal 6 2 2 3 4 6 4" xfId="26229"/>
    <cellStyle name="Normal 6 2 2 3 4 7" xfId="26230"/>
    <cellStyle name="Normal 6 2 2 3 4 7 2" xfId="26231"/>
    <cellStyle name="Normal 6 2 2 3 4 7 3" xfId="26232"/>
    <cellStyle name="Normal 6 2 2 3 4 7 4" xfId="26233"/>
    <cellStyle name="Normal 6 2 2 3 4 8" xfId="26234"/>
    <cellStyle name="Normal 6 2 2 3 4 8 2" xfId="26235"/>
    <cellStyle name="Normal 6 2 2 3 4 8 3" xfId="26236"/>
    <cellStyle name="Normal 6 2 2 3 4 9" xfId="26237"/>
    <cellStyle name="Normal 6 2 2 3 5" xfId="26238"/>
    <cellStyle name="Normal 6 2 2 3 5 10" xfId="26239"/>
    <cellStyle name="Normal 6 2 2 3 5 11" xfId="26240"/>
    <cellStyle name="Normal 6 2 2 3 5 2" xfId="26241"/>
    <cellStyle name="Normal 6 2 2 3 5 2 10" xfId="26242"/>
    <cellStyle name="Normal 6 2 2 3 5 2 2" xfId="26243"/>
    <cellStyle name="Normal 6 2 2 3 5 2 2 2" xfId="26244"/>
    <cellStyle name="Normal 6 2 2 3 5 2 2 2 2" xfId="26245"/>
    <cellStyle name="Normal 6 2 2 3 5 2 2 2 2 2" xfId="26246"/>
    <cellStyle name="Normal 6 2 2 3 5 2 2 2 2 3" xfId="26247"/>
    <cellStyle name="Normal 6 2 2 3 5 2 2 2 2 4" xfId="26248"/>
    <cellStyle name="Normal 6 2 2 3 5 2 2 2 3" xfId="26249"/>
    <cellStyle name="Normal 6 2 2 3 5 2 2 2 3 2" xfId="26250"/>
    <cellStyle name="Normal 6 2 2 3 5 2 2 2 3 3" xfId="26251"/>
    <cellStyle name="Normal 6 2 2 3 5 2 2 2 4" xfId="26252"/>
    <cellStyle name="Normal 6 2 2 3 5 2 2 2 5" xfId="26253"/>
    <cellStyle name="Normal 6 2 2 3 5 2 2 2 6" xfId="26254"/>
    <cellStyle name="Normal 6 2 2 3 5 2 2 3" xfId="26255"/>
    <cellStyle name="Normal 6 2 2 3 5 2 2 3 2" xfId="26256"/>
    <cellStyle name="Normal 6 2 2 3 5 2 2 3 3" xfId="26257"/>
    <cellStyle name="Normal 6 2 2 3 5 2 2 3 4" xfId="26258"/>
    <cellStyle name="Normal 6 2 2 3 5 2 2 4" xfId="26259"/>
    <cellStyle name="Normal 6 2 2 3 5 2 2 4 2" xfId="26260"/>
    <cellStyle name="Normal 6 2 2 3 5 2 2 4 3" xfId="26261"/>
    <cellStyle name="Normal 6 2 2 3 5 2 2 4 4" xfId="26262"/>
    <cellStyle name="Normal 6 2 2 3 5 2 2 5" xfId="26263"/>
    <cellStyle name="Normal 6 2 2 3 5 2 2 5 2" xfId="26264"/>
    <cellStyle name="Normal 6 2 2 3 5 2 2 5 3" xfId="26265"/>
    <cellStyle name="Normal 6 2 2 3 5 2 2 5 4" xfId="26266"/>
    <cellStyle name="Normal 6 2 2 3 5 2 2 6" xfId="26267"/>
    <cellStyle name="Normal 6 2 2 3 5 2 2 6 2" xfId="26268"/>
    <cellStyle name="Normal 6 2 2 3 5 2 2 6 3" xfId="26269"/>
    <cellStyle name="Normal 6 2 2 3 5 2 2 7" xfId="26270"/>
    <cellStyle name="Normal 6 2 2 3 5 2 2 8" xfId="26271"/>
    <cellStyle name="Normal 6 2 2 3 5 2 2 9" xfId="26272"/>
    <cellStyle name="Normal 6 2 2 3 5 2 3" xfId="26273"/>
    <cellStyle name="Normal 6 2 2 3 5 2 3 2" xfId="26274"/>
    <cellStyle name="Normal 6 2 2 3 5 2 3 2 2" xfId="26275"/>
    <cellStyle name="Normal 6 2 2 3 5 2 3 2 3" xfId="26276"/>
    <cellStyle name="Normal 6 2 2 3 5 2 3 2 4" xfId="26277"/>
    <cellStyle name="Normal 6 2 2 3 5 2 3 3" xfId="26278"/>
    <cellStyle name="Normal 6 2 2 3 5 2 3 3 2" xfId="26279"/>
    <cellStyle name="Normal 6 2 2 3 5 2 3 3 3" xfId="26280"/>
    <cellStyle name="Normal 6 2 2 3 5 2 3 4" xfId="26281"/>
    <cellStyle name="Normal 6 2 2 3 5 2 3 5" xfId="26282"/>
    <cellStyle name="Normal 6 2 2 3 5 2 3 6" xfId="26283"/>
    <cellStyle name="Normal 6 2 2 3 5 2 4" xfId="26284"/>
    <cellStyle name="Normal 6 2 2 3 5 2 4 2" xfId="26285"/>
    <cellStyle name="Normal 6 2 2 3 5 2 4 3" xfId="26286"/>
    <cellStyle name="Normal 6 2 2 3 5 2 4 4" xfId="26287"/>
    <cellStyle name="Normal 6 2 2 3 5 2 5" xfId="26288"/>
    <cellStyle name="Normal 6 2 2 3 5 2 5 2" xfId="26289"/>
    <cellStyle name="Normal 6 2 2 3 5 2 5 3" xfId="26290"/>
    <cellStyle name="Normal 6 2 2 3 5 2 5 4" xfId="26291"/>
    <cellStyle name="Normal 6 2 2 3 5 2 6" xfId="26292"/>
    <cellStyle name="Normal 6 2 2 3 5 2 6 2" xfId="26293"/>
    <cellStyle name="Normal 6 2 2 3 5 2 6 3" xfId="26294"/>
    <cellStyle name="Normal 6 2 2 3 5 2 6 4" xfId="26295"/>
    <cellStyle name="Normal 6 2 2 3 5 2 7" xfId="26296"/>
    <cellStyle name="Normal 6 2 2 3 5 2 7 2" xfId="26297"/>
    <cellStyle name="Normal 6 2 2 3 5 2 7 3" xfId="26298"/>
    <cellStyle name="Normal 6 2 2 3 5 2 8" xfId="26299"/>
    <cellStyle name="Normal 6 2 2 3 5 2 9" xfId="26300"/>
    <cellStyle name="Normal 6 2 2 3 5 3" xfId="26301"/>
    <cellStyle name="Normal 6 2 2 3 5 3 2" xfId="26302"/>
    <cellStyle name="Normal 6 2 2 3 5 3 2 2" xfId="26303"/>
    <cellStyle name="Normal 6 2 2 3 5 3 2 2 2" xfId="26304"/>
    <cellStyle name="Normal 6 2 2 3 5 3 2 2 3" xfId="26305"/>
    <cellStyle name="Normal 6 2 2 3 5 3 2 2 4" xfId="26306"/>
    <cellStyle name="Normal 6 2 2 3 5 3 2 3" xfId="26307"/>
    <cellStyle name="Normal 6 2 2 3 5 3 2 3 2" xfId="26308"/>
    <cellStyle name="Normal 6 2 2 3 5 3 2 3 3" xfId="26309"/>
    <cellStyle name="Normal 6 2 2 3 5 3 2 4" xfId="26310"/>
    <cellStyle name="Normal 6 2 2 3 5 3 2 5" xfId="26311"/>
    <cellStyle name="Normal 6 2 2 3 5 3 2 6" xfId="26312"/>
    <cellStyle name="Normal 6 2 2 3 5 3 3" xfId="26313"/>
    <cellStyle name="Normal 6 2 2 3 5 3 3 2" xfId="26314"/>
    <cellStyle name="Normal 6 2 2 3 5 3 3 3" xfId="26315"/>
    <cellStyle name="Normal 6 2 2 3 5 3 3 4" xfId="26316"/>
    <cellStyle name="Normal 6 2 2 3 5 3 4" xfId="26317"/>
    <cellStyle name="Normal 6 2 2 3 5 3 4 2" xfId="26318"/>
    <cellStyle name="Normal 6 2 2 3 5 3 4 3" xfId="26319"/>
    <cellStyle name="Normal 6 2 2 3 5 3 4 4" xfId="26320"/>
    <cellStyle name="Normal 6 2 2 3 5 3 5" xfId="26321"/>
    <cellStyle name="Normal 6 2 2 3 5 3 5 2" xfId="26322"/>
    <cellStyle name="Normal 6 2 2 3 5 3 5 3" xfId="26323"/>
    <cellStyle name="Normal 6 2 2 3 5 3 5 4" xfId="26324"/>
    <cellStyle name="Normal 6 2 2 3 5 3 6" xfId="26325"/>
    <cellStyle name="Normal 6 2 2 3 5 3 6 2" xfId="26326"/>
    <cellStyle name="Normal 6 2 2 3 5 3 6 3" xfId="26327"/>
    <cellStyle name="Normal 6 2 2 3 5 3 7" xfId="26328"/>
    <cellStyle name="Normal 6 2 2 3 5 3 8" xfId="26329"/>
    <cellStyle name="Normal 6 2 2 3 5 3 9" xfId="26330"/>
    <cellStyle name="Normal 6 2 2 3 5 4" xfId="26331"/>
    <cellStyle name="Normal 6 2 2 3 5 4 2" xfId="26332"/>
    <cellStyle name="Normal 6 2 2 3 5 4 2 2" xfId="26333"/>
    <cellStyle name="Normal 6 2 2 3 5 4 2 3" xfId="26334"/>
    <cellStyle name="Normal 6 2 2 3 5 4 2 4" xfId="26335"/>
    <cellStyle name="Normal 6 2 2 3 5 4 3" xfId="26336"/>
    <cellStyle name="Normal 6 2 2 3 5 4 3 2" xfId="26337"/>
    <cellStyle name="Normal 6 2 2 3 5 4 3 3" xfId="26338"/>
    <cellStyle name="Normal 6 2 2 3 5 4 4" xfId="26339"/>
    <cellStyle name="Normal 6 2 2 3 5 4 5" xfId="26340"/>
    <cellStyle name="Normal 6 2 2 3 5 4 6" xfId="26341"/>
    <cellStyle name="Normal 6 2 2 3 5 5" xfId="26342"/>
    <cellStyle name="Normal 6 2 2 3 5 5 2" xfId="26343"/>
    <cellStyle name="Normal 6 2 2 3 5 5 3" xfId="26344"/>
    <cellStyle name="Normal 6 2 2 3 5 5 4" xfId="26345"/>
    <cellStyle name="Normal 6 2 2 3 5 6" xfId="26346"/>
    <cellStyle name="Normal 6 2 2 3 5 6 2" xfId="26347"/>
    <cellStyle name="Normal 6 2 2 3 5 6 3" xfId="26348"/>
    <cellStyle name="Normal 6 2 2 3 5 6 4" xfId="26349"/>
    <cellStyle name="Normal 6 2 2 3 5 7" xfId="26350"/>
    <cellStyle name="Normal 6 2 2 3 5 7 2" xfId="26351"/>
    <cellStyle name="Normal 6 2 2 3 5 7 3" xfId="26352"/>
    <cellStyle name="Normal 6 2 2 3 5 7 4" xfId="26353"/>
    <cellStyle name="Normal 6 2 2 3 5 8" xfId="26354"/>
    <cellStyle name="Normal 6 2 2 3 5 8 2" xfId="26355"/>
    <cellStyle name="Normal 6 2 2 3 5 8 3" xfId="26356"/>
    <cellStyle name="Normal 6 2 2 3 5 9" xfId="26357"/>
    <cellStyle name="Normal 6 2 2 3 6" xfId="26358"/>
    <cellStyle name="Normal 6 2 2 3 6 10" xfId="26359"/>
    <cellStyle name="Normal 6 2 2 3 6 11" xfId="26360"/>
    <cellStyle name="Normal 6 2 2 3 6 2" xfId="26361"/>
    <cellStyle name="Normal 6 2 2 3 6 2 10" xfId="26362"/>
    <cellStyle name="Normal 6 2 2 3 6 2 2" xfId="26363"/>
    <cellStyle name="Normal 6 2 2 3 6 2 2 2" xfId="26364"/>
    <cellStyle name="Normal 6 2 2 3 6 2 2 2 2" xfId="26365"/>
    <cellStyle name="Normal 6 2 2 3 6 2 2 2 2 2" xfId="26366"/>
    <cellStyle name="Normal 6 2 2 3 6 2 2 2 2 3" xfId="26367"/>
    <cellStyle name="Normal 6 2 2 3 6 2 2 2 2 4" xfId="26368"/>
    <cellStyle name="Normal 6 2 2 3 6 2 2 2 3" xfId="26369"/>
    <cellStyle name="Normal 6 2 2 3 6 2 2 2 3 2" xfId="26370"/>
    <cellStyle name="Normal 6 2 2 3 6 2 2 2 3 3" xfId="26371"/>
    <cellStyle name="Normal 6 2 2 3 6 2 2 2 4" xfId="26372"/>
    <cellStyle name="Normal 6 2 2 3 6 2 2 2 5" xfId="26373"/>
    <cellStyle name="Normal 6 2 2 3 6 2 2 2 6" xfId="26374"/>
    <cellStyle name="Normal 6 2 2 3 6 2 2 3" xfId="26375"/>
    <cellStyle name="Normal 6 2 2 3 6 2 2 3 2" xfId="26376"/>
    <cellStyle name="Normal 6 2 2 3 6 2 2 3 3" xfId="26377"/>
    <cellStyle name="Normal 6 2 2 3 6 2 2 3 4" xfId="26378"/>
    <cellStyle name="Normal 6 2 2 3 6 2 2 4" xfId="26379"/>
    <cellStyle name="Normal 6 2 2 3 6 2 2 4 2" xfId="26380"/>
    <cellStyle name="Normal 6 2 2 3 6 2 2 4 3" xfId="26381"/>
    <cellStyle name="Normal 6 2 2 3 6 2 2 4 4" xfId="26382"/>
    <cellStyle name="Normal 6 2 2 3 6 2 2 5" xfId="26383"/>
    <cellStyle name="Normal 6 2 2 3 6 2 2 5 2" xfId="26384"/>
    <cellStyle name="Normal 6 2 2 3 6 2 2 5 3" xfId="26385"/>
    <cellStyle name="Normal 6 2 2 3 6 2 2 5 4" xfId="26386"/>
    <cellStyle name="Normal 6 2 2 3 6 2 2 6" xfId="26387"/>
    <cellStyle name="Normal 6 2 2 3 6 2 2 6 2" xfId="26388"/>
    <cellStyle name="Normal 6 2 2 3 6 2 2 6 3" xfId="26389"/>
    <cellStyle name="Normal 6 2 2 3 6 2 2 7" xfId="26390"/>
    <cellStyle name="Normal 6 2 2 3 6 2 2 8" xfId="26391"/>
    <cellStyle name="Normal 6 2 2 3 6 2 2 9" xfId="26392"/>
    <cellStyle name="Normal 6 2 2 3 6 2 3" xfId="26393"/>
    <cellStyle name="Normal 6 2 2 3 6 2 3 2" xfId="26394"/>
    <cellStyle name="Normal 6 2 2 3 6 2 3 2 2" xfId="26395"/>
    <cellStyle name="Normal 6 2 2 3 6 2 3 2 3" xfId="26396"/>
    <cellStyle name="Normal 6 2 2 3 6 2 3 2 4" xfId="26397"/>
    <cellStyle name="Normal 6 2 2 3 6 2 3 3" xfId="26398"/>
    <cellStyle name="Normal 6 2 2 3 6 2 3 3 2" xfId="26399"/>
    <cellStyle name="Normal 6 2 2 3 6 2 3 3 3" xfId="26400"/>
    <cellStyle name="Normal 6 2 2 3 6 2 3 4" xfId="26401"/>
    <cellStyle name="Normal 6 2 2 3 6 2 3 5" xfId="26402"/>
    <cellStyle name="Normal 6 2 2 3 6 2 3 6" xfId="26403"/>
    <cellStyle name="Normal 6 2 2 3 6 2 4" xfId="26404"/>
    <cellStyle name="Normal 6 2 2 3 6 2 4 2" xfId="26405"/>
    <cellStyle name="Normal 6 2 2 3 6 2 4 3" xfId="26406"/>
    <cellStyle name="Normal 6 2 2 3 6 2 4 4" xfId="26407"/>
    <cellStyle name="Normal 6 2 2 3 6 2 5" xfId="26408"/>
    <cellStyle name="Normal 6 2 2 3 6 2 5 2" xfId="26409"/>
    <cellStyle name="Normal 6 2 2 3 6 2 5 3" xfId="26410"/>
    <cellStyle name="Normal 6 2 2 3 6 2 5 4" xfId="26411"/>
    <cellStyle name="Normal 6 2 2 3 6 2 6" xfId="26412"/>
    <cellStyle name="Normal 6 2 2 3 6 2 6 2" xfId="26413"/>
    <cellStyle name="Normal 6 2 2 3 6 2 6 3" xfId="26414"/>
    <cellStyle name="Normal 6 2 2 3 6 2 6 4" xfId="26415"/>
    <cellStyle name="Normal 6 2 2 3 6 2 7" xfId="26416"/>
    <cellStyle name="Normal 6 2 2 3 6 2 7 2" xfId="26417"/>
    <cellStyle name="Normal 6 2 2 3 6 2 7 3" xfId="26418"/>
    <cellStyle name="Normal 6 2 2 3 6 2 8" xfId="26419"/>
    <cellStyle name="Normal 6 2 2 3 6 2 9" xfId="26420"/>
    <cellStyle name="Normal 6 2 2 3 6 3" xfId="26421"/>
    <cellStyle name="Normal 6 2 2 3 6 3 2" xfId="26422"/>
    <cellStyle name="Normal 6 2 2 3 6 3 2 2" xfId="26423"/>
    <cellStyle name="Normal 6 2 2 3 6 3 2 2 2" xfId="26424"/>
    <cellStyle name="Normal 6 2 2 3 6 3 2 2 3" xfId="26425"/>
    <cellStyle name="Normal 6 2 2 3 6 3 2 2 4" xfId="26426"/>
    <cellStyle name="Normal 6 2 2 3 6 3 2 3" xfId="26427"/>
    <cellStyle name="Normal 6 2 2 3 6 3 2 3 2" xfId="26428"/>
    <cellStyle name="Normal 6 2 2 3 6 3 2 3 3" xfId="26429"/>
    <cellStyle name="Normal 6 2 2 3 6 3 2 4" xfId="26430"/>
    <cellStyle name="Normal 6 2 2 3 6 3 2 5" xfId="26431"/>
    <cellStyle name="Normal 6 2 2 3 6 3 2 6" xfId="26432"/>
    <cellStyle name="Normal 6 2 2 3 6 3 3" xfId="26433"/>
    <cellStyle name="Normal 6 2 2 3 6 3 3 2" xfId="26434"/>
    <cellStyle name="Normal 6 2 2 3 6 3 3 3" xfId="26435"/>
    <cellStyle name="Normal 6 2 2 3 6 3 3 4" xfId="26436"/>
    <cellStyle name="Normal 6 2 2 3 6 3 4" xfId="26437"/>
    <cellStyle name="Normal 6 2 2 3 6 3 4 2" xfId="26438"/>
    <cellStyle name="Normal 6 2 2 3 6 3 4 3" xfId="26439"/>
    <cellStyle name="Normal 6 2 2 3 6 3 4 4" xfId="26440"/>
    <cellStyle name="Normal 6 2 2 3 6 3 5" xfId="26441"/>
    <cellStyle name="Normal 6 2 2 3 6 3 5 2" xfId="26442"/>
    <cellStyle name="Normal 6 2 2 3 6 3 5 3" xfId="26443"/>
    <cellStyle name="Normal 6 2 2 3 6 3 5 4" xfId="26444"/>
    <cellStyle name="Normal 6 2 2 3 6 3 6" xfId="26445"/>
    <cellStyle name="Normal 6 2 2 3 6 3 6 2" xfId="26446"/>
    <cellStyle name="Normal 6 2 2 3 6 3 6 3" xfId="26447"/>
    <cellStyle name="Normal 6 2 2 3 6 3 7" xfId="26448"/>
    <cellStyle name="Normal 6 2 2 3 6 3 8" xfId="26449"/>
    <cellStyle name="Normal 6 2 2 3 6 3 9" xfId="26450"/>
    <cellStyle name="Normal 6 2 2 3 6 4" xfId="26451"/>
    <cellStyle name="Normal 6 2 2 3 6 4 2" xfId="26452"/>
    <cellStyle name="Normal 6 2 2 3 6 4 2 2" xfId="26453"/>
    <cellStyle name="Normal 6 2 2 3 6 4 2 3" xfId="26454"/>
    <cellStyle name="Normal 6 2 2 3 6 4 2 4" xfId="26455"/>
    <cellStyle name="Normal 6 2 2 3 6 4 3" xfId="26456"/>
    <cellStyle name="Normal 6 2 2 3 6 4 3 2" xfId="26457"/>
    <cellStyle name="Normal 6 2 2 3 6 4 3 3" xfId="26458"/>
    <cellStyle name="Normal 6 2 2 3 6 4 4" xfId="26459"/>
    <cellStyle name="Normal 6 2 2 3 6 4 5" xfId="26460"/>
    <cellStyle name="Normal 6 2 2 3 6 4 6" xfId="26461"/>
    <cellStyle name="Normal 6 2 2 3 6 5" xfId="26462"/>
    <cellStyle name="Normal 6 2 2 3 6 5 2" xfId="26463"/>
    <cellStyle name="Normal 6 2 2 3 6 5 3" xfId="26464"/>
    <cellStyle name="Normal 6 2 2 3 6 5 4" xfId="26465"/>
    <cellStyle name="Normal 6 2 2 3 6 6" xfId="26466"/>
    <cellStyle name="Normal 6 2 2 3 6 6 2" xfId="26467"/>
    <cellStyle name="Normal 6 2 2 3 6 6 3" xfId="26468"/>
    <cellStyle name="Normal 6 2 2 3 6 6 4" xfId="26469"/>
    <cellStyle name="Normal 6 2 2 3 6 7" xfId="26470"/>
    <cellStyle name="Normal 6 2 2 3 6 7 2" xfId="26471"/>
    <cellStyle name="Normal 6 2 2 3 6 7 3" xfId="26472"/>
    <cellStyle name="Normal 6 2 2 3 6 7 4" xfId="26473"/>
    <cellStyle name="Normal 6 2 2 3 6 8" xfId="26474"/>
    <cellStyle name="Normal 6 2 2 3 6 8 2" xfId="26475"/>
    <cellStyle name="Normal 6 2 2 3 6 8 3" xfId="26476"/>
    <cellStyle name="Normal 6 2 2 3 6 9" xfId="26477"/>
    <cellStyle name="Normal 6 2 2 3 7" xfId="26478"/>
    <cellStyle name="Normal 6 2 2 3 7 10" xfId="26479"/>
    <cellStyle name="Normal 6 2 2 3 7 2" xfId="26480"/>
    <cellStyle name="Normal 6 2 2 3 7 2 2" xfId="26481"/>
    <cellStyle name="Normal 6 2 2 3 7 2 2 2" xfId="26482"/>
    <cellStyle name="Normal 6 2 2 3 7 2 2 2 2" xfId="26483"/>
    <cellStyle name="Normal 6 2 2 3 7 2 2 2 3" xfId="26484"/>
    <cellStyle name="Normal 6 2 2 3 7 2 2 2 4" xfId="26485"/>
    <cellStyle name="Normal 6 2 2 3 7 2 2 3" xfId="26486"/>
    <cellStyle name="Normal 6 2 2 3 7 2 2 3 2" xfId="26487"/>
    <cellStyle name="Normal 6 2 2 3 7 2 2 3 3" xfId="26488"/>
    <cellStyle name="Normal 6 2 2 3 7 2 2 4" xfId="26489"/>
    <cellStyle name="Normal 6 2 2 3 7 2 2 5" xfId="26490"/>
    <cellStyle name="Normal 6 2 2 3 7 2 2 6" xfId="26491"/>
    <cellStyle name="Normal 6 2 2 3 7 2 3" xfId="26492"/>
    <cellStyle name="Normal 6 2 2 3 7 2 3 2" xfId="26493"/>
    <cellStyle name="Normal 6 2 2 3 7 2 3 3" xfId="26494"/>
    <cellStyle name="Normal 6 2 2 3 7 2 3 4" xfId="26495"/>
    <cellStyle name="Normal 6 2 2 3 7 2 4" xfId="26496"/>
    <cellStyle name="Normal 6 2 2 3 7 2 4 2" xfId="26497"/>
    <cellStyle name="Normal 6 2 2 3 7 2 4 3" xfId="26498"/>
    <cellStyle name="Normal 6 2 2 3 7 2 4 4" xfId="26499"/>
    <cellStyle name="Normal 6 2 2 3 7 2 5" xfId="26500"/>
    <cellStyle name="Normal 6 2 2 3 7 2 5 2" xfId="26501"/>
    <cellStyle name="Normal 6 2 2 3 7 2 5 3" xfId="26502"/>
    <cellStyle name="Normal 6 2 2 3 7 2 5 4" xfId="26503"/>
    <cellStyle name="Normal 6 2 2 3 7 2 6" xfId="26504"/>
    <cellStyle name="Normal 6 2 2 3 7 2 6 2" xfId="26505"/>
    <cellStyle name="Normal 6 2 2 3 7 2 6 3" xfId="26506"/>
    <cellStyle name="Normal 6 2 2 3 7 2 7" xfId="26507"/>
    <cellStyle name="Normal 6 2 2 3 7 2 8" xfId="26508"/>
    <cellStyle name="Normal 6 2 2 3 7 2 9" xfId="26509"/>
    <cellStyle name="Normal 6 2 2 3 7 3" xfId="26510"/>
    <cellStyle name="Normal 6 2 2 3 7 3 2" xfId="26511"/>
    <cellStyle name="Normal 6 2 2 3 7 3 2 2" xfId="26512"/>
    <cellStyle name="Normal 6 2 2 3 7 3 2 3" xfId="26513"/>
    <cellStyle name="Normal 6 2 2 3 7 3 2 4" xfId="26514"/>
    <cellStyle name="Normal 6 2 2 3 7 3 3" xfId="26515"/>
    <cellStyle name="Normal 6 2 2 3 7 3 3 2" xfId="26516"/>
    <cellStyle name="Normal 6 2 2 3 7 3 3 3" xfId="26517"/>
    <cellStyle name="Normal 6 2 2 3 7 3 4" xfId="26518"/>
    <cellStyle name="Normal 6 2 2 3 7 3 5" xfId="26519"/>
    <cellStyle name="Normal 6 2 2 3 7 3 6" xfId="26520"/>
    <cellStyle name="Normal 6 2 2 3 7 4" xfId="26521"/>
    <cellStyle name="Normal 6 2 2 3 7 4 2" xfId="26522"/>
    <cellStyle name="Normal 6 2 2 3 7 4 3" xfId="26523"/>
    <cellStyle name="Normal 6 2 2 3 7 4 4" xfId="26524"/>
    <cellStyle name="Normal 6 2 2 3 7 5" xfId="26525"/>
    <cellStyle name="Normal 6 2 2 3 7 5 2" xfId="26526"/>
    <cellStyle name="Normal 6 2 2 3 7 5 3" xfId="26527"/>
    <cellStyle name="Normal 6 2 2 3 7 5 4" xfId="26528"/>
    <cellStyle name="Normal 6 2 2 3 7 6" xfId="26529"/>
    <cellStyle name="Normal 6 2 2 3 7 6 2" xfId="26530"/>
    <cellStyle name="Normal 6 2 2 3 7 6 3" xfId="26531"/>
    <cellStyle name="Normal 6 2 2 3 7 6 4" xfId="26532"/>
    <cellStyle name="Normal 6 2 2 3 7 7" xfId="26533"/>
    <cellStyle name="Normal 6 2 2 3 7 7 2" xfId="26534"/>
    <cellStyle name="Normal 6 2 2 3 7 7 3" xfId="26535"/>
    <cellStyle name="Normal 6 2 2 3 7 8" xfId="26536"/>
    <cellStyle name="Normal 6 2 2 3 7 9" xfId="26537"/>
    <cellStyle name="Normal 6 2 2 3 8" xfId="26538"/>
    <cellStyle name="Normal 6 2 2 3 8 2" xfId="26539"/>
    <cellStyle name="Normal 6 2 2 3 8 2 2" xfId="26540"/>
    <cellStyle name="Normal 6 2 2 3 8 2 2 2" xfId="26541"/>
    <cellStyle name="Normal 6 2 2 3 8 2 2 3" xfId="26542"/>
    <cellStyle name="Normal 6 2 2 3 8 2 2 4" xfId="26543"/>
    <cellStyle name="Normal 6 2 2 3 8 2 3" xfId="26544"/>
    <cellStyle name="Normal 6 2 2 3 8 2 3 2" xfId="26545"/>
    <cellStyle name="Normal 6 2 2 3 8 2 3 3" xfId="26546"/>
    <cellStyle name="Normal 6 2 2 3 8 2 4" xfId="26547"/>
    <cellStyle name="Normal 6 2 2 3 8 2 5" xfId="26548"/>
    <cellStyle name="Normal 6 2 2 3 8 2 6" xfId="26549"/>
    <cellStyle name="Normal 6 2 2 3 8 3" xfId="26550"/>
    <cellStyle name="Normal 6 2 2 3 8 3 2" xfId="26551"/>
    <cellStyle name="Normal 6 2 2 3 8 3 3" xfId="26552"/>
    <cellStyle name="Normal 6 2 2 3 8 3 4" xfId="26553"/>
    <cellStyle name="Normal 6 2 2 3 8 4" xfId="26554"/>
    <cellStyle name="Normal 6 2 2 3 8 4 2" xfId="26555"/>
    <cellStyle name="Normal 6 2 2 3 8 4 3" xfId="26556"/>
    <cellStyle name="Normal 6 2 2 3 8 4 4" xfId="26557"/>
    <cellStyle name="Normal 6 2 2 3 8 5" xfId="26558"/>
    <cellStyle name="Normal 6 2 2 3 8 5 2" xfId="26559"/>
    <cellStyle name="Normal 6 2 2 3 8 5 3" xfId="26560"/>
    <cellStyle name="Normal 6 2 2 3 8 5 4" xfId="26561"/>
    <cellStyle name="Normal 6 2 2 3 8 6" xfId="26562"/>
    <cellStyle name="Normal 6 2 2 3 8 6 2" xfId="26563"/>
    <cellStyle name="Normal 6 2 2 3 8 6 3" xfId="26564"/>
    <cellStyle name="Normal 6 2 2 3 8 7" xfId="26565"/>
    <cellStyle name="Normal 6 2 2 3 8 8" xfId="26566"/>
    <cellStyle name="Normal 6 2 2 3 8 9" xfId="26567"/>
    <cellStyle name="Normal 6 2 2 3 9" xfId="26568"/>
    <cellStyle name="Normal 6 2 2 3 9 2" xfId="26569"/>
    <cellStyle name="Normal 6 2 2 3 9 2 2" xfId="26570"/>
    <cellStyle name="Normal 6 2 2 3 9 2 2 2" xfId="26571"/>
    <cellStyle name="Normal 6 2 2 3 9 2 2 3" xfId="26572"/>
    <cellStyle name="Normal 6 2 2 3 9 2 2 4" xfId="26573"/>
    <cellStyle name="Normal 6 2 2 3 9 2 3" xfId="26574"/>
    <cellStyle name="Normal 6 2 2 3 9 2 3 2" xfId="26575"/>
    <cellStyle name="Normal 6 2 2 3 9 2 3 3" xfId="26576"/>
    <cellStyle name="Normal 6 2 2 3 9 2 4" xfId="26577"/>
    <cellStyle name="Normal 6 2 2 3 9 2 5" xfId="26578"/>
    <cellStyle name="Normal 6 2 2 3 9 2 6" xfId="26579"/>
    <cellStyle name="Normal 6 2 2 3 9 3" xfId="26580"/>
    <cellStyle name="Normal 6 2 2 3 9 3 2" xfId="26581"/>
    <cellStyle name="Normal 6 2 2 3 9 3 3" xfId="26582"/>
    <cellStyle name="Normal 6 2 2 3 9 3 4" xfId="26583"/>
    <cellStyle name="Normal 6 2 2 3 9 4" xfId="26584"/>
    <cellStyle name="Normal 6 2 2 3 9 4 2" xfId="26585"/>
    <cellStyle name="Normal 6 2 2 3 9 4 3" xfId="26586"/>
    <cellStyle name="Normal 6 2 2 3 9 4 4" xfId="26587"/>
    <cellStyle name="Normal 6 2 2 3 9 5" xfId="26588"/>
    <cellStyle name="Normal 6 2 2 3 9 5 2" xfId="26589"/>
    <cellStyle name="Normal 6 2 2 3 9 5 3" xfId="26590"/>
    <cellStyle name="Normal 6 2 2 3 9 5 4" xfId="26591"/>
    <cellStyle name="Normal 6 2 2 3 9 6" xfId="26592"/>
    <cellStyle name="Normal 6 2 2 3 9 6 2" xfId="26593"/>
    <cellStyle name="Normal 6 2 2 3 9 6 3" xfId="26594"/>
    <cellStyle name="Normal 6 2 2 3 9 7" xfId="26595"/>
    <cellStyle name="Normal 6 2 2 3 9 8" xfId="26596"/>
    <cellStyle name="Normal 6 2 2 3 9 9" xfId="26597"/>
    <cellStyle name="Normal 6 2 2 4" xfId="208"/>
    <cellStyle name="Normal 6 2 2 4 10" xfId="26598"/>
    <cellStyle name="Normal 6 2 2 4 10 2" xfId="26599"/>
    <cellStyle name="Normal 6 2 2 4 10 3" xfId="26600"/>
    <cellStyle name="Normal 6 2 2 4 10 4" xfId="26601"/>
    <cellStyle name="Normal 6 2 2 4 11" xfId="26602"/>
    <cellStyle name="Normal 6 2 2 4 11 2" xfId="26603"/>
    <cellStyle name="Normal 6 2 2 4 11 3" xfId="26604"/>
    <cellStyle name="Normal 6 2 2 4 12" xfId="26605"/>
    <cellStyle name="Normal 6 2 2 4 13" xfId="26606"/>
    <cellStyle name="Normal 6 2 2 4 14" xfId="26607"/>
    <cellStyle name="Normal 6 2 2 4 2" xfId="26608"/>
    <cellStyle name="Normal 6 2 2 4 2 10" xfId="26609"/>
    <cellStyle name="Normal 6 2 2 4 2 11" xfId="26610"/>
    <cellStyle name="Normal 6 2 2 4 2 2" xfId="26611"/>
    <cellStyle name="Normal 6 2 2 4 2 2 10" xfId="26612"/>
    <cellStyle name="Normal 6 2 2 4 2 2 2" xfId="26613"/>
    <cellStyle name="Normal 6 2 2 4 2 2 2 2" xfId="26614"/>
    <cellStyle name="Normal 6 2 2 4 2 2 2 2 2" xfId="26615"/>
    <cellStyle name="Normal 6 2 2 4 2 2 2 2 2 2" xfId="26616"/>
    <cellStyle name="Normal 6 2 2 4 2 2 2 2 2 3" xfId="26617"/>
    <cellStyle name="Normal 6 2 2 4 2 2 2 2 2 4" xfId="26618"/>
    <cellStyle name="Normal 6 2 2 4 2 2 2 2 3" xfId="26619"/>
    <cellStyle name="Normal 6 2 2 4 2 2 2 2 3 2" xfId="26620"/>
    <cellStyle name="Normal 6 2 2 4 2 2 2 2 3 3" xfId="26621"/>
    <cellStyle name="Normal 6 2 2 4 2 2 2 2 4" xfId="26622"/>
    <cellStyle name="Normal 6 2 2 4 2 2 2 2 5" xfId="26623"/>
    <cellStyle name="Normal 6 2 2 4 2 2 2 2 6" xfId="26624"/>
    <cellStyle name="Normal 6 2 2 4 2 2 2 3" xfId="26625"/>
    <cellStyle name="Normal 6 2 2 4 2 2 2 3 2" xfId="26626"/>
    <cellStyle name="Normal 6 2 2 4 2 2 2 3 3" xfId="26627"/>
    <cellStyle name="Normal 6 2 2 4 2 2 2 3 4" xfId="26628"/>
    <cellStyle name="Normal 6 2 2 4 2 2 2 4" xfId="26629"/>
    <cellStyle name="Normal 6 2 2 4 2 2 2 4 2" xfId="26630"/>
    <cellStyle name="Normal 6 2 2 4 2 2 2 4 3" xfId="26631"/>
    <cellStyle name="Normal 6 2 2 4 2 2 2 4 4" xfId="26632"/>
    <cellStyle name="Normal 6 2 2 4 2 2 2 5" xfId="26633"/>
    <cellStyle name="Normal 6 2 2 4 2 2 2 5 2" xfId="26634"/>
    <cellStyle name="Normal 6 2 2 4 2 2 2 5 3" xfId="26635"/>
    <cellStyle name="Normal 6 2 2 4 2 2 2 5 4" xfId="26636"/>
    <cellStyle name="Normal 6 2 2 4 2 2 2 6" xfId="26637"/>
    <cellStyle name="Normal 6 2 2 4 2 2 2 6 2" xfId="26638"/>
    <cellStyle name="Normal 6 2 2 4 2 2 2 6 3" xfId="26639"/>
    <cellStyle name="Normal 6 2 2 4 2 2 2 7" xfId="26640"/>
    <cellStyle name="Normal 6 2 2 4 2 2 2 8" xfId="26641"/>
    <cellStyle name="Normal 6 2 2 4 2 2 2 9" xfId="26642"/>
    <cellStyle name="Normal 6 2 2 4 2 2 3" xfId="26643"/>
    <cellStyle name="Normal 6 2 2 4 2 2 3 2" xfId="26644"/>
    <cellStyle name="Normal 6 2 2 4 2 2 3 2 2" xfId="26645"/>
    <cellStyle name="Normal 6 2 2 4 2 2 3 2 3" xfId="26646"/>
    <cellStyle name="Normal 6 2 2 4 2 2 3 2 4" xfId="26647"/>
    <cellStyle name="Normal 6 2 2 4 2 2 3 3" xfId="26648"/>
    <cellStyle name="Normal 6 2 2 4 2 2 3 3 2" xfId="26649"/>
    <cellStyle name="Normal 6 2 2 4 2 2 3 3 3" xfId="26650"/>
    <cellStyle name="Normal 6 2 2 4 2 2 3 4" xfId="26651"/>
    <cellStyle name="Normal 6 2 2 4 2 2 3 5" xfId="26652"/>
    <cellStyle name="Normal 6 2 2 4 2 2 3 6" xfId="26653"/>
    <cellStyle name="Normal 6 2 2 4 2 2 4" xfId="26654"/>
    <cellStyle name="Normal 6 2 2 4 2 2 4 2" xfId="26655"/>
    <cellStyle name="Normal 6 2 2 4 2 2 4 3" xfId="26656"/>
    <cellStyle name="Normal 6 2 2 4 2 2 4 4" xfId="26657"/>
    <cellStyle name="Normal 6 2 2 4 2 2 5" xfId="26658"/>
    <cellStyle name="Normal 6 2 2 4 2 2 5 2" xfId="26659"/>
    <cellStyle name="Normal 6 2 2 4 2 2 5 3" xfId="26660"/>
    <cellStyle name="Normal 6 2 2 4 2 2 5 4" xfId="26661"/>
    <cellStyle name="Normal 6 2 2 4 2 2 6" xfId="26662"/>
    <cellStyle name="Normal 6 2 2 4 2 2 6 2" xfId="26663"/>
    <cellStyle name="Normal 6 2 2 4 2 2 6 3" xfId="26664"/>
    <cellStyle name="Normal 6 2 2 4 2 2 6 4" xfId="26665"/>
    <cellStyle name="Normal 6 2 2 4 2 2 7" xfId="26666"/>
    <cellStyle name="Normal 6 2 2 4 2 2 7 2" xfId="26667"/>
    <cellStyle name="Normal 6 2 2 4 2 2 7 3" xfId="26668"/>
    <cellStyle name="Normal 6 2 2 4 2 2 8" xfId="26669"/>
    <cellStyle name="Normal 6 2 2 4 2 2 9" xfId="26670"/>
    <cellStyle name="Normal 6 2 2 4 2 3" xfId="26671"/>
    <cellStyle name="Normal 6 2 2 4 2 3 2" xfId="26672"/>
    <cellStyle name="Normal 6 2 2 4 2 3 2 2" xfId="26673"/>
    <cellStyle name="Normal 6 2 2 4 2 3 2 2 2" xfId="26674"/>
    <cellStyle name="Normal 6 2 2 4 2 3 2 2 3" xfId="26675"/>
    <cellStyle name="Normal 6 2 2 4 2 3 2 2 4" xfId="26676"/>
    <cellStyle name="Normal 6 2 2 4 2 3 2 3" xfId="26677"/>
    <cellStyle name="Normal 6 2 2 4 2 3 2 3 2" xfId="26678"/>
    <cellStyle name="Normal 6 2 2 4 2 3 2 3 3" xfId="26679"/>
    <cellStyle name="Normal 6 2 2 4 2 3 2 4" xfId="26680"/>
    <cellStyle name="Normal 6 2 2 4 2 3 2 5" xfId="26681"/>
    <cellStyle name="Normal 6 2 2 4 2 3 2 6" xfId="26682"/>
    <cellStyle name="Normal 6 2 2 4 2 3 3" xfId="26683"/>
    <cellStyle name="Normal 6 2 2 4 2 3 3 2" xfId="26684"/>
    <cellStyle name="Normal 6 2 2 4 2 3 3 3" xfId="26685"/>
    <cellStyle name="Normal 6 2 2 4 2 3 3 4" xfId="26686"/>
    <cellStyle name="Normal 6 2 2 4 2 3 4" xfId="26687"/>
    <cellStyle name="Normal 6 2 2 4 2 3 4 2" xfId="26688"/>
    <cellStyle name="Normal 6 2 2 4 2 3 4 3" xfId="26689"/>
    <cellStyle name="Normal 6 2 2 4 2 3 4 4" xfId="26690"/>
    <cellStyle name="Normal 6 2 2 4 2 3 5" xfId="26691"/>
    <cellStyle name="Normal 6 2 2 4 2 3 5 2" xfId="26692"/>
    <cellStyle name="Normal 6 2 2 4 2 3 5 3" xfId="26693"/>
    <cellStyle name="Normal 6 2 2 4 2 3 5 4" xfId="26694"/>
    <cellStyle name="Normal 6 2 2 4 2 3 6" xfId="26695"/>
    <cellStyle name="Normal 6 2 2 4 2 3 6 2" xfId="26696"/>
    <cellStyle name="Normal 6 2 2 4 2 3 6 3" xfId="26697"/>
    <cellStyle name="Normal 6 2 2 4 2 3 7" xfId="26698"/>
    <cellStyle name="Normal 6 2 2 4 2 3 8" xfId="26699"/>
    <cellStyle name="Normal 6 2 2 4 2 3 9" xfId="26700"/>
    <cellStyle name="Normal 6 2 2 4 2 4" xfId="26701"/>
    <cellStyle name="Normal 6 2 2 4 2 4 2" xfId="26702"/>
    <cellStyle name="Normal 6 2 2 4 2 4 2 2" xfId="26703"/>
    <cellStyle name="Normal 6 2 2 4 2 4 2 3" xfId="26704"/>
    <cellStyle name="Normal 6 2 2 4 2 4 2 4" xfId="26705"/>
    <cellStyle name="Normal 6 2 2 4 2 4 3" xfId="26706"/>
    <cellStyle name="Normal 6 2 2 4 2 4 3 2" xfId="26707"/>
    <cellStyle name="Normal 6 2 2 4 2 4 3 3" xfId="26708"/>
    <cellStyle name="Normal 6 2 2 4 2 4 4" xfId="26709"/>
    <cellStyle name="Normal 6 2 2 4 2 4 5" xfId="26710"/>
    <cellStyle name="Normal 6 2 2 4 2 4 6" xfId="26711"/>
    <cellStyle name="Normal 6 2 2 4 2 5" xfId="26712"/>
    <cellStyle name="Normal 6 2 2 4 2 5 2" xfId="26713"/>
    <cellStyle name="Normal 6 2 2 4 2 5 3" xfId="26714"/>
    <cellStyle name="Normal 6 2 2 4 2 5 4" xfId="26715"/>
    <cellStyle name="Normal 6 2 2 4 2 6" xfId="26716"/>
    <cellStyle name="Normal 6 2 2 4 2 6 2" xfId="26717"/>
    <cellStyle name="Normal 6 2 2 4 2 6 3" xfId="26718"/>
    <cellStyle name="Normal 6 2 2 4 2 6 4" xfId="26719"/>
    <cellStyle name="Normal 6 2 2 4 2 7" xfId="26720"/>
    <cellStyle name="Normal 6 2 2 4 2 7 2" xfId="26721"/>
    <cellStyle name="Normal 6 2 2 4 2 7 3" xfId="26722"/>
    <cellStyle name="Normal 6 2 2 4 2 7 4" xfId="26723"/>
    <cellStyle name="Normal 6 2 2 4 2 8" xfId="26724"/>
    <cellStyle name="Normal 6 2 2 4 2 8 2" xfId="26725"/>
    <cellStyle name="Normal 6 2 2 4 2 8 3" xfId="26726"/>
    <cellStyle name="Normal 6 2 2 4 2 9" xfId="26727"/>
    <cellStyle name="Normal 6 2 2 4 3" xfId="26728"/>
    <cellStyle name="Normal 6 2 2 4 3 10" xfId="26729"/>
    <cellStyle name="Normal 6 2 2 4 3 2" xfId="26730"/>
    <cellStyle name="Normal 6 2 2 4 3 2 2" xfId="26731"/>
    <cellStyle name="Normal 6 2 2 4 3 2 2 2" xfId="26732"/>
    <cellStyle name="Normal 6 2 2 4 3 2 2 2 2" xfId="26733"/>
    <cellStyle name="Normal 6 2 2 4 3 2 2 2 3" xfId="26734"/>
    <cellStyle name="Normal 6 2 2 4 3 2 2 2 4" xfId="26735"/>
    <cellStyle name="Normal 6 2 2 4 3 2 2 3" xfId="26736"/>
    <cellStyle name="Normal 6 2 2 4 3 2 2 3 2" xfId="26737"/>
    <cellStyle name="Normal 6 2 2 4 3 2 2 3 3" xfId="26738"/>
    <cellStyle name="Normal 6 2 2 4 3 2 2 4" xfId="26739"/>
    <cellStyle name="Normal 6 2 2 4 3 2 2 5" xfId="26740"/>
    <cellStyle name="Normal 6 2 2 4 3 2 2 6" xfId="26741"/>
    <cellStyle name="Normal 6 2 2 4 3 2 3" xfId="26742"/>
    <cellStyle name="Normal 6 2 2 4 3 2 3 2" xfId="26743"/>
    <cellStyle name="Normal 6 2 2 4 3 2 3 3" xfId="26744"/>
    <cellStyle name="Normal 6 2 2 4 3 2 3 4" xfId="26745"/>
    <cellStyle name="Normal 6 2 2 4 3 2 4" xfId="26746"/>
    <cellStyle name="Normal 6 2 2 4 3 2 4 2" xfId="26747"/>
    <cellStyle name="Normal 6 2 2 4 3 2 4 3" xfId="26748"/>
    <cellStyle name="Normal 6 2 2 4 3 2 4 4" xfId="26749"/>
    <cellStyle name="Normal 6 2 2 4 3 2 5" xfId="26750"/>
    <cellStyle name="Normal 6 2 2 4 3 2 5 2" xfId="26751"/>
    <cellStyle name="Normal 6 2 2 4 3 2 5 3" xfId="26752"/>
    <cellStyle name="Normal 6 2 2 4 3 2 5 4" xfId="26753"/>
    <cellStyle name="Normal 6 2 2 4 3 2 6" xfId="26754"/>
    <cellStyle name="Normal 6 2 2 4 3 2 6 2" xfId="26755"/>
    <cellStyle name="Normal 6 2 2 4 3 2 6 3" xfId="26756"/>
    <cellStyle name="Normal 6 2 2 4 3 2 7" xfId="26757"/>
    <cellStyle name="Normal 6 2 2 4 3 2 8" xfId="26758"/>
    <cellStyle name="Normal 6 2 2 4 3 2 9" xfId="26759"/>
    <cellStyle name="Normal 6 2 2 4 3 3" xfId="26760"/>
    <cellStyle name="Normal 6 2 2 4 3 3 2" xfId="26761"/>
    <cellStyle name="Normal 6 2 2 4 3 3 2 2" xfId="26762"/>
    <cellStyle name="Normal 6 2 2 4 3 3 2 3" xfId="26763"/>
    <cellStyle name="Normal 6 2 2 4 3 3 2 4" xfId="26764"/>
    <cellStyle name="Normal 6 2 2 4 3 3 3" xfId="26765"/>
    <cellStyle name="Normal 6 2 2 4 3 3 3 2" xfId="26766"/>
    <cellStyle name="Normal 6 2 2 4 3 3 3 3" xfId="26767"/>
    <cellStyle name="Normal 6 2 2 4 3 3 4" xfId="26768"/>
    <cellStyle name="Normal 6 2 2 4 3 3 5" xfId="26769"/>
    <cellStyle name="Normal 6 2 2 4 3 3 6" xfId="26770"/>
    <cellStyle name="Normal 6 2 2 4 3 4" xfId="26771"/>
    <cellStyle name="Normal 6 2 2 4 3 4 2" xfId="26772"/>
    <cellStyle name="Normal 6 2 2 4 3 4 3" xfId="26773"/>
    <cellStyle name="Normal 6 2 2 4 3 4 4" xfId="26774"/>
    <cellStyle name="Normal 6 2 2 4 3 5" xfId="26775"/>
    <cellStyle name="Normal 6 2 2 4 3 5 2" xfId="26776"/>
    <cellStyle name="Normal 6 2 2 4 3 5 3" xfId="26777"/>
    <cellStyle name="Normal 6 2 2 4 3 5 4" xfId="26778"/>
    <cellStyle name="Normal 6 2 2 4 3 6" xfId="26779"/>
    <cellStyle name="Normal 6 2 2 4 3 6 2" xfId="26780"/>
    <cellStyle name="Normal 6 2 2 4 3 6 3" xfId="26781"/>
    <cellStyle name="Normal 6 2 2 4 3 6 4" xfId="26782"/>
    <cellStyle name="Normal 6 2 2 4 3 7" xfId="26783"/>
    <cellStyle name="Normal 6 2 2 4 3 7 2" xfId="26784"/>
    <cellStyle name="Normal 6 2 2 4 3 7 3" xfId="26785"/>
    <cellStyle name="Normal 6 2 2 4 3 8" xfId="26786"/>
    <cellStyle name="Normal 6 2 2 4 3 9" xfId="26787"/>
    <cellStyle name="Normal 6 2 2 4 4" xfId="26788"/>
    <cellStyle name="Normal 6 2 2 4 4 2" xfId="26789"/>
    <cellStyle name="Normal 6 2 2 4 4 2 2" xfId="26790"/>
    <cellStyle name="Normal 6 2 2 4 4 2 2 2" xfId="26791"/>
    <cellStyle name="Normal 6 2 2 4 4 2 2 3" xfId="26792"/>
    <cellStyle name="Normal 6 2 2 4 4 2 2 4" xfId="26793"/>
    <cellStyle name="Normal 6 2 2 4 4 2 3" xfId="26794"/>
    <cellStyle name="Normal 6 2 2 4 4 2 3 2" xfId="26795"/>
    <cellStyle name="Normal 6 2 2 4 4 2 3 3" xfId="26796"/>
    <cellStyle name="Normal 6 2 2 4 4 2 4" xfId="26797"/>
    <cellStyle name="Normal 6 2 2 4 4 2 5" xfId="26798"/>
    <cellStyle name="Normal 6 2 2 4 4 2 6" xfId="26799"/>
    <cellStyle name="Normal 6 2 2 4 4 3" xfId="26800"/>
    <cellStyle name="Normal 6 2 2 4 4 3 2" xfId="26801"/>
    <cellStyle name="Normal 6 2 2 4 4 3 3" xfId="26802"/>
    <cellStyle name="Normal 6 2 2 4 4 3 4" xfId="26803"/>
    <cellStyle name="Normal 6 2 2 4 4 4" xfId="26804"/>
    <cellStyle name="Normal 6 2 2 4 4 4 2" xfId="26805"/>
    <cellStyle name="Normal 6 2 2 4 4 4 3" xfId="26806"/>
    <cellStyle name="Normal 6 2 2 4 4 4 4" xfId="26807"/>
    <cellStyle name="Normal 6 2 2 4 4 5" xfId="26808"/>
    <cellStyle name="Normal 6 2 2 4 4 5 2" xfId="26809"/>
    <cellStyle name="Normal 6 2 2 4 4 5 3" xfId="26810"/>
    <cellStyle name="Normal 6 2 2 4 4 5 4" xfId="26811"/>
    <cellStyle name="Normal 6 2 2 4 4 6" xfId="26812"/>
    <cellStyle name="Normal 6 2 2 4 4 6 2" xfId="26813"/>
    <cellStyle name="Normal 6 2 2 4 4 6 3" xfId="26814"/>
    <cellStyle name="Normal 6 2 2 4 4 7" xfId="26815"/>
    <cellStyle name="Normal 6 2 2 4 4 8" xfId="26816"/>
    <cellStyle name="Normal 6 2 2 4 4 9" xfId="26817"/>
    <cellStyle name="Normal 6 2 2 4 5" xfId="26818"/>
    <cellStyle name="Normal 6 2 2 4 5 2" xfId="26819"/>
    <cellStyle name="Normal 6 2 2 4 5 2 2" xfId="26820"/>
    <cellStyle name="Normal 6 2 2 4 5 2 2 2" xfId="26821"/>
    <cellStyle name="Normal 6 2 2 4 5 2 2 3" xfId="26822"/>
    <cellStyle name="Normal 6 2 2 4 5 2 2 4" xfId="26823"/>
    <cellStyle name="Normal 6 2 2 4 5 2 3" xfId="26824"/>
    <cellStyle name="Normal 6 2 2 4 5 2 3 2" xfId="26825"/>
    <cellStyle name="Normal 6 2 2 4 5 2 3 3" xfId="26826"/>
    <cellStyle name="Normal 6 2 2 4 5 2 4" xfId="26827"/>
    <cellStyle name="Normal 6 2 2 4 5 2 5" xfId="26828"/>
    <cellStyle name="Normal 6 2 2 4 5 2 6" xfId="26829"/>
    <cellStyle name="Normal 6 2 2 4 5 3" xfId="26830"/>
    <cellStyle name="Normal 6 2 2 4 5 3 2" xfId="26831"/>
    <cellStyle name="Normal 6 2 2 4 5 3 3" xfId="26832"/>
    <cellStyle name="Normal 6 2 2 4 5 3 4" xfId="26833"/>
    <cellStyle name="Normal 6 2 2 4 5 4" xfId="26834"/>
    <cellStyle name="Normal 6 2 2 4 5 4 2" xfId="26835"/>
    <cellStyle name="Normal 6 2 2 4 5 4 3" xfId="26836"/>
    <cellStyle name="Normal 6 2 2 4 5 4 4" xfId="26837"/>
    <cellStyle name="Normal 6 2 2 4 5 5" xfId="26838"/>
    <cellStyle name="Normal 6 2 2 4 5 5 2" xfId="26839"/>
    <cellStyle name="Normal 6 2 2 4 5 5 3" xfId="26840"/>
    <cellStyle name="Normal 6 2 2 4 5 5 4" xfId="26841"/>
    <cellStyle name="Normal 6 2 2 4 5 6" xfId="26842"/>
    <cellStyle name="Normal 6 2 2 4 5 6 2" xfId="26843"/>
    <cellStyle name="Normal 6 2 2 4 5 6 3" xfId="26844"/>
    <cellStyle name="Normal 6 2 2 4 5 7" xfId="26845"/>
    <cellStyle name="Normal 6 2 2 4 5 8" xfId="26846"/>
    <cellStyle name="Normal 6 2 2 4 5 9" xfId="26847"/>
    <cellStyle name="Normal 6 2 2 4 6" xfId="26848"/>
    <cellStyle name="Normal 6 2 2 4 6 2" xfId="26849"/>
    <cellStyle name="Normal 6 2 2 4 6 2 2" xfId="26850"/>
    <cellStyle name="Normal 6 2 2 4 6 2 2 2" xfId="26851"/>
    <cellStyle name="Normal 6 2 2 4 6 2 2 3" xfId="26852"/>
    <cellStyle name="Normal 6 2 2 4 6 2 2 4" xfId="26853"/>
    <cellStyle name="Normal 6 2 2 4 6 2 3" xfId="26854"/>
    <cellStyle name="Normal 6 2 2 4 6 2 3 2" xfId="26855"/>
    <cellStyle name="Normal 6 2 2 4 6 2 3 3" xfId="26856"/>
    <cellStyle name="Normal 6 2 2 4 6 2 4" xfId="26857"/>
    <cellStyle name="Normal 6 2 2 4 6 2 5" xfId="26858"/>
    <cellStyle name="Normal 6 2 2 4 6 2 6" xfId="26859"/>
    <cellStyle name="Normal 6 2 2 4 6 3" xfId="26860"/>
    <cellStyle name="Normal 6 2 2 4 6 3 2" xfId="26861"/>
    <cellStyle name="Normal 6 2 2 4 6 3 3" xfId="26862"/>
    <cellStyle name="Normal 6 2 2 4 6 3 4" xfId="26863"/>
    <cellStyle name="Normal 6 2 2 4 6 4" xfId="26864"/>
    <cellStyle name="Normal 6 2 2 4 6 4 2" xfId="26865"/>
    <cellStyle name="Normal 6 2 2 4 6 4 3" xfId="26866"/>
    <cellStyle name="Normal 6 2 2 4 6 4 4" xfId="26867"/>
    <cellStyle name="Normal 6 2 2 4 6 5" xfId="26868"/>
    <cellStyle name="Normal 6 2 2 4 6 5 2" xfId="26869"/>
    <cellStyle name="Normal 6 2 2 4 6 5 3" xfId="26870"/>
    <cellStyle name="Normal 6 2 2 4 6 6" xfId="26871"/>
    <cellStyle name="Normal 6 2 2 4 6 7" xfId="26872"/>
    <cellStyle name="Normal 6 2 2 4 6 8" xfId="26873"/>
    <cellStyle name="Normal 6 2 2 4 7" xfId="26874"/>
    <cellStyle name="Normal 6 2 2 4 7 2" xfId="26875"/>
    <cellStyle name="Normal 6 2 2 4 7 2 2" xfId="26876"/>
    <cellStyle name="Normal 6 2 2 4 7 2 3" xfId="26877"/>
    <cellStyle name="Normal 6 2 2 4 7 2 4" xfId="26878"/>
    <cellStyle name="Normal 6 2 2 4 7 3" xfId="26879"/>
    <cellStyle name="Normal 6 2 2 4 7 3 2" xfId="26880"/>
    <cellStyle name="Normal 6 2 2 4 7 3 3" xfId="26881"/>
    <cellStyle name="Normal 6 2 2 4 7 4" xfId="26882"/>
    <cellStyle name="Normal 6 2 2 4 7 5" xfId="26883"/>
    <cellStyle name="Normal 6 2 2 4 7 6" xfId="26884"/>
    <cellStyle name="Normal 6 2 2 4 8" xfId="26885"/>
    <cellStyle name="Normal 6 2 2 4 8 2" xfId="26886"/>
    <cellStyle name="Normal 6 2 2 4 8 3" xfId="26887"/>
    <cellStyle name="Normal 6 2 2 4 8 4" xfId="26888"/>
    <cellStyle name="Normal 6 2 2 4 9" xfId="26889"/>
    <cellStyle name="Normal 6 2 2 4 9 2" xfId="26890"/>
    <cellStyle name="Normal 6 2 2 4 9 3" xfId="26891"/>
    <cellStyle name="Normal 6 2 2 4 9 4" xfId="26892"/>
    <cellStyle name="Normal 6 2 2 5" xfId="26893"/>
    <cellStyle name="Normal 6 2 2 5 10" xfId="26894"/>
    <cellStyle name="Normal 6 2 2 5 10 2" xfId="26895"/>
    <cellStyle name="Normal 6 2 2 5 10 3" xfId="26896"/>
    <cellStyle name="Normal 6 2 2 5 10 4" xfId="26897"/>
    <cellStyle name="Normal 6 2 2 5 11" xfId="26898"/>
    <cellStyle name="Normal 6 2 2 5 11 2" xfId="26899"/>
    <cellStyle name="Normal 6 2 2 5 11 3" xfId="26900"/>
    <cellStyle name="Normal 6 2 2 5 12" xfId="26901"/>
    <cellStyle name="Normal 6 2 2 5 13" xfId="26902"/>
    <cellStyle name="Normal 6 2 2 5 14" xfId="26903"/>
    <cellStyle name="Normal 6 2 2 5 2" xfId="26904"/>
    <cellStyle name="Normal 6 2 2 5 2 10" xfId="26905"/>
    <cellStyle name="Normal 6 2 2 5 2 11" xfId="26906"/>
    <cellStyle name="Normal 6 2 2 5 2 2" xfId="26907"/>
    <cellStyle name="Normal 6 2 2 5 2 2 10" xfId="26908"/>
    <cellStyle name="Normal 6 2 2 5 2 2 2" xfId="26909"/>
    <cellStyle name="Normal 6 2 2 5 2 2 2 2" xfId="26910"/>
    <cellStyle name="Normal 6 2 2 5 2 2 2 2 2" xfId="26911"/>
    <cellStyle name="Normal 6 2 2 5 2 2 2 2 2 2" xfId="26912"/>
    <cellStyle name="Normal 6 2 2 5 2 2 2 2 2 3" xfId="26913"/>
    <cellStyle name="Normal 6 2 2 5 2 2 2 2 2 4" xfId="26914"/>
    <cellStyle name="Normal 6 2 2 5 2 2 2 2 3" xfId="26915"/>
    <cellStyle name="Normal 6 2 2 5 2 2 2 2 3 2" xfId="26916"/>
    <cellStyle name="Normal 6 2 2 5 2 2 2 2 3 3" xfId="26917"/>
    <cellStyle name="Normal 6 2 2 5 2 2 2 2 4" xfId="26918"/>
    <cellStyle name="Normal 6 2 2 5 2 2 2 2 5" xfId="26919"/>
    <cellStyle name="Normal 6 2 2 5 2 2 2 2 6" xfId="26920"/>
    <cellStyle name="Normal 6 2 2 5 2 2 2 3" xfId="26921"/>
    <cellStyle name="Normal 6 2 2 5 2 2 2 3 2" xfId="26922"/>
    <cellStyle name="Normal 6 2 2 5 2 2 2 3 3" xfId="26923"/>
    <cellStyle name="Normal 6 2 2 5 2 2 2 3 4" xfId="26924"/>
    <cellStyle name="Normal 6 2 2 5 2 2 2 4" xfId="26925"/>
    <cellStyle name="Normal 6 2 2 5 2 2 2 4 2" xfId="26926"/>
    <cellStyle name="Normal 6 2 2 5 2 2 2 4 3" xfId="26927"/>
    <cellStyle name="Normal 6 2 2 5 2 2 2 4 4" xfId="26928"/>
    <cellStyle name="Normal 6 2 2 5 2 2 2 5" xfId="26929"/>
    <cellStyle name="Normal 6 2 2 5 2 2 2 5 2" xfId="26930"/>
    <cellStyle name="Normal 6 2 2 5 2 2 2 5 3" xfId="26931"/>
    <cellStyle name="Normal 6 2 2 5 2 2 2 5 4" xfId="26932"/>
    <cellStyle name="Normal 6 2 2 5 2 2 2 6" xfId="26933"/>
    <cellStyle name="Normal 6 2 2 5 2 2 2 6 2" xfId="26934"/>
    <cellStyle name="Normal 6 2 2 5 2 2 2 6 3" xfId="26935"/>
    <cellStyle name="Normal 6 2 2 5 2 2 2 7" xfId="26936"/>
    <cellStyle name="Normal 6 2 2 5 2 2 2 8" xfId="26937"/>
    <cellStyle name="Normal 6 2 2 5 2 2 2 9" xfId="26938"/>
    <cellStyle name="Normal 6 2 2 5 2 2 3" xfId="26939"/>
    <cellStyle name="Normal 6 2 2 5 2 2 3 2" xfId="26940"/>
    <cellStyle name="Normal 6 2 2 5 2 2 3 2 2" xfId="26941"/>
    <cellStyle name="Normal 6 2 2 5 2 2 3 2 3" xfId="26942"/>
    <cellStyle name="Normal 6 2 2 5 2 2 3 2 4" xfId="26943"/>
    <cellStyle name="Normal 6 2 2 5 2 2 3 3" xfId="26944"/>
    <cellStyle name="Normal 6 2 2 5 2 2 3 3 2" xfId="26945"/>
    <cellStyle name="Normal 6 2 2 5 2 2 3 3 3" xfId="26946"/>
    <cellStyle name="Normal 6 2 2 5 2 2 3 4" xfId="26947"/>
    <cellStyle name="Normal 6 2 2 5 2 2 3 5" xfId="26948"/>
    <cellStyle name="Normal 6 2 2 5 2 2 3 6" xfId="26949"/>
    <cellStyle name="Normal 6 2 2 5 2 2 4" xfId="26950"/>
    <cellStyle name="Normal 6 2 2 5 2 2 4 2" xfId="26951"/>
    <cellStyle name="Normal 6 2 2 5 2 2 4 3" xfId="26952"/>
    <cellStyle name="Normal 6 2 2 5 2 2 4 4" xfId="26953"/>
    <cellStyle name="Normal 6 2 2 5 2 2 5" xfId="26954"/>
    <cellStyle name="Normal 6 2 2 5 2 2 5 2" xfId="26955"/>
    <cellStyle name="Normal 6 2 2 5 2 2 5 3" xfId="26956"/>
    <cellStyle name="Normal 6 2 2 5 2 2 5 4" xfId="26957"/>
    <cellStyle name="Normal 6 2 2 5 2 2 6" xfId="26958"/>
    <cellStyle name="Normal 6 2 2 5 2 2 6 2" xfId="26959"/>
    <cellStyle name="Normal 6 2 2 5 2 2 6 3" xfId="26960"/>
    <cellStyle name="Normal 6 2 2 5 2 2 6 4" xfId="26961"/>
    <cellStyle name="Normal 6 2 2 5 2 2 7" xfId="26962"/>
    <cellStyle name="Normal 6 2 2 5 2 2 7 2" xfId="26963"/>
    <cellStyle name="Normal 6 2 2 5 2 2 7 3" xfId="26964"/>
    <cellStyle name="Normal 6 2 2 5 2 2 8" xfId="26965"/>
    <cellStyle name="Normal 6 2 2 5 2 2 9" xfId="26966"/>
    <cellStyle name="Normal 6 2 2 5 2 3" xfId="26967"/>
    <cellStyle name="Normal 6 2 2 5 2 3 2" xfId="26968"/>
    <cellStyle name="Normal 6 2 2 5 2 3 2 2" xfId="26969"/>
    <cellStyle name="Normal 6 2 2 5 2 3 2 2 2" xfId="26970"/>
    <cellStyle name="Normal 6 2 2 5 2 3 2 2 3" xfId="26971"/>
    <cellStyle name="Normal 6 2 2 5 2 3 2 2 4" xfId="26972"/>
    <cellStyle name="Normal 6 2 2 5 2 3 2 3" xfId="26973"/>
    <cellStyle name="Normal 6 2 2 5 2 3 2 3 2" xfId="26974"/>
    <cellStyle name="Normal 6 2 2 5 2 3 2 3 3" xfId="26975"/>
    <cellStyle name="Normal 6 2 2 5 2 3 2 4" xfId="26976"/>
    <cellStyle name="Normal 6 2 2 5 2 3 2 5" xfId="26977"/>
    <cellStyle name="Normal 6 2 2 5 2 3 2 6" xfId="26978"/>
    <cellStyle name="Normal 6 2 2 5 2 3 3" xfId="26979"/>
    <cellStyle name="Normal 6 2 2 5 2 3 3 2" xfId="26980"/>
    <cellStyle name="Normal 6 2 2 5 2 3 3 3" xfId="26981"/>
    <cellStyle name="Normal 6 2 2 5 2 3 3 4" xfId="26982"/>
    <cellStyle name="Normal 6 2 2 5 2 3 4" xfId="26983"/>
    <cellStyle name="Normal 6 2 2 5 2 3 4 2" xfId="26984"/>
    <cellStyle name="Normal 6 2 2 5 2 3 4 3" xfId="26985"/>
    <cellStyle name="Normal 6 2 2 5 2 3 4 4" xfId="26986"/>
    <cellStyle name="Normal 6 2 2 5 2 3 5" xfId="26987"/>
    <cellStyle name="Normal 6 2 2 5 2 3 5 2" xfId="26988"/>
    <cellStyle name="Normal 6 2 2 5 2 3 5 3" xfId="26989"/>
    <cellStyle name="Normal 6 2 2 5 2 3 5 4" xfId="26990"/>
    <cellStyle name="Normal 6 2 2 5 2 3 6" xfId="26991"/>
    <cellStyle name="Normal 6 2 2 5 2 3 6 2" xfId="26992"/>
    <cellStyle name="Normal 6 2 2 5 2 3 6 3" xfId="26993"/>
    <cellStyle name="Normal 6 2 2 5 2 3 7" xfId="26994"/>
    <cellStyle name="Normal 6 2 2 5 2 3 8" xfId="26995"/>
    <cellStyle name="Normal 6 2 2 5 2 3 9" xfId="26996"/>
    <cellStyle name="Normal 6 2 2 5 2 4" xfId="26997"/>
    <cellStyle name="Normal 6 2 2 5 2 4 2" xfId="26998"/>
    <cellStyle name="Normal 6 2 2 5 2 4 2 2" xfId="26999"/>
    <cellStyle name="Normal 6 2 2 5 2 4 2 3" xfId="27000"/>
    <cellStyle name="Normal 6 2 2 5 2 4 2 4" xfId="27001"/>
    <cellStyle name="Normal 6 2 2 5 2 4 3" xfId="27002"/>
    <cellStyle name="Normal 6 2 2 5 2 4 3 2" xfId="27003"/>
    <cellStyle name="Normal 6 2 2 5 2 4 3 3" xfId="27004"/>
    <cellStyle name="Normal 6 2 2 5 2 4 4" xfId="27005"/>
    <cellStyle name="Normal 6 2 2 5 2 4 5" xfId="27006"/>
    <cellStyle name="Normal 6 2 2 5 2 4 6" xfId="27007"/>
    <cellStyle name="Normal 6 2 2 5 2 5" xfId="27008"/>
    <cellStyle name="Normal 6 2 2 5 2 5 2" xfId="27009"/>
    <cellStyle name="Normal 6 2 2 5 2 5 3" xfId="27010"/>
    <cellStyle name="Normal 6 2 2 5 2 5 4" xfId="27011"/>
    <cellStyle name="Normal 6 2 2 5 2 6" xfId="27012"/>
    <cellStyle name="Normal 6 2 2 5 2 6 2" xfId="27013"/>
    <cellStyle name="Normal 6 2 2 5 2 6 3" xfId="27014"/>
    <cellStyle name="Normal 6 2 2 5 2 6 4" xfId="27015"/>
    <cellStyle name="Normal 6 2 2 5 2 7" xfId="27016"/>
    <cellStyle name="Normal 6 2 2 5 2 7 2" xfId="27017"/>
    <cellStyle name="Normal 6 2 2 5 2 7 3" xfId="27018"/>
    <cellStyle name="Normal 6 2 2 5 2 7 4" xfId="27019"/>
    <cellStyle name="Normal 6 2 2 5 2 8" xfId="27020"/>
    <cellStyle name="Normal 6 2 2 5 2 8 2" xfId="27021"/>
    <cellStyle name="Normal 6 2 2 5 2 8 3" xfId="27022"/>
    <cellStyle name="Normal 6 2 2 5 2 9" xfId="27023"/>
    <cellStyle name="Normal 6 2 2 5 3" xfId="27024"/>
    <cellStyle name="Normal 6 2 2 5 3 10" xfId="27025"/>
    <cellStyle name="Normal 6 2 2 5 3 2" xfId="27026"/>
    <cellStyle name="Normal 6 2 2 5 3 2 2" xfId="27027"/>
    <cellStyle name="Normal 6 2 2 5 3 2 2 2" xfId="27028"/>
    <cellStyle name="Normal 6 2 2 5 3 2 2 2 2" xfId="27029"/>
    <cellStyle name="Normal 6 2 2 5 3 2 2 2 3" xfId="27030"/>
    <cellStyle name="Normal 6 2 2 5 3 2 2 2 4" xfId="27031"/>
    <cellStyle name="Normal 6 2 2 5 3 2 2 3" xfId="27032"/>
    <cellStyle name="Normal 6 2 2 5 3 2 2 3 2" xfId="27033"/>
    <cellStyle name="Normal 6 2 2 5 3 2 2 3 3" xfId="27034"/>
    <cellStyle name="Normal 6 2 2 5 3 2 2 4" xfId="27035"/>
    <cellStyle name="Normal 6 2 2 5 3 2 2 5" xfId="27036"/>
    <cellStyle name="Normal 6 2 2 5 3 2 2 6" xfId="27037"/>
    <cellStyle name="Normal 6 2 2 5 3 2 3" xfId="27038"/>
    <cellStyle name="Normal 6 2 2 5 3 2 3 2" xfId="27039"/>
    <cellStyle name="Normal 6 2 2 5 3 2 3 3" xfId="27040"/>
    <cellStyle name="Normal 6 2 2 5 3 2 3 4" xfId="27041"/>
    <cellStyle name="Normal 6 2 2 5 3 2 4" xfId="27042"/>
    <cellStyle name="Normal 6 2 2 5 3 2 4 2" xfId="27043"/>
    <cellStyle name="Normal 6 2 2 5 3 2 4 3" xfId="27044"/>
    <cellStyle name="Normal 6 2 2 5 3 2 4 4" xfId="27045"/>
    <cellStyle name="Normal 6 2 2 5 3 2 5" xfId="27046"/>
    <cellStyle name="Normal 6 2 2 5 3 2 5 2" xfId="27047"/>
    <cellStyle name="Normal 6 2 2 5 3 2 5 3" xfId="27048"/>
    <cellStyle name="Normal 6 2 2 5 3 2 5 4" xfId="27049"/>
    <cellStyle name="Normal 6 2 2 5 3 2 6" xfId="27050"/>
    <cellStyle name="Normal 6 2 2 5 3 2 6 2" xfId="27051"/>
    <cellStyle name="Normal 6 2 2 5 3 2 6 3" xfId="27052"/>
    <cellStyle name="Normal 6 2 2 5 3 2 7" xfId="27053"/>
    <cellStyle name="Normal 6 2 2 5 3 2 8" xfId="27054"/>
    <cellStyle name="Normal 6 2 2 5 3 2 9" xfId="27055"/>
    <cellStyle name="Normal 6 2 2 5 3 3" xfId="27056"/>
    <cellStyle name="Normal 6 2 2 5 3 3 2" xfId="27057"/>
    <cellStyle name="Normal 6 2 2 5 3 3 2 2" xfId="27058"/>
    <cellStyle name="Normal 6 2 2 5 3 3 2 3" xfId="27059"/>
    <cellStyle name="Normal 6 2 2 5 3 3 2 4" xfId="27060"/>
    <cellStyle name="Normal 6 2 2 5 3 3 3" xfId="27061"/>
    <cellStyle name="Normal 6 2 2 5 3 3 3 2" xfId="27062"/>
    <cellStyle name="Normal 6 2 2 5 3 3 3 3" xfId="27063"/>
    <cellStyle name="Normal 6 2 2 5 3 3 4" xfId="27064"/>
    <cellStyle name="Normal 6 2 2 5 3 3 5" xfId="27065"/>
    <cellStyle name="Normal 6 2 2 5 3 3 6" xfId="27066"/>
    <cellStyle name="Normal 6 2 2 5 3 4" xfId="27067"/>
    <cellStyle name="Normal 6 2 2 5 3 4 2" xfId="27068"/>
    <cellStyle name="Normal 6 2 2 5 3 4 3" xfId="27069"/>
    <cellStyle name="Normal 6 2 2 5 3 4 4" xfId="27070"/>
    <cellStyle name="Normal 6 2 2 5 3 5" xfId="27071"/>
    <cellStyle name="Normal 6 2 2 5 3 5 2" xfId="27072"/>
    <cellStyle name="Normal 6 2 2 5 3 5 3" xfId="27073"/>
    <cellStyle name="Normal 6 2 2 5 3 5 4" xfId="27074"/>
    <cellStyle name="Normal 6 2 2 5 3 6" xfId="27075"/>
    <cellStyle name="Normal 6 2 2 5 3 6 2" xfId="27076"/>
    <cellStyle name="Normal 6 2 2 5 3 6 3" xfId="27077"/>
    <cellStyle name="Normal 6 2 2 5 3 6 4" xfId="27078"/>
    <cellStyle name="Normal 6 2 2 5 3 7" xfId="27079"/>
    <cellStyle name="Normal 6 2 2 5 3 7 2" xfId="27080"/>
    <cellStyle name="Normal 6 2 2 5 3 7 3" xfId="27081"/>
    <cellStyle name="Normal 6 2 2 5 3 8" xfId="27082"/>
    <cellStyle name="Normal 6 2 2 5 3 9" xfId="27083"/>
    <cellStyle name="Normal 6 2 2 5 4" xfId="27084"/>
    <cellStyle name="Normal 6 2 2 5 4 2" xfId="27085"/>
    <cellStyle name="Normal 6 2 2 5 4 2 2" xfId="27086"/>
    <cellStyle name="Normal 6 2 2 5 4 2 2 2" xfId="27087"/>
    <cellStyle name="Normal 6 2 2 5 4 2 2 3" xfId="27088"/>
    <cellStyle name="Normal 6 2 2 5 4 2 2 4" xfId="27089"/>
    <cellStyle name="Normal 6 2 2 5 4 2 3" xfId="27090"/>
    <cellStyle name="Normal 6 2 2 5 4 2 3 2" xfId="27091"/>
    <cellStyle name="Normal 6 2 2 5 4 2 3 3" xfId="27092"/>
    <cellStyle name="Normal 6 2 2 5 4 2 4" xfId="27093"/>
    <cellStyle name="Normal 6 2 2 5 4 2 5" xfId="27094"/>
    <cellStyle name="Normal 6 2 2 5 4 2 6" xfId="27095"/>
    <cellStyle name="Normal 6 2 2 5 4 3" xfId="27096"/>
    <cellStyle name="Normal 6 2 2 5 4 3 2" xfId="27097"/>
    <cellStyle name="Normal 6 2 2 5 4 3 3" xfId="27098"/>
    <cellStyle name="Normal 6 2 2 5 4 3 4" xfId="27099"/>
    <cellStyle name="Normal 6 2 2 5 4 4" xfId="27100"/>
    <cellStyle name="Normal 6 2 2 5 4 4 2" xfId="27101"/>
    <cellStyle name="Normal 6 2 2 5 4 4 3" xfId="27102"/>
    <cellStyle name="Normal 6 2 2 5 4 4 4" xfId="27103"/>
    <cellStyle name="Normal 6 2 2 5 4 5" xfId="27104"/>
    <cellStyle name="Normal 6 2 2 5 4 5 2" xfId="27105"/>
    <cellStyle name="Normal 6 2 2 5 4 5 3" xfId="27106"/>
    <cellStyle name="Normal 6 2 2 5 4 5 4" xfId="27107"/>
    <cellStyle name="Normal 6 2 2 5 4 6" xfId="27108"/>
    <cellStyle name="Normal 6 2 2 5 4 6 2" xfId="27109"/>
    <cellStyle name="Normal 6 2 2 5 4 6 3" xfId="27110"/>
    <cellStyle name="Normal 6 2 2 5 4 7" xfId="27111"/>
    <cellStyle name="Normal 6 2 2 5 4 8" xfId="27112"/>
    <cellStyle name="Normal 6 2 2 5 4 9" xfId="27113"/>
    <cellStyle name="Normal 6 2 2 5 5" xfId="27114"/>
    <cellStyle name="Normal 6 2 2 5 5 2" xfId="27115"/>
    <cellStyle name="Normal 6 2 2 5 5 2 2" xfId="27116"/>
    <cellStyle name="Normal 6 2 2 5 5 2 2 2" xfId="27117"/>
    <cellStyle name="Normal 6 2 2 5 5 2 2 3" xfId="27118"/>
    <cellStyle name="Normal 6 2 2 5 5 2 2 4" xfId="27119"/>
    <cellStyle name="Normal 6 2 2 5 5 2 3" xfId="27120"/>
    <cellStyle name="Normal 6 2 2 5 5 2 3 2" xfId="27121"/>
    <cellStyle name="Normal 6 2 2 5 5 2 3 3" xfId="27122"/>
    <cellStyle name="Normal 6 2 2 5 5 2 4" xfId="27123"/>
    <cellStyle name="Normal 6 2 2 5 5 2 5" xfId="27124"/>
    <cellStyle name="Normal 6 2 2 5 5 2 6" xfId="27125"/>
    <cellStyle name="Normal 6 2 2 5 5 3" xfId="27126"/>
    <cellStyle name="Normal 6 2 2 5 5 3 2" xfId="27127"/>
    <cellStyle name="Normal 6 2 2 5 5 3 3" xfId="27128"/>
    <cellStyle name="Normal 6 2 2 5 5 3 4" xfId="27129"/>
    <cellStyle name="Normal 6 2 2 5 5 4" xfId="27130"/>
    <cellStyle name="Normal 6 2 2 5 5 4 2" xfId="27131"/>
    <cellStyle name="Normal 6 2 2 5 5 4 3" xfId="27132"/>
    <cellStyle name="Normal 6 2 2 5 5 4 4" xfId="27133"/>
    <cellStyle name="Normal 6 2 2 5 5 5" xfId="27134"/>
    <cellStyle name="Normal 6 2 2 5 5 5 2" xfId="27135"/>
    <cellStyle name="Normal 6 2 2 5 5 5 3" xfId="27136"/>
    <cellStyle name="Normal 6 2 2 5 5 5 4" xfId="27137"/>
    <cellStyle name="Normal 6 2 2 5 5 6" xfId="27138"/>
    <cellStyle name="Normal 6 2 2 5 5 6 2" xfId="27139"/>
    <cellStyle name="Normal 6 2 2 5 5 6 3" xfId="27140"/>
    <cellStyle name="Normal 6 2 2 5 5 7" xfId="27141"/>
    <cellStyle name="Normal 6 2 2 5 5 8" xfId="27142"/>
    <cellStyle name="Normal 6 2 2 5 5 9" xfId="27143"/>
    <cellStyle name="Normal 6 2 2 5 6" xfId="27144"/>
    <cellStyle name="Normal 6 2 2 5 6 2" xfId="27145"/>
    <cellStyle name="Normal 6 2 2 5 6 2 2" xfId="27146"/>
    <cellStyle name="Normal 6 2 2 5 6 2 2 2" xfId="27147"/>
    <cellStyle name="Normal 6 2 2 5 6 2 2 3" xfId="27148"/>
    <cellStyle name="Normal 6 2 2 5 6 2 2 4" xfId="27149"/>
    <cellStyle name="Normal 6 2 2 5 6 2 3" xfId="27150"/>
    <cellStyle name="Normal 6 2 2 5 6 2 3 2" xfId="27151"/>
    <cellStyle name="Normal 6 2 2 5 6 2 3 3" xfId="27152"/>
    <cellStyle name="Normal 6 2 2 5 6 2 4" xfId="27153"/>
    <cellStyle name="Normal 6 2 2 5 6 2 5" xfId="27154"/>
    <cellStyle name="Normal 6 2 2 5 6 2 6" xfId="27155"/>
    <cellStyle name="Normal 6 2 2 5 6 3" xfId="27156"/>
    <cellStyle name="Normal 6 2 2 5 6 3 2" xfId="27157"/>
    <cellStyle name="Normal 6 2 2 5 6 3 3" xfId="27158"/>
    <cellStyle name="Normal 6 2 2 5 6 3 4" xfId="27159"/>
    <cellStyle name="Normal 6 2 2 5 6 4" xfId="27160"/>
    <cellStyle name="Normal 6 2 2 5 6 4 2" xfId="27161"/>
    <cellStyle name="Normal 6 2 2 5 6 4 3" xfId="27162"/>
    <cellStyle name="Normal 6 2 2 5 6 4 4" xfId="27163"/>
    <cellStyle name="Normal 6 2 2 5 6 5" xfId="27164"/>
    <cellStyle name="Normal 6 2 2 5 6 5 2" xfId="27165"/>
    <cellStyle name="Normal 6 2 2 5 6 5 3" xfId="27166"/>
    <cellStyle name="Normal 6 2 2 5 6 6" xfId="27167"/>
    <cellStyle name="Normal 6 2 2 5 6 7" xfId="27168"/>
    <cellStyle name="Normal 6 2 2 5 6 8" xfId="27169"/>
    <cellStyle name="Normal 6 2 2 5 7" xfId="27170"/>
    <cellStyle name="Normal 6 2 2 5 7 2" xfId="27171"/>
    <cellStyle name="Normal 6 2 2 5 7 2 2" xfId="27172"/>
    <cellStyle name="Normal 6 2 2 5 7 2 3" xfId="27173"/>
    <cellStyle name="Normal 6 2 2 5 7 2 4" xfId="27174"/>
    <cellStyle name="Normal 6 2 2 5 7 3" xfId="27175"/>
    <cellStyle name="Normal 6 2 2 5 7 3 2" xfId="27176"/>
    <cellStyle name="Normal 6 2 2 5 7 3 3" xfId="27177"/>
    <cellStyle name="Normal 6 2 2 5 7 4" xfId="27178"/>
    <cellStyle name="Normal 6 2 2 5 7 5" xfId="27179"/>
    <cellStyle name="Normal 6 2 2 5 7 6" xfId="27180"/>
    <cellStyle name="Normal 6 2 2 5 8" xfId="27181"/>
    <cellStyle name="Normal 6 2 2 5 8 2" xfId="27182"/>
    <cellStyle name="Normal 6 2 2 5 8 3" xfId="27183"/>
    <cellStyle name="Normal 6 2 2 5 8 4" xfId="27184"/>
    <cellStyle name="Normal 6 2 2 5 9" xfId="27185"/>
    <cellStyle name="Normal 6 2 2 5 9 2" xfId="27186"/>
    <cellStyle name="Normal 6 2 2 5 9 3" xfId="27187"/>
    <cellStyle name="Normal 6 2 2 5 9 4" xfId="27188"/>
    <cellStyle name="Normal 6 2 2 6" xfId="27189"/>
    <cellStyle name="Normal 6 2 2 6 10" xfId="27190"/>
    <cellStyle name="Normal 6 2 2 6 11" xfId="27191"/>
    <cellStyle name="Normal 6 2 2 6 2" xfId="27192"/>
    <cellStyle name="Normal 6 2 2 6 2 10" xfId="27193"/>
    <cellStyle name="Normal 6 2 2 6 2 2" xfId="27194"/>
    <cellStyle name="Normal 6 2 2 6 2 2 2" xfId="27195"/>
    <cellStyle name="Normal 6 2 2 6 2 2 2 2" xfId="27196"/>
    <cellStyle name="Normal 6 2 2 6 2 2 2 2 2" xfId="27197"/>
    <cellStyle name="Normal 6 2 2 6 2 2 2 2 3" xfId="27198"/>
    <cellStyle name="Normal 6 2 2 6 2 2 2 2 4" xfId="27199"/>
    <cellStyle name="Normal 6 2 2 6 2 2 2 3" xfId="27200"/>
    <cellStyle name="Normal 6 2 2 6 2 2 2 3 2" xfId="27201"/>
    <cellStyle name="Normal 6 2 2 6 2 2 2 3 3" xfId="27202"/>
    <cellStyle name="Normal 6 2 2 6 2 2 2 4" xfId="27203"/>
    <cellStyle name="Normal 6 2 2 6 2 2 2 5" xfId="27204"/>
    <cellStyle name="Normal 6 2 2 6 2 2 2 6" xfId="27205"/>
    <cellStyle name="Normal 6 2 2 6 2 2 3" xfId="27206"/>
    <cellStyle name="Normal 6 2 2 6 2 2 3 2" xfId="27207"/>
    <cellStyle name="Normal 6 2 2 6 2 2 3 3" xfId="27208"/>
    <cellStyle name="Normal 6 2 2 6 2 2 3 4" xfId="27209"/>
    <cellStyle name="Normal 6 2 2 6 2 2 4" xfId="27210"/>
    <cellStyle name="Normal 6 2 2 6 2 2 4 2" xfId="27211"/>
    <cellStyle name="Normal 6 2 2 6 2 2 4 3" xfId="27212"/>
    <cellStyle name="Normal 6 2 2 6 2 2 4 4" xfId="27213"/>
    <cellStyle name="Normal 6 2 2 6 2 2 5" xfId="27214"/>
    <cellStyle name="Normal 6 2 2 6 2 2 5 2" xfId="27215"/>
    <cellStyle name="Normal 6 2 2 6 2 2 5 3" xfId="27216"/>
    <cellStyle name="Normal 6 2 2 6 2 2 5 4" xfId="27217"/>
    <cellStyle name="Normal 6 2 2 6 2 2 6" xfId="27218"/>
    <cellStyle name="Normal 6 2 2 6 2 2 6 2" xfId="27219"/>
    <cellStyle name="Normal 6 2 2 6 2 2 6 3" xfId="27220"/>
    <cellStyle name="Normal 6 2 2 6 2 2 7" xfId="27221"/>
    <cellStyle name="Normal 6 2 2 6 2 2 8" xfId="27222"/>
    <cellStyle name="Normal 6 2 2 6 2 2 9" xfId="27223"/>
    <cellStyle name="Normal 6 2 2 6 2 3" xfId="27224"/>
    <cellStyle name="Normal 6 2 2 6 2 3 2" xfId="27225"/>
    <cellStyle name="Normal 6 2 2 6 2 3 2 2" xfId="27226"/>
    <cellStyle name="Normal 6 2 2 6 2 3 2 3" xfId="27227"/>
    <cellStyle name="Normal 6 2 2 6 2 3 2 4" xfId="27228"/>
    <cellStyle name="Normal 6 2 2 6 2 3 3" xfId="27229"/>
    <cellStyle name="Normal 6 2 2 6 2 3 3 2" xfId="27230"/>
    <cellStyle name="Normal 6 2 2 6 2 3 3 3" xfId="27231"/>
    <cellStyle name="Normal 6 2 2 6 2 3 4" xfId="27232"/>
    <cellStyle name="Normal 6 2 2 6 2 3 5" xfId="27233"/>
    <cellStyle name="Normal 6 2 2 6 2 3 6" xfId="27234"/>
    <cellStyle name="Normal 6 2 2 6 2 4" xfId="27235"/>
    <cellStyle name="Normal 6 2 2 6 2 4 2" xfId="27236"/>
    <cellStyle name="Normal 6 2 2 6 2 4 3" xfId="27237"/>
    <cellStyle name="Normal 6 2 2 6 2 4 4" xfId="27238"/>
    <cellStyle name="Normal 6 2 2 6 2 5" xfId="27239"/>
    <cellStyle name="Normal 6 2 2 6 2 5 2" xfId="27240"/>
    <cellStyle name="Normal 6 2 2 6 2 5 3" xfId="27241"/>
    <cellStyle name="Normal 6 2 2 6 2 5 4" xfId="27242"/>
    <cellStyle name="Normal 6 2 2 6 2 6" xfId="27243"/>
    <cellStyle name="Normal 6 2 2 6 2 6 2" xfId="27244"/>
    <cellStyle name="Normal 6 2 2 6 2 6 3" xfId="27245"/>
    <cellStyle name="Normal 6 2 2 6 2 6 4" xfId="27246"/>
    <cellStyle name="Normal 6 2 2 6 2 7" xfId="27247"/>
    <cellStyle name="Normal 6 2 2 6 2 7 2" xfId="27248"/>
    <cellStyle name="Normal 6 2 2 6 2 7 3" xfId="27249"/>
    <cellStyle name="Normal 6 2 2 6 2 8" xfId="27250"/>
    <cellStyle name="Normal 6 2 2 6 2 9" xfId="27251"/>
    <cellStyle name="Normal 6 2 2 6 3" xfId="27252"/>
    <cellStyle name="Normal 6 2 2 6 3 2" xfId="27253"/>
    <cellStyle name="Normal 6 2 2 6 3 2 2" xfId="27254"/>
    <cellStyle name="Normal 6 2 2 6 3 2 2 2" xfId="27255"/>
    <cellStyle name="Normal 6 2 2 6 3 2 2 3" xfId="27256"/>
    <cellStyle name="Normal 6 2 2 6 3 2 2 4" xfId="27257"/>
    <cellStyle name="Normal 6 2 2 6 3 2 3" xfId="27258"/>
    <cellStyle name="Normal 6 2 2 6 3 2 3 2" xfId="27259"/>
    <cellStyle name="Normal 6 2 2 6 3 2 3 3" xfId="27260"/>
    <cellStyle name="Normal 6 2 2 6 3 2 4" xfId="27261"/>
    <cellStyle name="Normal 6 2 2 6 3 2 5" xfId="27262"/>
    <cellStyle name="Normal 6 2 2 6 3 2 6" xfId="27263"/>
    <cellStyle name="Normal 6 2 2 6 3 3" xfId="27264"/>
    <cellStyle name="Normal 6 2 2 6 3 3 2" xfId="27265"/>
    <cellStyle name="Normal 6 2 2 6 3 3 3" xfId="27266"/>
    <cellStyle name="Normal 6 2 2 6 3 3 4" xfId="27267"/>
    <cellStyle name="Normal 6 2 2 6 3 4" xfId="27268"/>
    <cellStyle name="Normal 6 2 2 6 3 4 2" xfId="27269"/>
    <cellStyle name="Normal 6 2 2 6 3 4 3" xfId="27270"/>
    <cellStyle name="Normal 6 2 2 6 3 4 4" xfId="27271"/>
    <cellStyle name="Normal 6 2 2 6 3 5" xfId="27272"/>
    <cellStyle name="Normal 6 2 2 6 3 5 2" xfId="27273"/>
    <cellStyle name="Normal 6 2 2 6 3 5 3" xfId="27274"/>
    <cellStyle name="Normal 6 2 2 6 3 5 4" xfId="27275"/>
    <cellStyle name="Normal 6 2 2 6 3 6" xfId="27276"/>
    <cellStyle name="Normal 6 2 2 6 3 6 2" xfId="27277"/>
    <cellStyle name="Normal 6 2 2 6 3 6 3" xfId="27278"/>
    <cellStyle name="Normal 6 2 2 6 3 7" xfId="27279"/>
    <cellStyle name="Normal 6 2 2 6 3 8" xfId="27280"/>
    <cellStyle name="Normal 6 2 2 6 3 9" xfId="27281"/>
    <cellStyle name="Normal 6 2 2 6 4" xfId="27282"/>
    <cellStyle name="Normal 6 2 2 6 4 2" xfId="27283"/>
    <cellStyle name="Normal 6 2 2 6 4 2 2" xfId="27284"/>
    <cellStyle name="Normal 6 2 2 6 4 2 3" xfId="27285"/>
    <cellStyle name="Normal 6 2 2 6 4 2 4" xfId="27286"/>
    <cellStyle name="Normal 6 2 2 6 4 3" xfId="27287"/>
    <cellStyle name="Normal 6 2 2 6 4 3 2" xfId="27288"/>
    <cellStyle name="Normal 6 2 2 6 4 3 3" xfId="27289"/>
    <cellStyle name="Normal 6 2 2 6 4 4" xfId="27290"/>
    <cellStyle name="Normal 6 2 2 6 4 5" xfId="27291"/>
    <cellStyle name="Normal 6 2 2 6 4 6" xfId="27292"/>
    <cellStyle name="Normal 6 2 2 6 5" xfId="27293"/>
    <cellStyle name="Normal 6 2 2 6 5 2" xfId="27294"/>
    <cellStyle name="Normal 6 2 2 6 5 3" xfId="27295"/>
    <cellStyle name="Normal 6 2 2 6 5 4" xfId="27296"/>
    <cellStyle name="Normal 6 2 2 6 6" xfId="27297"/>
    <cellStyle name="Normal 6 2 2 6 6 2" xfId="27298"/>
    <cellStyle name="Normal 6 2 2 6 6 3" xfId="27299"/>
    <cellStyle name="Normal 6 2 2 6 6 4" xfId="27300"/>
    <cellStyle name="Normal 6 2 2 6 7" xfId="27301"/>
    <cellStyle name="Normal 6 2 2 6 7 2" xfId="27302"/>
    <cellStyle name="Normal 6 2 2 6 7 3" xfId="27303"/>
    <cellStyle name="Normal 6 2 2 6 7 4" xfId="27304"/>
    <cellStyle name="Normal 6 2 2 6 8" xfId="27305"/>
    <cellStyle name="Normal 6 2 2 6 8 2" xfId="27306"/>
    <cellStyle name="Normal 6 2 2 6 8 3" xfId="27307"/>
    <cellStyle name="Normal 6 2 2 6 9" xfId="27308"/>
    <cellStyle name="Normal 6 2 2 7" xfId="27309"/>
    <cellStyle name="Normal 6 2 2 7 10" xfId="27310"/>
    <cellStyle name="Normal 6 2 2 7 11" xfId="27311"/>
    <cellStyle name="Normal 6 2 2 7 2" xfId="27312"/>
    <cellStyle name="Normal 6 2 2 7 2 10" xfId="27313"/>
    <cellStyle name="Normal 6 2 2 7 2 2" xfId="27314"/>
    <cellStyle name="Normal 6 2 2 7 2 2 2" xfId="27315"/>
    <cellStyle name="Normal 6 2 2 7 2 2 2 2" xfId="27316"/>
    <cellStyle name="Normal 6 2 2 7 2 2 2 2 2" xfId="27317"/>
    <cellStyle name="Normal 6 2 2 7 2 2 2 2 3" xfId="27318"/>
    <cellStyle name="Normal 6 2 2 7 2 2 2 2 4" xfId="27319"/>
    <cellStyle name="Normal 6 2 2 7 2 2 2 3" xfId="27320"/>
    <cellStyle name="Normal 6 2 2 7 2 2 2 3 2" xfId="27321"/>
    <cellStyle name="Normal 6 2 2 7 2 2 2 3 3" xfId="27322"/>
    <cellStyle name="Normal 6 2 2 7 2 2 2 4" xfId="27323"/>
    <cellStyle name="Normal 6 2 2 7 2 2 2 5" xfId="27324"/>
    <cellStyle name="Normal 6 2 2 7 2 2 2 6" xfId="27325"/>
    <cellStyle name="Normal 6 2 2 7 2 2 3" xfId="27326"/>
    <cellStyle name="Normal 6 2 2 7 2 2 3 2" xfId="27327"/>
    <cellStyle name="Normal 6 2 2 7 2 2 3 3" xfId="27328"/>
    <cellStyle name="Normal 6 2 2 7 2 2 3 4" xfId="27329"/>
    <cellStyle name="Normal 6 2 2 7 2 2 4" xfId="27330"/>
    <cellStyle name="Normal 6 2 2 7 2 2 4 2" xfId="27331"/>
    <cellStyle name="Normal 6 2 2 7 2 2 4 3" xfId="27332"/>
    <cellStyle name="Normal 6 2 2 7 2 2 4 4" xfId="27333"/>
    <cellStyle name="Normal 6 2 2 7 2 2 5" xfId="27334"/>
    <cellStyle name="Normal 6 2 2 7 2 2 5 2" xfId="27335"/>
    <cellStyle name="Normal 6 2 2 7 2 2 5 3" xfId="27336"/>
    <cellStyle name="Normal 6 2 2 7 2 2 5 4" xfId="27337"/>
    <cellStyle name="Normal 6 2 2 7 2 2 6" xfId="27338"/>
    <cellStyle name="Normal 6 2 2 7 2 2 6 2" xfId="27339"/>
    <cellStyle name="Normal 6 2 2 7 2 2 6 3" xfId="27340"/>
    <cellStyle name="Normal 6 2 2 7 2 2 7" xfId="27341"/>
    <cellStyle name="Normal 6 2 2 7 2 2 8" xfId="27342"/>
    <cellStyle name="Normal 6 2 2 7 2 2 9" xfId="27343"/>
    <cellStyle name="Normal 6 2 2 7 2 3" xfId="27344"/>
    <cellStyle name="Normal 6 2 2 7 2 3 2" xfId="27345"/>
    <cellStyle name="Normal 6 2 2 7 2 3 2 2" xfId="27346"/>
    <cellStyle name="Normal 6 2 2 7 2 3 2 3" xfId="27347"/>
    <cellStyle name="Normal 6 2 2 7 2 3 2 4" xfId="27348"/>
    <cellStyle name="Normal 6 2 2 7 2 3 3" xfId="27349"/>
    <cellStyle name="Normal 6 2 2 7 2 3 3 2" xfId="27350"/>
    <cellStyle name="Normal 6 2 2 7 2 3 3 3" xfId="27351"/>
    <cellStyle name="Normal 6 2 2 7 2 3 4" xfId="27352"/>
    <cellStyle name="Normal 6 2 2 7 2 3 5" xfId="27353"/>
    <cellStyle name="Normal 6 2 2 7 2 3 6" xfId="27354"/>
    <cellStyle name="Normal 6 2 2 7 2 4" xfId="27355"/>
    <cellStyle name="Normal 6 2 2 7 2 4 2" xfId="27356"/>
    <cellStyle name="Normal 6 2 2 7 2 4 3" xfId="27357"/>
    <cellStyle name="Normal 6 2 2 7 2 4 4" xfId="27358"/>
    <cellStyle name="Normal 6 2 2 7 2 5" xfId="27359"/>
    <cellStyle name="Normal 6 2 2 7 2 5 2" xfId="27360"/>
    <cellStyle name="Normal 6 2 2 7 2 5 3" xfId="27361"/>
    <cellStyle name="Normal 6 2 2 7 2 5 4" xfId="27362"/>
    <cellStyle name="Normal 6 2 2 7 2 6" xfId="27363"/>
    <cellStyle name="Normal 6 2 2 7 2 6 2" xfId="27364"/>
    <cellStyle name="Normal 6 2 2 7 2 6 3" xfId="27365"/>
    <cellStyle name="Normal 6 2 2 7 2 6 4" xfId="27366"/>
    <cellStyle name="Normal 6 2 2 7 2 7" xfId="27367"/>
    <cellStyle name="Normal 6 2 2 7 2 7 2" xfId="27368"/>
    <cellStyle name="Normal 6 2 2 7 2 7 3" xfId="27369"/>
    <cellStyle name="Normal 6 2 2 7 2 8" xfId="27370"/>
    <cellStyle name="Normal 6 2 2 7 2 9" xfId="27371"/>
    <cellStyle name="Normal 6 2 2 7 3" xfId="27372"/>
    <cellStyle name="Normal 6 2 2 7 3 2" xfId="27373"/>
    <cellStyle name="Normal 6 2 2 7 3 2 2" xfId="27374"/>
    <cellStyle name="Normal 6 2 2 7 3 2 2 2" xfId="27375"/>
    <cellStyle name="Normal 6 2 2 7 3 2 2 3" xfId="27376"/>
    <cellStyle name="Normal 6 2 2 7 3 2 2 4" xfId="27377"/>
    <cellStyle name="Normal 6 2 2 7 3 2 3" xfId="27378"/>
    <cellStyle name="Normal 6 2 2 7 3 2 3 2" xfId="27379"/>
    <cellStyle name="Normal 6 2 2 7 3 2 3 3" xfId="27380"/>
    <cellStyle name="Normal 6 2 2 7 3 2 4" xfId="27381"/>
    <cellStyle name="Normal 6 2 2 7 3 2 5" xfId="27382"/>
    <cellStyle name="Normal 6 2 2 7 3 2 6" xfId="27383"/>
    <cellStyle name="Normal 6 2 2 7 3 3" xfId="27384"/>
    <cellStyle name="Normal 6 2 2 7 3 3 2" xfId="27385"/>
    <cellStyle name="Normal 6 2 2 7 3 3 3" xfId="27386"/>
    <cellStyle name="Normal 6 2 2 7 3 3 4" xfId="27387"/>
    <cellStyle name="Normal 6 2 2 7 3 4" xfId="27388"/>
    <cellStyle name="Normal 6 2 2 7 3 4 2" xfId="27389"/>
    <cellStyle name="Normal 6 2 2 7 3 4 3" xfId="27390"/>
    <cellStyle name="Normal 6 2 2 7 3 4 4" xfId="27391"/>
    <cellStyle name="Normal 6 2 2 7 3 5" xfId="27392"/>
    <cellStyle name="Normal 6 2 2 7 3 5 2" xfId="27393"/>
    <cellStyle name="Normal 6 2 2 7 3 5 3" xfId="27394"/>
    <cellStyle name="Normal 6 2 2 7 3 5 4" xfId="27395"/>
    <cellStyle name="Normal 6 2 2 7 3 6" xfId="27396"/>
    <cellStyle name="Normal 6 2 2 7 3 6 2" xfId="27397"/>
    <cellStyle name="Normal 6 2 2 7 3 6 3" xfId="27398"/>
    <cellStyle name="Normal 6 2 2 7 3 7" xfId="27399"/>
    <cellStyle name="Normal 6 2 2 7 3 8" xfId="27400"/>
    <cellStyle name="Normal 6 2 2 7 3 9" xfId="27401"/>
    <cellStyle name="Normal 6 2 2 7 4" xfId="27402"/>
    <cellStyle name="Normal 6 2 2 7 4 2" xfId="27403"/>
    <cellStyle name="Normal 6 2 2 7 4 2 2" xfId="27404"/>
    <cellStyle name="Normal 6 2 2 7 4 2 3" xfId="27405"/>
    <cellStyle name="Normal 6 2 2 7 4 2 4" xfId="27406"/>
    <cellStyle name="Normal 6 2 2 7 4 3" xfId="27407"/>
    <cellStyle name="Normal 6 2 2 7 4 3 2" xfId="27408"/>
    <cellStyle name="Normal 6 2 2 7 4 3 3" xfId="27409"/>
    <cellStyle name="Normal 6 2 2 7 4 4" xfId="27410"/>
    <cellStyle name="Normal 6 2 2 7 4 5" xfId="27411"/>
    <cellStyle name="Normal 6 2 2 7 4 6" xfId="27412"/>
    <cellStyle name="Normal 6 2 2 7 5" xfId="27413"/>
    <cellStyle name="Normal 6 2 2 7 5 2" xfId="27414"/>
    <cellStyle name="Normal 6 2 2 7 5 3" xfId="27415"/>
    <cellStyle name="Normal 6 2 2 7 5 4" xfId="27416"/>
    <cellStyle name="Normal 6 2 2 7 6" xfId="27417"/>
    <cellStyle name="Normal 6 2 2 7 6 2" xfId="27418"/>
    <cellStyle name="Normal 6 2 2 7 6 3" xfId="27419"/>
    <cellStyle name="Normal 6 2 2 7 6 4" xfId="27420"/>
    <cellStyle name="Normal 6 2 2 7 7" xfId="27421"/>
    <cellStyle name="Normal 6 2 2 7 7 2" xfId="27422"/>
    <cellStyle name="Normal 6 2 2 7 7 3" xfId="27423"/>
    <cellStyle name="Normal 6 2 2 7 7 4" xfId="27424"/>
    <cellStyle name="Normal 6 2 2 7 8" xfId="27425"/>
    <cellStyle name="Normal 6 2 2 7 8 2" xfId="27426"/>
    <cellStyle name="Normal 6 2 2 7 8 3" xfId="27427"/>
    <cellStyle name="Normal 6 2 2 7 9" xfId="27428"/>
    <cellStyle name="Normal 6 2 2 8" xfId="27429"/>
    <cellStyle name="Normal 6 2 2 8 10" xfId="27430"/>
    <cellStyle name="Normal 6 2 2 8 11" xfId="27431"/>
    <cellStyle name="Normal 6 2 2 8 2" xfId="27432"/>
    <cellStyle name="Normal 6 2 2 8 2 10" xfId="27433"/>
    <cellStyle name="Normal 6 2 2 8 2 2" xfId="27434"/>
    <cellStyle name="Normal 6 2 2 8 2 2 2" xfId="27435"/>
    <cellStyle name="Normal 6 2 2 8 2 2 2 2" xfId="27436"/>
    <cellStyle name="Normal 6 2 2 8 2 2 2 2 2" xfId="27437"/>
    <cellStyle name="Normal 6 2 2 8 2 2 2 2 3" xfId="27438"/>
    <cellStyle name="Normal 6 2 2 8 2 2 2 2 4" xfId="27439"/>
    <cellStyle name="Normal 6 2 2 8 2 2 2 3" xfId="27440"/>
    <cellStyle name="Normal 6 2 2 8 2 2 2 3 2" xfId="27441"/>
    <cellStyle name="Normal 6 2 2 8 2 2 2 3 3" xfId="27442"/>
    <cellStyle name="Normal 6 2 2 8 2 2 2 4" xfId="27443"/>
    <cellStyle name="Normal 6 2 2 8 2 2 2 5" xfId="27444"/>
    <cellStyle name="Normal 6 2 2 8 2 2 2 6" xfId="27445"/>
    <cellStyle name="Normal 6 2 2 8 2 2 3" xfId="27446"/>
    <cellStyle name="Normal 6 2 2 8 2 2 3 2" xfId="27447"/>
    <cellStyle name="Normal 6 2 2 8 2 2 3 3" xfId="27448"/>
    <cellStyle name="Normal 6 2 2 8 2 2 3 4" xfId="27449"/>
    <cellStyle name="Normal 6 2 2 8 2 2 4" xfId="27450"/>
    <cellStyle name="Normal 6 2 2 8 2 2 4 2" xfId="27451"/>
    <cellStyle name="Normal 6 2 2 8 2 2 4 3" xfId="27452"/>
    <cellStyle name="Normal 6 2 2 8 2 2 4 4" xfId="27453"/>
    <cellStyle name="Normal 6 2 2 8 2 2 5" xfId="27454"/>
    <cellStyle name="Normal 6 2 2 8 2 2 5 2" xfId="27455"/>
    <cellStyle name="Normal 6 2 2 8 2 2 5 3" xfId="27456"/>
    <cellStyle name="Normal 6 2 2 8 2 2 5 4" xfId="27457"/>
    <cellStyle name="Normal 6 2 2 8 2 2 6" xfId="27458"/>
    <cellStyle name="Normal 6 2 2 8 2 2 6 2" xfId="27459"/>
    <cellStyle name="Normal 6 2 2 8 2 2 6 3" xfId="27460"/>
    <cellStyle name="Normal 6 2 2 8 2 2 7" xfId="27461"/>
    <cellStyle name="Normal 6 2 2 8 2 2 8" xfId="27462"/>
    <cellStyle name="Normal 6 2 2 8 2 2 9" xfId="27463"/>
    <cellStyle name="Normal 6 2 2 8 2 3" xfId="27464"/>
    <cellStyle name="Normal 6 2 2 8 2 3 2" xfId="27465"/>
    <cellStyle name="Normal 6 2 2 8 2 3 2 2" xfId="27466"/>
    <cellStyle name="Normal 6 2 2 8 2 3 2 3" xfId="27467"/>
    <cellStyle name="Normal 6 2 2 8 2 3 2 4" xfId="27468"/>
    <cellStyle name="Normal 6 2 2 8 2 3 3" xfId="27469"/>
    <cellStyle name="Normal 6 2 2 8 2 3 3 2" xfId="27470"/>
    <cellStyle name="Normal 6 2 2 8 2 3 3 3" xfId="27471"/>
    <cellStyle name="Normal 6 2 2 8 2 3 4" xfId="27472"/>
    <cellStyle name="Normal 6 2 2 8 2 3 5" xfId="27473"/>
    <cellStyle name="Normal 6 2 2 8 2 3 6" xfId="27474"/>
    <cellStyle name="Normal 6 2 2 8 2 4" xfId="27475"/>
    <cellStyle name="Normal 6 2 2 8 2 4 2" xfId="27476"/>
    <cellStyle name="Normal 6 2 2 8 2 4 3" xfId="27477"/>
    <cellStyle name="Normal 6 2 2 8 2 4 4" xfId="27478"/>
    <cellStyle name="Normal 6 2 2 8 2 5" xfId="27479"/>
    <cellStyle name="Normal 6 2 2 8 2 5 2" xfId="27480"/>
    <cellStyle name="Normal 6 2 2 8 2 5 3" xfId="27481"/>
    <cellStyle name="Normal 6 2 2 8 2 5 4" xfId="27482"/>
    <cellStyle name="Normal 6 2 2 8 2 6" xfId="27483"/>
    <cellStyle name="Normal 6 2 2 8 2 6 2" xfId="27484"/>
    <cellStyle name="Normal 6 2 2 8 2 6 3" xfId="27485"/>
    <cellStyle name="Normal 6 2 2 8 2 6 4" xfId="27486"/>
    <cellStyle name="Normal 6 2 2 8 2 7" xfId="27487"/>
    <cellStyle name="Normal 6 2 2 8 2 7 2" xfId="27488"/>
    <cellStyle name="Normal 6 2 2 8 2 7 3" xfId="27489"/>
    <cellStyle name="Normal 6 2 2 8 2 8" xfId="27490"/>
    <cellStyle name="Normal 6 2 2 8 2 9" xfId="27491"/>
    <cellStyle name="Normal 6 2 2 8 3" xfId="27492"/>
    <cellStyle name="Normal 6 2 2 8 3 2" xfId="27493"/>
    <cellStyle name="Normal 6 2 2 8 3 2 2" xfId="27494"/>
    <cellStyle name="Normal 6 2 2 8 3 2 2 2" xfId="27495"/>
    <cellStyle name="Normal 6 2 2 8 3 2 2 3" xfId="27496"/>
    <cellStyle name="Normal 6 2 2 8 3 2 2 4" xfId="27497"/>
    <cellStyle name="Normal 6 2 2 8 3 2 3" xfId="27498"/>
    <cellStyle name="Normal 6 2 2 8 3 2 3 2" xfId="27499"/>
    <cellStyle name="Normal 6 2 2 8 3 2 3 3" xfId="27500"/>
    <cellStyle name="Normal 6 2 2 8 3 2 4" xfId="27501"/>
    <cellStyle name="Normal 6 2 2 8 3 2 5" xfId="27502"/>
    <cellStyle name="Normal 6 2 2 8 3 2 6" xfId="27503"/>
    <cellStyle name="Normal 6 2 2 8 3 3" xfId="27504"/>
    <cellStyle name="Normal 6 2 2 8 3 3 2" xfId="27505"/>
    <cellStyle name="Normal 6 2 2 8 3 3 3" xfId="27506"/>
    <cellStyle name="Normal 6 2 2 8 3 3 4" xfId="27507"/>
    <cellStyle name="Normal 6 2 2 8 3 4" xfId="27508"/>
    <cellStyle name="Normal 6 2 2 8 3 4 2" xfId="27509"/>
    <cellStyle name="Normal 6 2 2 8 3 4 3" xfId="27510"/>
    <cellStyle name="Normal 6 2 2 8 3 4 4" xfId="27511"/>
    <cellStyle name="Normal 6 2 2 8 3 5" xfId="27512"/>
    <cellStyle name="Normal 6 2 2 8 3 5 2" xfId="27513"/>
    <cellStyle name="Normal 6 2 2 8 3 5 3" xfId="27514"/>
    <cellStyle name="Normal 6 2 2 8 3 5 4" xfId="27515"/>
    <cellStyle name="Normal 6 2 2 8 3 6" xfId="27516"/>
    <cellStyle name="Normal 6 2 2 8 3 6 2" xfId="27517"/>
    <cellStyle name="Normal 6 2 2 8 3 6 3" xfId="27518"/>
    <cellStyle name="Normal 6 2 2 8 3 7" xfId="27519"/>
    <cellStyle name="Normal 6 2 2 8 3 8" xfId="27520"/>
    <cellStyle name="Normal 6 2 2 8 3 9" xfId="27521"/>
    <cellStyle name="Normal 6 2 2 8 4" xfId="27522"/>
    <cellStyle name="Normal 6 2 2 8 4 2" xfId="27523"/>
    <cellStyle name="Normal 6 2 2 8 4 2 2" xfId="27524"/>
    <cellStyle name="Normal 6 2 2 8 4 2 3" xfId="27525"/>
    <cellStyle name="Normal 6 2 2 8 4 2 4" xfId="27526"/>
    <cellStyle name="Normal 6 2 2 8 4 3" xfId="27527"/>
    <cellStyle name="Normal 6 2 2 8 4 3 2" xfId="27528"/>
    <cellStyle name="Normal 6 2 2 8 4 3 3" xfId="27529"/>
    <cellStyle name="Normal 6 2 2 8 4 4" xfId="27530"/>
    <cellStyle name="Normal 6 2 2 8 4 5" xfId="27531"/>
    <cellStyle name="Normal 6 2 2 8 4 6" xfId="27532"/>
    <cellStyle name="Normal 6 2 2 8 5" xfId="27533"/>
    <cellStyle name="Normal 6 2 2 8 5 2" xfId="27534"/>
    <cellStyle name="Normal 6 2 2 8 5 3" xfId="27535"/>
    <cellStyle name="Normal 6 2 2 8 5 4" xfId="27536"/>
    <cellStyle name="Normal 6 2 2 8 6" xfId="27537"/>
    <cellStyle name="Normal 6 2 2 8 6 2" xfId="27538"/>
    <cellStyle name="Normal 6 2 2 8 6 3" xfId="27539"/>
    <cellStyle name="Normal 6 2 2 8 6 4" xfId="27540"/>
    <cellStyle name="Normal 6 2 2 8 7" xfId="27541"/>
    <cellStyle name="Normal 6 2 2 8 7 2" xfId="27542"/>
    <cellStyle name="Normal 6 2 2 8 7 3" xfId="27543"/>
    <cellStyle name="Normal 6 2 2 8 7 4" xfId="27544"/>
    <cellStyle name="Normal 6 2 2 8 8" xfId="27545"/>
    <cellStyle name="Normal 6 2 2 8 8 2" xfId="27546"/>
    <cellStyle name="Normal 6 2 2 8 8 3" xfId="27547"/>
    <cellStyle name="Normal 6 2 2 8 9" xfId="27548"/>
    <cellStyle name="Normal 6 2 2 9" xfId="27549"/>
    <cellStyle name="Normal 6 2 2 9 10" xfId="27550"/>
    <cellStyle name="Normal 6 2 2 9 2" xfId="27551"/>
    <cellStyle name="Normal 6 2 2 9 2 2" xfId="27552"/>
    <cellStyle name="Normal 6 2 2 9 2 2 2" xfId="27553"/>
    <cellStyle name="Normal 6 2 2 9 2 2 2 2" xfId="27554"/>
    <cellStyle name="Normal 6 2 2 9 2 2 2 3" xfId="27555"/>
    <cellStyle name="Normal 6 2 2 9 2 2 2 4" xfId="27556"/>
    <cellStyle name="Normal 6 2 2 9 2 2 3" xfId="27557"/>
    <cellStyle name="Normal 6 2 2 9 2 2 3 2" xfId="27558"/>
    <cellStyle name="Normal 6 2 2 9 2 2 3 3" xfId="27559"/>
    <cellStyle name="Normal 6 2 2 9 2 2 4" xfId="27560"/>
    <cellStyle name="Normal 6 2 2 9 2 2 5" xfId="27561"/>
    <cellStyle name="Normal 6 2 2 9 2 2 6" xfId="27562"/>
    <cellStyle name="Normal 6 2 2 9 2 3" xfId="27563"/>
    <cellStyle name="Normal 6 2 2 9 2 3 2" xfId="27564"/>
    <cellStyle name="Normal 6 2 2 9 2 3 3" xfId="27565"/>
    <cellStyle name="Normal 6 2 2 9 2 3 4" xfId="27566"/>
    <cellStyle name="Normal 6 2 2 9 2 4" xfId="27567"/>
    <cellStyle name="Normal 6 2 2 9 2 4 2" xfId="27568"/>
    <cellStyle name="Normal 6 2 2 9 2 4 3" xfId="27569"/>
    <cellStyle name="Normal 6 2 2 9 2 4 4" xfId="27570"/>
    <cellStyle name="Normal 6 2 2 9 2 5" xfId="27571"/>
    <cellStyle name="Normal 6 2 2 9 2 5 2" xfId="27572"/>
    <cellStyle name="Normal 6 2 2 9 2 5 3" xfId="27573"/>
    <cellStyle name="Normal 6 2 2 9 2 5 4" xfId="27574"/>
    <cellStyle name="Normal 6 2 2 9 2 6" xfId="27575"/>
    <cellStyle name="Normal 6 2 2 9 2 6 2" xfId="27576"/>
    <cellStyle name="Normal 6 2 2 9 2 6 3" xfId="27577"/>
    <cellStyle name="Normal 6 2 2 9 2 7" xfId="27578"/>
    <cellStyle name="Normal 6 2 2 9 2 8" xfId="27579"/>
    <cellStyle name="Normal 6 2 2 9 2 9" xfId="27580"/>
    <cellStyle name="Normal 6 2 2 9 3" xfId="27581"/>
    <cellStyle name="Normal 6 2 2 9 3 2" xfId="27582"/>
    <cellStyle name="Normal 6 2 2 9 3 2 2" xfId="27583"/>
    <cellStyle name="Normal 6 2 2 9 3 2 3" xfId="27584"/>
    <cellStyle name="Normal 6 2 2 9 3 2 4" xfId="27585"/>
    <cellStyle name="Normal 6 2 2 9 3 3" xfId="27586"/>
    <cellStyle name="Normal 6 2 2 9 3 3 2" xfId="27587"/>
    <cellStyle name="Normal 6 2 2 9 3 3 3" xfId="27588"/>
    <cellStyle name="Normal 6 2 2 9 3 4" xfId="27589"/>
    <cellStyle name="Normal 6 2 2 9 3 5" xfId="27590"/>
    <cellStyle name="Normal 6 2 2 9 3 6" xfId="27591"/>
    <cellStyle name="Normal 6 2 2 9 4" xfId="27592"/>
    <cellStyle name="Normal 6 2 2 9 4 2" xfId="27593"/>
    <cellStyle name="Normal 6 2 2 9 4 3" xfId="27594"/>
    <cellStyle name="Normal 6 2 2 9 4 4" xfId="27595"/>
    <cellStyle name="Normal 6 2 2 9 5" xfId="27596"/>
    <cellStyle name="Normal 6 2 2 9 5 2" xfId="27597"/>
    <cellStyle name="Normal 6 2 2 9 5 3" xfId="27598"/>
    <cellStyle name="Normal 6 2 2 9 5 4" xfId="27599"/>
    <cellStyle name="Normal 6 2 2 9 6" xfId="27600"/>
    <cellStyle name="Normal 6 2 2 9 6 2" xfId="27601"/>
    <cellStyle name="Normal 6 2 2 9 6 3" xfId="27602"/>
    <cellStyle name="Normal 6 2 2 9 6 4" xfId="27603"/>
    <cellStyle name="Normal 6 2 2 9 7" xfId="27604"/>
    <cellStyle name="Normal 6 2 2 9 7 2" xfId="27605"/>
    <cellStyle name="Normal 6 2 2 9 7 3" xfId="27606"/>
    <cellStyle name="Normal 6 2 2 9 8" xfId="27607"/>
    <cellStyle name="Normal 6 2 2 9 9" xfId="27608"/>
    <cellStyle name="Normal 6 2 20" xfId="27609"/>
    <cellStyle name="Normal 6 2 21" xfId="27610"/>
    <cellStyle name="Normal 6 2 22" xfId="27611"/>
    <cellStyle name="Normal 6 2 3" xfId="156"/>
    <cellStyle name="Normal 6 2 3 10" xfId="27612"/>
    <cellStyle name="Normal 6 2 3 10 2" xfId="27613"/>
    <cellStyle name="Normal 6 2 3 10 2 2" xfId="27614"/>
    <cellStyle name="Normal 6 2 3 10 2 2 2" xfId="27615"/>
    <cellStyle name="Normal 6 2 3 10 2 2 3" xfId="27616"/>
    <cellStyle name="Normal 6 2 3 10 2 2 4" xfId="27617"/>
    <cellStyle name="Normal 6 2 3 10 2 3" xfId="27618"/>
    <cellStyle name="Normal 6 2 3 10 2 3 2" xfId="27619"/>
    <cellStyle name="Normal 6 2 3 10 2 3 3" xfId="27620"/>
    <cellStyle name="Normal 6 2 3 10 2 4" xfId="27621"/>
    <cellStyle name="Normal 6 2 3 10 2 5" xfId="27622"/>
    <cellStyle name="Normal 6 2 3 10 2 6" xfId="27623"/>
    <cellStyle name="Normal 6 2 3 10 3" xfId="27624"/>
    <cellStyle name="Normal 6 2 3 10 3 2" xfId="27625"/>
    <cellStyle name="Normal 6 2 3 10 3 3" xfId="27626"/>
    <cellStyle name="Normal 6 2 3 10 3 4" xfId="27627"/>
    <cellStyle name="Normal 6 2 3 10 4" xfId="27628"/>
    <cellStyle name="Normal 6 2 3 10 4 2" xfId="27629"/>
    <cellStyle name="Normal 6 2 3 10 4 3" xfId="27630"/>
    <cellStyle name="Normal 6 2 3 10 4 4" xfId="27631"/>
    <cellStyle name="Normal 6 2 3 10 5" xfId="27632"/>
    <cellStyle name="Normal 6 2 3 10 5 2" xfId="27633"/>
    <cellStyle name="Normal 6 2 3 10 5 3" xfId="27634"/>
    <cellStyle name="Normal 6 2 3 10 5 4" xfId="27635"/>
    <cellStyle name="Normal 6 2 3 10 6" xfId="27636"/>
    <cellStyle name="Normal 6 2 3 10 6 2" xfId="27637"/>
    <cellStyle name="Normal 6 2 3 10 6 3" xfId="27638"/>
    <cellStyle name="Normal 6 2 3 10 7" xfId="27639"/>
    <cellStyle name="Normal 6 2 3 10 8" xfId="27640"/>
    <cellStyle name="Normal 6 2 3 10 9" xfId="27641"/>
    <cellStyle name="Normal 6 2 3 11" xfId="27642"/>
    <cellStyle name="Normal 6 2 3 11 2" xfId="27643"/>
    <cellStyle name="Normal 6 2 3 11 2 2" xfId="27644"/>
    <cellStyle name="Normal 6 2 3 11 2 2 2" xfId="27645"/>
    <cellStyle name="Normal 6 2 3 11 2 2 3" xfId="27646"/>
    <cellStyle name="Normal 6 2 3 11 2 2 4" xfId="27647"/>
    <cellStyle name="Normal 6 2 3 11 2 3" xfId="27648"/>
    <cellStyle name="Normal 6 2 3 11 2 3 2" xfId="27649"/>
    <cellStyle name="Normal 6 2 3 11 2 3 3" xfId="27650"/>
    <cellStyle name="Normal 6 2 3 11 2 4" xfId="27651"/>
    <cellStyle name="Normal 6 2 3 11 2 5" xfId="27652"/>
    <cellStyle name="Normal 6 2 3 11 2 6" xfId="27653"/>
    <cellStyle name="Normal 6 2 3 11 3" xfId="27654"/>
    <cellStyle name="Normal 6 2 3 11 3 2" xfId="27655"/>
    <cellStyle name="Normal 6 2 3 11 3 3" xfId="27656"/>
    <cellStyle name="Normal 6 2 3 11 3 4" xfId="27657"/>
    <cellStyle name="Normal 6 2 3 11 4" xfId="27658"/>
    <cellStyle name="Normal 6 2 3 11 4 2" xfId="27659"/>
    <cellStyle name="Normal 6 2 3 11 4 3" xfId="27660"/>
    <cellStyle name="Normal 6 2 3 11 4 4" xfId="27661"/>
    <cellStyle name="Normal 6 2 3 11 5" xfId="27662"/>
    <cellStyle name="Normal 6 2 3 11 5 2" xfId="27663"/>
    <cellStyle name="Normal 6 2 3 11 5 3" xfId="27664"/>
    <cellStyle name="Normal 6 2 3 11 6" xfId="27665"/>
    <cellStyle name="Normal 6 2 3 11 7" xfId="27666"/>
    <cellStyle name="Normal 6 2 3 11 8" xfId="27667"/>
    <cellStyle name="Normal 6 2 3 12" xfId="27668"/>
    <cellStyle name="Normal 6 2 3 12 2" xfId="27669"/>
    <cellStyle name="Normal 6 2 3 12 2 2" xfId="27670"/>
    <cellStyle name="Normal 6 2 3 12 2 3" xfId="27671"/>
    <cellStyle name="Normal 6 2 3 12 2 4" xfId="27672"/>
    <cellStyle name="Normal 6 2 3 12 3" xfId="27673"/>
    <cellStyle name="Normal 6 2 3 12 3 2" xfId="27674"/>
    <cellStyle name="Normal 6 2 3 12 3 3" xfId="27675"/>
    <cellStyle name="Normal 6 2 3 12 3 4" xfId="27676"/>
    <cellStyle name="Normal 6 2 3 12 4" xfId="27677"/>
    <cellStyle name="Normal 6 2 3 12 4 2" xfId="27678"/>
    <cellStyle name="Normal 6 2 3 12 4 3" xfId="27679"/>
    <cellStyle name="Normal 6 2 3 12 5" xfId="27680"/>
    <cellStyle name="Normal 6 2 3 12 6" xfId="27681"/>
    <cellStyle name="Normal 6 2 3 12 7" xfId="27682"/>
    <cellStyle name="Normal 6 2 3 13" xfId="27683"/>
    <cellStyle name="Normal 6 2 3 13 2" xfId="27684"/>
    <cellStyle name="Normal 6 2 3 13 3" xfId="27685"/>
    <cellStyle name="Normal 6 2 3 13 4" xfId="27686"/>
    <cellStyle name="Normal 6 2 3 14" xfId="27687"/>
    <cellStyle name="Normal 6 2 3 14 2" xfId="27688"/>
    <cellStyle name="Normal 6 2 3 14 3" xfId="27689"/>
    <cellStyle name="Normal 6 2 3 14 4" xfId="27690"/>
    <cellStyle name="Normal 6 2 3 15" xfId="27691"/>
    <cellStyle name="Normal 6 2 3 15 2" xfId="27692"/>
    <cellStyle name="Normal 6 2 3 15 3" xfId="27693"/>
    <cellStyle name="Normal 6 2 3 15 4" xfId="27694"/>
    <cellStyle name="Normal 6 2 3 16" xfId="27695"/>
    <cellStyle name="Normal 6 2 3 16 2" xfId="27696"/>
    <cellStyle name="Normal 6 2 3 16 3" xfId="27697"/>
    <cellStyle name="Normal 6 2 3 17" xfId="27698"/>
    <cellStyle name="Normal 6 2 3 18" xfId="27699"/>
    <cellStyle name="Normal 6 2 3 19" xfId="27700"/>
    <cellStyle name="Normal 6 2 3 2" xfId="211"/>
    <cellStyle name="Normal 6 2 3 2 10" xfId="27701"/>
    <cellStyle name="Normal 6 2 3 2 10 2" xfId="27702"/>
    <cellStyle name="Normal 6 2 3 2 10 3" xfId="27703"/>
    <cellStyle name="Normal 6 2 3 2 10 4" xfId="27704"/>
    <cellStyle name="Normal 6 2 3 2 11" xfId="27705"/>
    <cellStyle name="Normal 6 2 3 2 11 2" xfId="27706"/>
    <cellStyle name="Normal 6 2 3 2 11 3" xfId="27707"/>
    <cellStyle name="Normal 6 2 3 2 12" xfId="27708"/>
    <cellStyle name="Normal 6 2 3 2 13" xfId="27709"/>
    <cellStyle name="Normal 6 2 3 2 14" xfId="27710"/>
    <cellStyle name="Normal 6 2 3 2 2" xfId="27711"/>
    <cellStyle name="Normal 6 2 3 2 2 10" xfId="27712"/>
    <cellStyle name="Normal 6 2 3 2 2 11" xfId="27713"/>
    <cellStyle name="Normal 6 2 3 2 2 2" xfId="27714"/>
    <cellStyle name="Normal 6 2 3 2 2 2 10" xfId="27715"/>
    <cellStyle name="Normal 6 2 3 2 2 2 2" xfId="27716"/>
    <cellStyle name="Normal 6 2 3 2 2 2 2 2" xfId="27717"/>
    <cellStyle name="Normal 6 2 3 2 2 2 2 2 2" xfId="27718"/>
    <cellStyle name="Normal 6 2 3 2 2 2 2 2 2 2" xfId="27719"/>
    <cellStyle name="Normal 6 2 3 2 2 2 2 2 2 3" xfId="27720"/>
    <cellStyle name="Normal 6 2 3 2 2 2 2 2 2 4" xfId="27721"/>
    <cellStyle name="Normal 6 2 3 2 2 2 2 2 3" xfId="27722"/>
    <cellStyle name="Normal 6 2 3 2 2 2 2 2 3 2" xfId="27723"/>
    <cellStyle name="Normal 6 2 3 2 2 2 2 2 3 3" xfId="27724"/>
    <cellStyle name="Normal 6 2 3 2 2 2 2 2 4" xfId="27725"/>
    <cellStyle name="Normal 6 2 3 2 2 2 2 2 5" xfId="27726"/>
    <cellStyle name="Normal 6 2 3 2 2 2 2 2 6" xfId="27727"/>
    <cellStyle name="Normal 6 2 3 2 2 2 2 3" xfId="27728"/>
    <cellStyle name="Normal 6 2 3 2 2 2 2 3 2" xfId="27729"/>
    <cellStyle name="Normal 6 2 3 2 2 2 2 3 3" xfId="27730"/>
    <cellStyle name="Normal 6 2 3 2 2 2 2 3 4" xfId="27731"/>
    <cellStyle name="Normal 6 2 3 2 2 2 2 4" xfId="27732"/>
    <cellStyle name="Normal 6 2 3 2 2 2 2 4 2" xfId="27733"/>
    <cellStyle name="Normal 6 2 3 2 2 2 2 4 3" xfId="27734"/>
    <cellStyle name="Normal 6 2 3 2 2 2 2 4 4" xfId="27735"/>
    <cellStyle name="Normal 6 2 3 2 2 2 2 5" xfId="27736"/>
    <cellStyle name="Normal 6 2 3 2 2 2 2 5 2" xfId="27737"/>
    <cellStyle name="Normal 6 2 3 2 2 2 2 5 3" xfId="27738"/>
    <cellStyle name="Normal 6 2 3 2 2 2 2 5 4" xfId="27739"/>
    <cellStyle name="Normal 6 2 3 2 2 2 2 6" xfId="27740"/>
    <cellStyle name="Normal 6 2 3 2 2 2 2 6 2" xfId="27741"/>
    <cellStyle name="Normal 6 2 3 2 2 2 2 6 3" xfId="27742"/>
    <cellStyle name="Normal 6 2 3 2 2 2 2 7" xfId="27743"/>
    <cellStyle name="Normal 6 2 3 2 2 2 2 8" xfId="27744"/>
    <cellStyle name="Normal 6 2 3 2 2 2 2 9" xfId="27745"/>
    <cellStyle name="Normal 6 2 3 2 2 2 3" xfId="27746"/>
    <cellStyle name="Normal 6 2 3 2 2 2 3 2" xfId="27747"/>
    <cellStyle name="Normal 6 2 3 2 2 2 3 2 2" xfId="27748"/>
    <cellStyle name="Normal 6 2 3 2 2 2 3 2 3" xfId="27749"/>
    <cellStyle name="Normal 6 2 3 2 2 2 3 2 4" xfId="27750"/>
    <cellStyle name="Normal 6 2 3 2 2 2 3 3" xfId="27751"/>
    <cellStyle name="Normal 6 2 3 2 2 2 3 3 2" xfId="27752"/>
    <cellStyle name="Normal 6 2 3 2 2 2 3 3 3" xfId="27753"/>
    <cellStyle name="Normal 6 2 3 2 2 2 3 4" xfId="27754"/>
    <cellStyle name="Normal 6 2 3 2 2 2 3 5" xfId="27755"/>
    <cellStyle name="Normal 6 2 3 2 2 2 3 6" xfId="27756"/>
    <cellStyle name="Normal 6 2 3 2 2 2 4" xfId="27757"/>
    <cellStyle name="Normal 6 2 3 2 2 2 4 2" xfId="27758"/>
    <cellStyle name="Normal 6 2 3 2 2 2 4 3" xfId="27759"/>
    <cellStyle name="Normal 6 2 3 2 2 2 4 4" xfId="27760"/>
    <cellStyle name="Normal 6 2 3 2 2 2 5" xfId="27761"/>
    <cellStyle name="Normal 6 2 3 2 2 2 5 2" xfId="27762"/>
    <cellStyle name="Normal 6 2 3 2 2 2 5 3" xfId="27763"/>
    <cellStyle name="Normal 6 2 3 2 2 2 5 4" xfId="27764"/>
    <cellStyle name="Normal 6 2 3 2 2 2 6" xfId="27765"/>
    <cellStyle name="Normal 6 2 3 2 2 2 6 2" xfId="27766"/>
    <cellStyle name="Normal 6 2 3 2 2 2 6 3" xfId="27767"/>
    <cellStyle name="Normal 6 2 3 2 2 2 6 4" xfId="27768"/>
    <cellStyle name="Normal 6 2 3 2 2 2 7" xfId="27769"/>
    <cellStyle name="Normal 6 2 3 2 2 2 7 2" xfId="27770"/>
    <cellStyle name="Normal 6 2 3 2 2 2 7 3" xfId="27771"/>
    <cellStyle name="Normal 6 2 3 2 2 2 8" xfId="27772"/>
    <cellStyle name="Normal 6 2 3 2 2 2 9" xfId="27773"/>
    <cellStyle name="Normal 6 2 3 2 2 3" xfId="27774"/>
    <cellStyle name="Normal 6 2 3 2 2 3 2" xfId="27775"/>
    <cellStyle name="Normal 6 2 3 2 2 3 2 2" xfId="27776"/>
    <cellStyle name="Normal 6 2 3 2 2 3 2 2 2" xfId="27777"/>
    <cellStyle name="Normal 6 2 3 2 2 3 2 2 3" xfId="27778"/>
    <cellStyle name="Normal 6 2 3 2 2 3 2 2 4" xfId="27779"/>
    <cellStyle name="Normal 6 2 3 2 2 3 2 3" xfId="27780"/>
    <cellStyle name="Normal 6 2 3 2 2 3 2 3 2" xfId="27781"/>
    <cellStyle name="Normal 6 2 3 2 2 3 2 3 3" xfId="27782"/>
    <cellStyle name="Normal 6 2 3 2 2 3 2 4" xfId="27783"/>
    <cellStyle name="Normal 6 2 3 2 2 3 2 5" xfId="27784"/>
    <cellStyle name="Normal 6 2 3 2 2 3 2 6" xfId="27785"/>
    <cellStyle name="Normal 6 2 3 2 2 3 3" xfId="27786"/>
    <cellStyle name="Normal 6 2 3 2 2 3 3 2" xfId="27787"/>
    <cellStyle name="Normal 6 2 3 2 2 3 3 3" xfId="27788"/>
    <cellStyle name="Normal 6 2 3 2 2 3 3 4" xfId="27789"/>
    <cellStyle name="Normal 6 2 3 2 2 3 4" xfId="27790"/>
    <cellStyle name="Normal 6 2 3 2 2 3 4 2" xfId="27791"/>
    <cellStyle name="Normal 6 2 3 2 2 3 4 3" xfId="27792"/>
    <cellStyle name="Normal 6 2 3 2 2 3 4 4" xfId="27793"/>
    <cellStyle name="Normal 6 2 3 2 2 3 5" xfId="27794"/>
    <cellStyle name="Normal 6 2 3 2 2 3 5 2" xfId="27795"/>
    <cellStyle name="Normal 6 2 3 2 2 3 5 3" xfId="27796"/>
    <cellStyle name="Normal 6 2 3 2 2 3 5 4" xfId="27797"/>
    <cellStyle name="Normal 6 2 3 2 2 3 6" xfId="27798"/>
    <cellStyle name="Normal 6 2 3 2 2 3 6 2" xfId="27799"/>
    <cellStyle name="Normal 6 2 3 2 2 3 6 3" xfId="27800"/>
    <cellStyle name="Normal 6 2 3 2 2 3 7" xfId="27801"/>
    <cellStyle name="Normal 6 2 3 2 2 3 8" xfId="27802"/>
    <cellStyle name="Normal 6 2 3 2 2 3 9" xfId="27803"/>
    <cellStyle name="Normal 6 2 3 2 2 4" xfId="27804"/>
    <cellStyle name="Normal 6 2 3 2 2 4 2" xfId="27805"/>
    <cellStyle name="Normal 6 2 3 2 2 4 2 2" xfId="27806"/>
    <cellStyle name="Normal 6 2 3 2 2 4 2 3" xfId="27807"/>
    <cellStyle name="Normal 6 2 3 2 2 4 2 4" xfId="27808"/>
    <cellStyle name="Normal 6 2 3 2 2 4 3" xfId="27809"/>
    <cellStyle name="Normal 6 2 3 2 2 4 3 2" xfId="27810"/>
    <cellStyle name="Normal 6 2 3 2 2 4 3 3" xfId="27811"/>
    <cellStyle name="Normal 6 2 3 2 2 4 4" xfId="27812"/>
    <cellStyle name="Normal 6 2 3 2 2 4 5" xfId="27813"/>
    <cellStyle name="Normal 6 2 3 2 2 4 6" xfId="27814"/>
    <cellStyle name="Normal 6 2 3 2 2 5" xfId="27815"/>
    <cellStyle name="Normal 6 2 3 2 2 5 2" xfId="27816"/>
    <cellStyle name="Normal 6 2 3 2 2 5 3" xfId="27817"/>
    <cellStyle name="Normal 6 2 3 2 2 5 4" xfId="27818"/>
    <cellStyle name="Normal 6 2 3 2 2 6" xfId="27819"/>
    <cellStyle name="Normal 6 2 3 2 2 6 2" xfId="27820"/>
    <cellStyle name="Normal 6 2 3 2 2 6 3" xfId="27821"/>
    <cellStyle name="Normal 6 2 3 2 2 6 4" xfId="27822"/>
    <cellStyle name="Normal 6 2 3 2 2 7" xfId="27823"/>
    <cellStyle name="Normal 6 2 3 2 2 7 2" xfId="27824"/>
    <cellStyle name="Normal 6 2 3 2 2 7 3" xfId="27825"/>
    <cellStyle name="Normal 6 2 3 2 2 7 4" xfId="27826"/>
    <cellStyle name="Normal 6 2 3 2 2 8" xfId="27827"/>
    <cellStyle name="Normal 6 2 3 2 2 8 2" xfId="27828"/>
    <cellStyle name="Normal 6 2 3 2 2 8 3" xfId="27829"/>
    <cellStyle name="Normal 6 2 3 2 2 9" xfId="27830"/>
    <cellStyle name="Normal 6 2 3 2 3" xfId="27831"/>
    <cellStyle name="Normal 6 2 3 2 3 10" xfId="27832"/>
    <cellStyle name="Normal 6 2 3 2 3 2" xfId="27833"/>
    <cellStyle name="Normal 6 2 3 2 3 2 2" xfId="27834"/>
    <cellStyle name="Normal 6 2 3 2 3 2 2 2" xfId="27835"/>
    <cellStyle name="Normal 6 2 3 2 3 2 2 2 2" xfId="27836"/>
    <cellStyle name="Normal 6 2 3 2 3 2 2 2 3" xfId="27837"/>
    <cellStyle name="Normal 6 2 3 2 3 2 2 2 4" xfId="27838"/>
    <cellStyle name="Normal 6 2 3 2 3 2 2 3" xfId="27839"/>
    <cellStyle name="Normal 6 2 3 2 3 2 2 3 2" xfId="27840"/>
    <cellStyle name="Normal 6 2 3 2 3 2 2 3 3" xfId="27841"/>
    <cellStyle name="Normal 6 2 3 2 3 2 2 4" xfId="27842"/>
    <cellStyle name="Normal 6 2 3 2 3 2 2 5" xfId="27843"/>
    <cellStyle name="Normal 6 2 3 2 3 2 2 6" xfId="27844"/>
    <cellStyle name="Normal 6 2 3 2 3 2 3" xfId="27845"/>
    <cellStyle name="Normal 6 2 3 2 3 2 3 2" xfId="27846"/>
    <cellStyle name="Normal 6 2 3 2 3 2 3 3" xfId="27847"/>
    <cellStyle name="Normal 6 2 3 2 3 2 3 4" xfId="27848"/>
    <cellStyle name="Normal 6 2 3 2 3 2 4" xfId="27849"/>
    <cellStyle name="Normal 6 2 3 2 3 2 4 2" xfId="27850"/>
    <cellStyle name="Normal 6 2 3 2 3 2 4 3" xfId="27851"/>
    <cellStyle name="Normal 6 2 3 2 3 2 4 4" xfId="27852"/>
    <cellStyle name="Normal 6 2 3 2 3 2 5" xfId="27853"/>
    <cellStyle name="Normal 6 2 3 2 3 2 5 2" xfId="27854"/>
    <cellStyle name="Normal 6 2 3 2 3 2 5 3" xfId="27855"/>
    <cellStyle name="Normal 6 2 3 2 3 2 5 4" xfId="27856"/>
    <cellStyle name="Normal 6 2 3 2 3 2 6" xfId="27857"/>
    <cellStyle name="Normal 6 2 3 2 3 2 6 2" xfId="27858"/>
    <cellStyle name="Normal 6 2 3 2 3 2 6 3" xfId="27859"/>
    <cellStyle name="Normal 6 2 3 2 3 2 7" xfId="27860"/>
    <cellStyle name="Normal 6 2 3 2 3 2 8" xfId="27861"/>
    <cellStyle name="Normal 6 2 3 2 3 2 9" xfId="27862"/>
    <cellStyle name="Normal 6 2 3 2 3 3" xfId="27863"/>
    <cellStyle name="Normal 6 2 3 2 3 3 2" xfId="27864"/>
    <cellStyle name="Normal 6 2 3 2 3 3 2 2" xfId="27865"/>
    <cellStyle name="Normal 6 2 3 2 3 3 2 3" xfId="27866"/>
    <cellStyle name="Normal 6 2 3 2 3 3 2 4" xfId="27867"/>
    <cellStyle name="Normal 6 2 3 2 3 3 3" xfId="27868"/>
    <cellStyle name="Normal 6 2 3 2 3 3 3 2" xfId="27869"/>
    <cellStyle name="Normal 6 2 3 2 3 3 3 3" xfId="27870"/>
    <cellStyle name="Normal 6 2 3 2 3 3 4" xfId="27871"/>
    <cellStyle name="Normal 6 2 3 2 3 3 5" xfId="27872"/>
    <cellStyle name="Normal 6 2 3 2 3 3 6" xfId="27873"/>
    <cellStyle name="Normal 6 2 3 2 3 4" xfId="27874"/>
    <cellStyle name="Normal 6 2 3 2 3 4 2" xfId="27875"/>
    <cellStyle name="Normal 6 2 3 2 3 4 3" xfId="27876"/>
    <cellStyle name="Normal 6 2 3 2 3 4 4" xfId="27877"/>
    <cellStyle name="Normal 6 2 3 2 3 5" xfId="27878"/>
    <cellStyle name="Normal 6 2 3 2 3 5 2" xfId="27879"/>
    <cellStyle name="Normal 6 2 3 2 3 5 3" xfId="27880"/>
    <cellStyle name="Normal 6 2 3 2 3 5 4" xfId="27881"/>
    <cellStyle name="Normal 6 2 3 2 3 6" xfId="27882"/>
    <cellStyle name="Normal 6 2 3 2 3 6 2" xfId="27883"/>
    <cellStyle name="Normal 6 2 3 2 3 6 3" xfId="27884"/>
    <cellStyle name="Normal 6 2 3 2 3 6 4" xfId="27885"/>
    <cellStyle name="Normal 6 2 3 2 3 7" xfId="27886"/>
    <cellStyle name="Normal 6 2 3 2 3 7 2" xfId="27887"/>
    <cellStyle name="Normal 6 2 3 2 3 7 3" xfId="27888"/>
    <cellStyle name="Normal 6 2 3 2 3 8" xfId="27889"/>
    <cellStyle name="Normal 6 2 3 2 3 9" xfId="27890"/>
    <cellStyle name="Normal 6 2 3 2 4" xfId="27891"/>
    <cellStyle name="Normal 6 2 3 2 4 2" xfId="27892"/>
    <cellStyle name="Normal 6 2 3 2 4 2 2" xfId="27893"/>
    <cellStyle name="Normal 6 2 3 2 4 2 2 2" xfId="27894"/>
    <cellStyle name="Normal 6 2 3 2 4 2 2 3" xfId="27895"/>
    <cellStyle name="Normal 6 2 3 2 4 2 2 4" xfId="27896"/>
    <cellStyle name="Normal 6 2 3 2 4 2 3" xfId="27897"/>
    <cellStyle name="Normal 6 2 3 2 4 2 3 2" xfId="27898"/>
    <cellStyle name="Normal 6 2 3 2 4 2 3 3" xfId="27899"/>
    <cellStyle name="Normal 6 2 3 2 4 2 4" xfId="27900"/>
    <cellStyle name="Normal 6 2 3 2 4 2 5" xfId="27901"/>
    <cellStyle name="Normal 6 2 3 2 4 2 6" xfId="27902"/>
    <cellStyle name="Normal 6 2 3 2 4 3" xfId="27903"/>
    <cellStyle name="Normal 6 2 3 2 4 3 2" xfId="27904"/>
    <cellStyle name="Normal 6 2 3 2 4 3 3" xfId="27905"/>
    <cellStyle name="Normal 6 2 3 2 4 3 4" xfId="27906"/>
    <cellStyle name="Normal 6 2 3 2 4 4" xfId="27907"/>
    <cellStyle name="Normal 6 2 3 2 4 4 2" xfId="27908"/>
    <cellStyle name="Normal 6 2 3 2 4 4 3" xfId="27909"/>
    <cellStyle name="Normal 6 2 3 2 4 4 4" xfId="27910"/>
    <cellStyle name="Normal 6 2 3 2 4 5" xfId="27911"/>
    <cellStyle name="Normal 6 2 3 2 4 5 2" xfId="27912"/>
    <cellStyle name="Normal 6 2 3 2 4 5 3" xfId="27913"/>
    <cellStyle name="Normal 6 2 3 2 4 5 4" xfId="27914"/>
    <cellStyle name="Normal 6 2 3 2 4 6" xfId="27915"/>
    <cellStyle name="Normal 6 2 3 2 4 6 2" xfId="27916"/>
    <cellStyle name="Normal 6 2 3 2 4 6 3" xfId="27917"/>
    <cellStyle name="Normal 6 2 3 2 4 7" xfId="27918"/>
    <cellStyle name="Normal 6 2 3 2 4 8" xfId="27919"/>
    <cellStyle name="Normal 6 2 3 2 4 9" xfId="27920"/>
    <cellStyle name="Normal 6 2 3 2 5" xfId="27921"/>
    <cellStyle name="Normal 6 2 3 2 5 2" xfId="27922"/>
    <cellStyle name="Normal 6 2 3 2 5 2 2" xfId="27923"/>
    <cellStyle name="Normal 6 2 3 2 5 2 2 2" xfId="27924"/>
    <cellStyle name="Normal 6 2 3 2 5 2 2 3" xfId="27925"/>
    <cellStyle name="Normal 6 2 3 2 5 2 2 4" xfId="27926"/>
    <cellStyle name="Normal 6 2 3 2 5 2 3" xfId="27927"/>
    <cellStyle name="Normal 6 2 3 2 5 2 3 2" xfId="27928"/>
    <cellStyle name="Normal 6 2 3 2 5 2 3 3" xfId="27929"/>
    <cellStyle name="Normal 6 2 3 2 5 2 4" xfId="27930"/>
    <cellStyle name="Normal 6 2 3 2 5 2 5" xfId="27931"/>
    <cellStyle name="Normal 6 2 3 2 5 2 6" xfId="27932"/>
    <cellStyle name="Normal 6 2 3 2 5 3" xfId="27933"/>
    <cellStyle name="Normal 6 2 3 2 5 3 2" xfId="27934"/>
    <cellStyle name="Normal 6 2 3 2 5 3 3" xfId="27935"/>
    <cellStyle name="Normal 6 2 3 2 5 3 4" xfId="27936"/>
    <cellStyle name="Normal 6 2 3 2 5 4" xfId="27937"/>
    <cellStyle name="Normal 6 2 3 2 5 4 2" xfId="27938"/>
    <cellStyle name="Normal 6 2 3 2 5 4 3" xfId="27939"/>
    <cellStyle name="Normal 6 2 3 2 5 4 4" xfId="27940"/>
    <cellStyle name="Normal 6 2 3 2 5 5" xfId="27941"/>
    <cellStyle name="Normal 6 2 3 2 5 5 2" xfId="27942"/>
    <cellStyle name="Normal 6 2 3 2 5 5 3" xfId="27943"/>
    <cellStyle name="Normal 6 2 3 2 5 5 4" xfId="27944"/>
    <cellStyle name="Normal 6 2 3 2 5 6" xfId="27945"/>
    <cellStyle name="Normal 6 2 3 2 5 6 2" xfId="27946"/>
    <cellStyle name="Normal 6 2 3 2 5 6 3" xfId="27947"/>
    <cellStyle name="Normal 6 2 3 2 5 7" xfId="27948"/>
    <cellStyle name="Normal 6 2 3 2 5 8" xfId="27949"/>
    <cellStyle name="Normal 6 2 3 2 5 9" xfId="27950"/>
    <cellStyle name="Normal 6 2 3 2 6" xfId="27951"/>
    <cellStyle name="Normal 6 2 3 2 6 2" xfId="27952"/>
    <cellStyle name="Normal 6 2 3 2 6 2 2" xfId="27953"/>
    <cellStyle name="Normal 6 2 3 2 6 2 2 2" xfId="27954"/>
    <cellStyle name="Normal 6 2 3 2 6 2 2 3" xfId="27955"/>
    <cellStyle name="Normal 6 2 3 2 6 2 2 4" xfId="27956"/>
    <cellStyle name="Normal 6 2 3 2 6 2 3" xfId="27957"/>
    <cellStyle name="Normal 6 2 3 2 6 2 3 2" xfId="27958"/>
    <cellStyle name="Normal 6 2 3 2 6 2 3 3" xfId="27959"/>
    <cellStyle name="Normal 6 2 3 2 6 2 4" xfId="27960"/>
    <cellStyle name="Normal 6 2 3 2 6 2 5" xfId="27961"/>
    <cellStyle name="Normal 6 2 3 2 6 2 6" xfId="27962"/>
    <cellStyle name="Normal 6 2 3 2 6 3" xfId="27963"/>
    <cellStyle name="Normal 6 2 3 2 6 3 2" xfId="27964"/>
    <cellStyle name="Normal 6 2 3 2 6 3 3" xfId="27965"/>
    <cellStyle name="Normal 6 2 3 2 6 3 4" xfId="27966"/>
    <cellStyle name="Normal 6 2 3 2 6 4" xfId="27967"/>
    <cellStyle name="Normal 6 2 3 2 6 4 2" xfId="27968"/>
    <cellStyle name="Normal 6 2 3 2 6 4 3" xfId="27969"/>
    <cellStyle name="Normal 6 2 3 2 6 4 4" xfId="27970"/>
    <cellStyle name="Normal 6 2 3 2 6 5" xfId="27971"/>
    <cellStyle name="Normal 6 2 3 2 6 5 2" xfId="27972"/>
    <cellStyle name="Normal 6 2 3 2 6 5 3" xfId="27973"/>
    <cellStyle name="Normal 6 2 3 2 6 6" xfId="27974"/>
    <cellStyle name="Normal 6 2 3 2 6 7" xfId="27975"/>
    <cellStyle name="Normal 6 2 3 2 6 8" xfId="27976"/>
    <cellStyle name="Normal 6 2 3 2 7" xfId="27977"/>
    <cellStyle name="Normal 6 2 3 2 7 2" xfId="27978"/>
    <cellStyle name="Normal 6 2 3 2 7 2 2" xfId="27979"/>
    <cellStyle name="Normal 6 2 3 2 7 2 3" xfId="27980"/>
    <cellStyle name="Normal 6 2 3 2 7 2 4" xfId="27981"/>
    <cellStyle name="Normal 6 2 3 2 7 3" xfId="27982"/>
    <cellStyle name="Normal 6 2 3 2 7 3 2" xfId="27983"/>
    <cellStyle name="Normal 6 2 3 2 7 3 3" xfId="27984"/>
    <cellStyle name="Normal 6 2 3 2 7 4" xfId="27985"/>
    <cellStyle name="Normal 6 2 3 2 7 5" xfId="27986"/>
    <cellStyle name="Normal 6 2 3 2 7 6" xfId="27987"/>
    <cellStyle name="Normal 6 2 3 2 8" xfId="27988"/>
    <cellStyle name="Normal 6 2 3 2 8 2" xfId="27989"/>
    <cellStyle name="Normal 6 2 3 2 8 3" xfId="27990"/>
    <cellStyle name="Normal 6 2 3 2 8 4" xfId="27991"/>
    <cellStyle name="Normal 6 2 3 2 9" xfId="27992"/>
    <cellStyle name="Normal 6 2 3 2 9 2" xfId="27993"/>
    <cellStyle name="Normal 6 2 3 2 9 3" xfId="27994"/>
    <cellStyle name="Normal 6 2 3 2 9 4" xfId="27995"/>
    <cellStyle name="Normal 6 2 3 3" xfId="27996"/>
    <cellStyle name="Normal 6 2 3 3 10" xfId="27997"/>
    <cellStyle name="Normal 6 2 3 3 10 2" xfId="27998"/>
    <cellStyle name="Normal 6 2 3 3 10 3" xfId="27999"/>
    <cellStyle name="Normal 6 2 3 3 10 4" xfId="28000"/>
    <cellStyle name="Normal 6 2 3 3 11" xfId="28001"/>
    <cellStyle name="Normal 6 2 3 3 11 2" xfId="28002"/>
    <cellStyle name="Normal 6 2 3 3 11 3" xfId="28003"/>
    <cellStyle name="Normal 6 2 3 3 12" xfId="28004"/>
    <cellStyle name="Normal 6 2 3 3 13" xfId="28005"/>
    <cellStyle name="Normal 6 2 3 3 14" xfId="28006"/>
    <cellStyle name="Normal 6 2 3 3 2" xfId="28007"/>
    <cellStyle name="Normal 6 2 3 3 2 10" xfId="28008"/>
    <cellStyle name="Normal 6 2 3 3 2 11" xfId="28009"/>
    <cellStyle name="Normal 6 2 3 3 2 2" xfId="28010"/>
    <cellStyle name="Normal 6 2 3 3 2 2 10" xfId="28011"/>
    <cellStyle name="Normal 6 2 3 3 2 2 2" xfId="28012"/>
    <cellStyle name="Normal 6 2 3 3 2 2 2 2" xfId="28013"/>
    <cellStyle name="Normal 6 2 3 3 2 2 2 2 2" xfId="28014"/>
    <cellStyle name="Normal 6 2 3 3 2 2 2 2 2 2" xfId="28015"/>
    <cellStyle name="Normal 6 2 3 3 2 2 2 2 2 3" xfId="28016"/>
    <cellStyle name="Normal 6 2 3 3 2 2 2 2 2 4" xfId="28017"/>
    <cellStyle name="Normal 6 2 3 3 2 2 2 2 3" xfId="28018"/>
    <cellStyle name="Normal 6 2 3 3 2 2 2 2 3 2" xfId="28019"/>
    <cellStyle name="Normal 6 2 3 3 2 2 2 2 3 3" xfId="28020"/>
    <cellStyle name="Normal 6 2 3 3 2 2 2 2 4" xfId="28021"/>
    <cellStyle name="Normal 6 2 3 3 2 2 2 2 5" xfId="28022"/>
    <cellStyle name="Normal 6 2 3 3 2 2 2 2 6" xfId="28023"/>
    <cellStyle name="Normal 6 2 3 3 2 2 2 3" xfId="28024"/>
    <cellStyle name="Normal 6 2 3 3 2 2 2 3 2" xfId="28025"/>
    <cellStyle name="Normal 6 2 3 3 2 2 2 3 3" xfId="28026"/>
    <cellStyle name="Normal 6 2 3 3 2 2 2 3 4" xfId="28027"/>
    <cellStyle name="Normal 6 2 3 3 2 2 2 4" xfId="28028"/>
    <cellStyle name="Normal 6 2 3 3 2 2 2 4 2" xfId="28029"/>
    <cellStyle name="Normal 6 2 3 3 2 2 2 4 3" xfId="28030"/>
    <cellStyle name="Normal 6 2 3 3 2 2 2 4 4" xfId="28031"/>
    <cellStyle name="Normal 6 2 3 3 2 2 2 5" xfId="28032"/>
    <cellStyle name="Normal 6 2 3 3 2 2 2 5 2" xfId="28033"/>
    <cellStyle name="Normal 6 2 3 3 2 2 2 5 3" xfId="28034"/>
    <cellStyle name="Normal 6 2 3 3 2 2 2 5 4" xfId="28035"/>
    <cellStyle name="Normal 6 2 3 3 2 2 2 6" xfId="28036"/>
    <cellStyle name="Normal 6 2 3 3 2 2 2 6 2" xfId="28037"/>
    <cellStyle name="Normal 6 2 3 3 2 2 2 6 3" xfId="28038"/>
    <cellStyle name="Normal 6 2 3 3 2 2 2 7" xfId="28039"/>
    <cellStyle name="Normal 6 2 3 3 2 2 2 8" xfId="28040"/>
    <cellStyle name="Normal 6 2 3 3 2 2 2 9" xfId="28041"/>
    <cellStyle name="Normal 6 2 3 3 2 2 3" xfId="28042"/>
    <cellStyle name="Normal 6 2 3 3 2 2 3 2" xfId="28043"/>
    <cellStyle name="Normal 6 2 3 3 2 2 3 2 2" xfId="28044"/>
    <cellStyle name="Normal 6 2 3 3 2 2 3 2 3" xfId="28045"/>
    <cellStyle name="Normal 6 2 3 3 2 2 3 2 4" xfId="28046"/>
    <cellStyle name="Normal 6 2 3 3 2 2 3 3" xfId="28047"/>
    <cellStyle name="Normal 6 2 3 3 2 2 3 3 2" xfId="28048"/>
    <cellStyle name="Normal 6 2 3 3 2 2 3 3 3" xfId="28049"/>
    <cellStyle name="Normal 6 2 3 3 2 2 3 4" xfId="28050"/>
    <cellStyle name="Normal 6 2 3 3 2 2 3 5" xfId="28051"/>
    <cellStyle name="Normal 6 2 3 3 2 2 3 6" xfId="28052"/>
    <cellStyle name="Normal 6 2 3 3 2 2 4" xfId="28053"/>
    <cellStyle name="Normal 6 2 3 3 2 2 4 2" xfId="28054"/>
    <cellStyle name="Normal 6 2 3 3 2 2 4 3" xfId="28055"/>
    <cellStyle name="Normal 6 2 3 3 2 2 4 4" xfId="28056"/>
    <cellStyle name="Normal 6 2 3 3 2 2 5" xfId="28057"/>
    <cellStyle name="Normal 6 2 3 3 2 2 5 2" xfId="28058"/>
    <cellStyle name="Normal 6 2 3 3 2 2 5 3" xfId="28059"/>
    <cellStyle name="Normal 6 2 3 3 2 2 5 4" xfId="28060"/>
    <cellStyle name="Normal 6 2 3 3 2 2 6" xfId="28061"/>
    <cellStyle name="Normal 6 2 3 3 2 2 6 2" xfId="28062"/>
    <cellStyle name="Normal 6 2 3 3 2 2 6 3" xfId="28063"/>
    <cellStyle name="Normal 6 2 3 3 2 2 6 4" xfId="28064"/>
    <cellStyle name="Normal 6 2 3 3 2 2 7" xfId="28065"/>
    <cellStyle name="Normal 6 2 3 3 2 2 7 2" xfId="28066"/>
    <cellStyle name="Normal 6 2 3 3 2 2 7 3" xfId="28067"/>
    <cellStyle name="Normal 6 2 3 3 2 2 8" xfId="28068"/>
    <cellStyle name="Normal 6 2 3 3 2 2 9" xfId="28069"/>
    <cellStyle name="Normal 6 2 3 3 2 3" xfId="28070"/>
    <cellStyle name="Normal 6 2 3 3 2 3 2" xfId="28071"/>
    <cellStyle name="Normal 6 2 3 3 2 3 2 2" xfId="28072"/>
    <cellStyle name="Normal 6 2 3 3 2 3 2 2 2" xfId="28073"/>
    <cellStyle name="Normal 6 2 3 3 2 3 2 2 3" xfId="28074"/>
    <cellStyle name="Normal 6 2 3 3 2 3 2 2 4" xfId="28075"/>
    <cellStyle name="Normal 6 2 3 3 2 3 2 3" xfId="28076"/>
    <cellStyle name="Normal 6 2 3 3 2 3 2 3 2" xfId="28077"/>
    <cellStyle name="Normal 6 2 3 3 2 3 2 3 3" xfId="28078"/>
    <cellStyle name="Normal 6 2 3 3 2 3 2 4" xfId="28079"/>
    <cellStyle name="Normal 6 2 3 3 2 3 2 5" xfId="28080"/>
    <cellStyle name="Normal 6 2 3 3 2 3 2 6" xfId="28081"/>
    <cellStyle name="Normal 6 2 3 3 2 3 3" xfId="28082"/>
    <cellStyle name="Normal 6 2 3 3 2 3 3 2" xfId="28083"/>
    <cellStyle name="Normal 6 2 3 3 2 3 3 3" xfId="28084"/>
    <cellStyle name="Normal 6 2 3 3 2 3 3 4" xfId="28085"/>
    <cellStyle name="Normal 6 2 3 3 2 3 4" xfId="28086"/>
    <cellStyle name="Normal 6 2 3 3 2 3 4 2" xfId="28087"/>
    <cellStyle name="Normal 6 2 3 3 2 3 4 3" xfId="28088"/>
    <cellStyle name="Normal 6 2 3 3 2 3 4 4" xfId="28089"/>
    <cellStyle name="Normal 6 2 3 3 2 3 5" xfId="28090"/>
    <cellStyle name="Normal 6 2 3 3 2 3 5 2" xfId="28091"/>
    <cellStyle name="Normal 6 2 3 3 2 3 5 3" xfId="28092"/>
    <cellStyle name="Normal 6 2 3 3 2 3 5 4" xfId="28093"/>
    <cellStyle name="Normal 6 2 3 3 2 3 6" xfId="28094"/>
    <cellStyle name="Normal 6 2 3 3 2 3 6 2" xfId="28095"/>
    <cellStyle name="Normal 6 2 3 3 2 3 6 3" xfId="28096"/>
    <cellStyle name="Normal 6 2 3 3 2 3 7" xfId="28097"/>
    <cellStyle name="Normal 6 2 3 3 2 3 8" xfId="28098"/>
    <cellStyle name="Normal 6 2 3 3 2 3 9" xfId="28099"/>
    <cellStyle name="Normal 6 2 3 3 2 4" xfId="28100"/>
    <cellStyle name="Normal 6 2 3 3 2 4 2" xfId="28101"/>
    <cellStyle name="Normal 6 2 3 3 2 4 2 2" xfId="28102"/>
    <cellStyle name="Normal 6 2 3 3 2 4 2 3" xfId="28103"/>
    <cellStyle name="Normal 6 2 3 3 2 4 2 4" xfId="28104"/>
    <cellStyle name="Normal 6 2 3 3 2 4 3" xfId="28105"/>
    <cellStyle name="Normal 6 2 3 3 2 4 3 2" xfId="28106"/>
    <cellStyle name="Normal 6 2 3 3 2 4 3 3" xfId="28107"/>
    <cellStyle name="Normal 6 2 3 3 2 4 4" xfId="28108"/>
    <cellStyle name="Normal 6 2 3 3 2 4 5" xfId="28109"/>
    <cellStyle name="Normal 6 2 3 3 2 4 6" xfId="28110"/>
    <cellStyle name="Normal 6 2 3 3 2 5" xfId="28111"/>
    <cellStyle name="Normal 6 2 3 3 2 5 2" xfId="28112"/>
    <cellStyle name="Normal 6 2 3 3 2 5 3" xfId="28113"/>
    <cellStyle name="Normal 6 2 3 3 2 5 4" xfId="28114"/>
    <cellStyle name="Normal 6 2 3 3 2 6" xfId="28115"/>
    <cellStyle name="Normal 6 2 3 3 2 6 2" xfId="28116"/>
    <cellStyle name="Normal 6 2 3 3 2 6 3" xfId="28117"/>
    <cellStyle name="Normal 6 2 3 3 2 6 4" xfId="28118"/>
    <cellStyle name="Normal 6 2 3 3 2 7" xfId="28119"/>
    <cellStyle name="Normal 6 2 3 3 2 7 2" xfId="28120"/>
    <cellStyle name="Normal 6 2 3 3 2 7 3" xfId="28121"/>
    <cellStyle name="Normal 6 2 3 3 2 7 4" xfId="28122"/>
    <cellStyle name="Normal 6 2 3 3 2 8" xfId="28123"/>
    <cellStyle name="Normal 6 2 3 3 2 8 2" xfId="28124"/>
    <cellStyle name="Normal 6 2 3 3 2 8 3" xfId="28125"/>
    <cellStyle name="Normal 6 2 3 3 2 9" xfId="28126"/>
    <cellStyle name="Normal 6 2 3 3 3" xfId="28127"/>
    <cellStyle name="Normal 6 2 3 3 3 10" xfId="28128"/>
    <cellStyle name="Normal 6 2 3 3 3 2" xfId="28129"/>
    <cellStyle name="Normal 6 2 3 3 3 2 2" xfId="28130"/>
    <cellStyle name="Normal 6 2 3 3 3 2 2 2" xfId="28131"/>
    <cellStyle name="Normal 6 2 3 3 3 2 2 2 2" xfId="28132"/>
    <cellStyle name="Normal 6 2 3 3 3 2 2 2 3" xfId="28133"/>
    <cellStyle name="Normal 6 2 3 3 3 2 2 2 4" xfId="28134"/>
    <cellStyle name="Normal 6 2 3 3 3 2 2 3" xfId="28135"/>
    <cellStyle name="Normal 6 2 3 3 3 2 2 3 2" xfId="28136"/>
    <cellStyle name="Normal 6 2 3 3 3 2 2 3 3" xfId="28137"/>
    <cellStyle name="Normal 6 2 3 3 3 2 2 4" xfId="28138"/>
    <cellStyle name="Normal 6 2 3 3 3 2 2 5" xfId="28139"/>
    <cellStyle name="Normal 6 2 3 3 3 2 2 6" xfId="28140"/>
    <cellStyle name="Normal 6 2 3 3 3 2 3" xfId="28141"/>
    <cellStyle name="Normal 6 2 3 3 3 2 3 2" xfId="28142"/>
    <cellStyle name="Normal 6 2 3 3 3 2 3 3" xfId="28143"/>
    <cellStyle name="Normal 6 2 3 3 3 2 3 4" xfId="28144"/>
    <cellStyle name="Normal 6 2 3 3 3 2 4" xfId="28145"/>
    <cellStyle name="Normal 6 2 3 3 3 2 4 2" xfId="28146"/>
    <cellStyle name="Normal 6 2 3 3 3 2 4 3" xfId="28147"/>
    <cellStyle name="Normal 6 2 3 3 3 2 4 4" xfId="28148"/>
    <cellStyle name="Normal 6 2 3 3 3 2 5" xfId="28149"/>
    <cellStyle name="Normal 6 2 3 3 3 2 5 2" xfId="28150"/>
    <cellStyle name="Normal 6 2 3 3 3 2 5 3" xfId="28151"/>
    <cellStyle name="Normal 6 2 3 3 3 2 5 4" xfId="28152"/>
    <cellStyle name="Normal 6 2 3 3 3 2 6" xfId="28153"/>
    <cellStyle name="Normal 6 2 3 3 3 2 6 2" xfId="28154"/>
    <cellStyle name="Normal 6 2 3 3 3 2 6 3" xfId="28155"/>
    <cellStyle name="Normal 6 2 3 3 3 2 7" xfId="28156"/>
    <cellStyle name="Normal 6 2 3 3 3 2 8" xfId="28157"/>
    <cellStyle name="Normal 6 2 3 3 3 2 9" xfId="28158"/>
    <cellStyle name="Normal 6 2 3 3 3 3" xfId="28159"/>
    <cellStyle name="Normal 6 2 3 3 3 3 2" xfId="28160"/>
    <cellStyle name="Normal 6 2 3 3 3 3 2 2" xfId="28161"/>
    <cellStyle name="Normal 6 2 3 3 3 3 2 3" xfId="28162"/>
    <cellStyle name="Normal 6 2 3 3 3 3 2 4" xfId="28163"/>
    <cellStyle name="Normal 6 2 3 3 3 3 3" xfId="28164"/>
    <cellStyle name="Normal 6 2 3 3 3 3 3 2" xfId="28165"/>
    <cellStyle name="Normal 6 2 3 3 3 3 3 3" xfId="28166"/>
    <cellStyle name="Normal 6 2 3 3 3 3 4" xfId="28167"/>
    <cellStyle name="Normal 6 2 3 3 3 3 5" xfId="28168"/>
    <cellStyle name="Normal 6 2 3 3 3 3 6" xfId="28169"/>
    <cellStyle name="Normal 6 2 3 3 3 4" xfId="28170"/>
    <cellStyle name="Normal 6 2 3 3 3 4 2" xfId="28171"/>
    <cellStyle name="Normal 6 2 3 3 3 4 3" xfId="28172"/>
    <cellStyle name="Normal 6 2 3 3 3 4 4" xfId="28173"/>
    <cellStyle name="Normal 6 2 3 3 3 5" xfId="28174"/>
    <cellStyle name="Normal 6 2 3 3 3 5 2" xfId="28175"/>
    <cellStyle name="Normal 6 2 3 3 3 5 3" xfId="28176"/>
    <cellStyle name="Normal 6 2 3 3 3 5 4" xfId="28177"/>
    <cellStyle name="Normal 6 2 3 3 3 6" xfId="28178"/>
    <cellStyle name="Normal 6 2 3 3 3 6 2" xfId="28179"/>
    <cellStyle name="Normal 6 2 3 3 3 6 3" xfId="28180"/>
    <cellStyle name="Normal 6 2 3 3 3 6 4" xfId="28181"/>
    <cellStyle name="Normal 6 2 3 3 3 7" xfId="28182"/>
    <cellStyle name="Normal 6 2 3 3 3 7 2" xfId="28183"/>
    <cellStyle name="Normal 6 2 3 3 3 7 3" xfId="28184"/>
    <cellStyle name="Normal 6 2 3 3 3 8" xfId="28185"/>
    <cellStyle name="Normal 6 2 3 3 3 9" xfId="28186"/>
    <cellStyle name="Normal 6 2 3 3 4" xfId="28187"/>
    <cellStyle name="Normal 6 2 3 3 4 2" xfId="28188"/>
    <cellStyle name="Normal 6 2 3 3 4 2 2" xfId="28189"/>
    <cellStyle name="Normal 6 2 3 3 4 2 2 2" xfId="28190"/>
    <cellStyle name="Normal 6 2 3 3 4 2 2 3" xfId="28191"/>
    <cellStyle name="Normal 6 2 3 3 4 2 2 4" xfId="28192"/>
    <cellStyle name="Normal 6 2 3 3 4 2 3" xfId="28193"/>
    <cellStyle name="Normal 6 2 3 3 4 2 3 2" xfId="28194"/>
    <cellStyle name="Normal 6 2 3 3 4 2 3 3" xfId="28195"/>
    <cellStyle name="Normal 6 2 3 3 4 2 4" xfId="28196"/>
    <cellStyle name="Normal 6 2 3 3 4 2 5" xfId="28197"/>
    <cellStyle name="Normal 6 2 3 3 4 2 6" xfId="28198"/>
    <cellStyle name="Normal 6 2 3 3 4 3" xfId="28199"/>
    <cellStyle name="Normal 6 2 3 3 4 3 2" xfId="28200"/>
    <cellStyle name="Normal 6 2 3 3 4 3 3" xfId="28201"/>
    <cellStyle name="Normal 6 2 3 3 4 3 4" xfId="28202"/>
    <cellStyle name="Normal 6 2 3 3 4 4" xfId="28203"/>
    <cellStyle name="Normal 6 2 3 3 4 4 2" xfId="28204"/>
    <cellStyle name="Normal 6 2 3 3 4 4 3" xfId="28205"/>
    <cellStyle name="Normal 6 2 3 3 4 4 4" xfId="28206"/>
    <cellStyle name="Normal 6 2 3 3 4 5" xfId="28207"/>
    <cellStyle name="Normal 6 2 3 3 4 5 2" xfId="28208"/>
    <cellStyle name="Normal 6 2 3 3 4 5 3" xfId="28209"/>
    <cellStyle name="Normal 6 2 3 3 4 5 4" xfId="28210"/>
    <cellStyle name="Normal 6 2 3 3 4 6" xfId="28211"/>
    <cellStyle name="Normal 6 2 3 3 4 6 2" xfId="28212"/>
    <cellStyle name="Normal 6 2 3 3 4 6 3" xfId="28213"/>
    <cellStyle name="Normal 6 2 3 3 4 7" xfId="28214"/>
    <cellStyle name="Normal 6 2 3 3 4 8" xfId="28215"/>
    <cellStyle name="Normal 6 2 3 3 4 9" xfId="28216"/>
    <cellStyle name="Normal 6 2 3 3 5" xfId="28217"/>
    <cellStyle name="Normal 6 2 3 3 5 2" xfId="28218"/>
    <cellStyle name="Normal 6 2 3 3 5 2 2" xfId="28219"/>
    <cellStyle name="Normal 6 2 3 3 5 2 2 2" xfId="28220"/>
    <cellStyle name="Normal 6 2 3 3 5 2 2 3" xfId="28221"/>
    <cellStyle name="Normal 6 2 3 3 5 2 2 4" xfId="28222"/>
    <cellStyle name="Normal 6 2 3 3 5 2 3" xfId="28223"/>
    <cellStyle name="Normal 6 2 3 3 5 2 3 2" xfId="28224"/>
    <cellStyle name="Normal 6 2 3 3 5 2 3 3" xfId="28225"/>
    <cellStyle name="Normal 6 2 3 3 5 2 4" xfId="28226"/>
    <cellStyle name="Normal 6 2 3 3 5 2 5" xfId="28227"/>
    <cellStyle name="Normal 6 2 3 3 5 2 6" xfId="28228"/>
    <cellStyle name="Normal 6 2 3 3 5 3" xfId="28229"/>
    <cellStyle name="Normal 6 2 3 3 5 3 2" xfId="28230"/>
    <cellStyle name="Normal 6 2 3 3 5 3 3" xfId="28231"/>
    <cellStyle name="Normal 6 2 3 3 5 3 4" xfId="28232"/>
    <cellStyle name="Normal 6 2 3 3 5 4" xfId="28233"/>
    <cellStyle name="Normal 6 2 3 3 5 4 2" xfId="28234"/>
    <cellStyle name="Normal 6 2 3 3 5 4 3" xfId="28235"/>
    <cellStyle name="Normal 6 2 3 3 5 4 4" xfId="28236"/>
    <cellStyle name="Normal 6 2 3 3 5 5" xfId="28237"/>
    <cellStyle name="Normal 6 2 3 3 5 5 2" xfId="28238"/>
    <cellStyle name="Normal 6 2 3 3 5 5 3" xfId="28239"/>
    <cellStyle name="Normal 6 2 3 3 5 5 4" xfId="28240"/>
    <cellStyle name="Normal 6 2 3 3 5 6" xfId="28241"/>
    <cellStyle name="Normal 6 2 3 3 5 6 2" xfId="28242"/>
    <cellStyle name="Normal 6 2 3 3 5 6 3" xfId="28243"/>
    <cellStyle name="Normal 6 2 3 3 5 7" xfId="28244"/>
    <cellStyle name="Normal 6 2 3 3 5 8" xfId="28245"/>
    <cellStyle name="Normal 6 2 3 3 5 9" xfId="28246"/>
    <cellStyle name="Normal 6 2 3 3 6" xfId="28247"/>
    <cellStyle name="Normal 6 2 3 3 6 2" xfId="28248"/>
    <cellStyle name="Normal 6 2 3 3 6 2 2" xfId="28249"/>
    <cellStyle name="Normal 6 2 3 3 6 2 2 2" xfId="28250"/>
    <cellStyle name="Normal 6 2 3 3 6 2 2 3" xfId="28251"/>
    <cellStyle name="Normal 6 2 3 3 6 2 2 4" xfId="28252"/>
    <cellStyle name="Normal 6 2 3 3 6 2 3" xfId="28253"/>
    <cellStyle name="Normal 6 2 3 3 6 2 3 2" xfId="28254"/>
    <cellStyle name="Normal 6 2 3 3 6 2 3 3" xfId="28255"/>
    <cellStyle name="Normal 6 2 3 3 6 2 4" xfId="28256"/>
    <cellStyle name="Normal 6 2 3 3 6 2 5" xfId="28257"/>
    <cellStyle name="Normal 6 2 3 3 6 2 6" xfId="28258"/>
    <cellStyle name="Normal 6 2 3 3 6 3" xfId="28259"/>
    <cellStyle name="Normal 6 2 3 3 6 3 2" xfId="28260"/>
    <cellStyle name="Normal 6 2 3 3 6 3 3" xfId="28261"/>
    <cellStyle name="Normal 6 2 3 3 6 3 4" xfId="28262"/>
    <cellStyle name="Normal 6 2 3 3 6 4" xfId="28263"/>
    <cellStyle name="Normal 6 2 3 3 6 4 2" xfId="28264"/>
    <cellStyle name="Normal 6 2 3 3 6 4 3" xfId="28265"/>
    <cellStyle name="Normal 6 2 3 3 6 4 4" xfId="28266"/>
    <cellStyle name="Normal 6 2 3 3 6 5" xfId="28267"/>
    <cellStyle name="Normal 6 2 3 3 6 5 2" xfId="28268"/>
    <cellStyle name="Normal 6 2 3 3 6 5 3" xfId="28269"/>
    <cellStyle name="Normal 6 2 3 3 6 6" xfId="28270"/>
    <cellStyle name="Normal 6 2 3 3 6 7" xfId="28271"/>
    <cellStyle name="Normal 6 2 3 3 6 8" xfId="28272"/>
    <cellStyle name="Normal 6 2 3 3 7" xfId="28273"/>
    <cellStyle name="Normal 6 2 3 3 7 2" xfId="28274"/>
    <cellStyle name="Normal 6 2 3 3 7 2 2" xfId="28275"/>
    <cellStyle name="Normal 6 2 3 3 7 2 3" xfId="28276"/>
    <cellStyle name="Normal 6 2 3 3 7 2 4" xfId="28277"/>
    <cellStyle name="Normal 6 2 3 3 7 3" xfId="28278"/>
    <cellStyle name="Normal 6 2 3 3 7 3 2" xfId="28279"/>
    <cellStyle name="Normal 6 2 3 3 7 3 3" xfId="28280"/>
    <cellStyle name="Normal 6 2 3 3 7 4" xfId="28281"/>
    <cellStyle name="Normal 6 2 3 3 7 5" xfId="28282"/>
    <cellStyle name="Normal 6 2 3 3 7 6" xfId="28283"/>
    <cellStyle name="Normal 6 2 3 3 8" xfId="28284"/>
    <cellStyle name="Normal 6 2 3 3 8 2" xfId="28285"/>
    <cellStyle name="Normal 6 2 3 3 8 3" xfId="28286"/>
    <cellStyle name="Normal 6 2 3 3 8 4" xfId="28287"/>
    <cellStyle name="Normal 6 2 3 3 9" xfId="28288"/>
    <cellStyle name="Normal 6 2 3 3 9 2" xfId="28289"/>
    <cellStyle name="Normal 6 2 3 3 9 3" xfId="28290"/>
    <cellStyle name="Normal 6 2 3 3 9 4" xfId="28291"/>
    <cellStyle name="Normal 6 2 3 4" xfId="28292"/>
    <cellStyle name="Normal 6 2 3 4 10" xfId="28293"/>
    <cellStyle name="Normal 6 2 3 4 11" xfId="28294"/>
    <cellStyle name="Normal 6 2 3 4 2" xfId="28295"/>
    <cellStyle name="Normal 6 2 3 4 2 10" xfId="28296"/>
    <cellStyle name="Normal 6 2 3 4 2 2" xfId="28297"/>
    <cellStyle name="Normal 6 2 3 4 2 2 2" xfId="28298"/>
    <cellStyle name="Normal 6 2 3 4 2 2 2 2" xfId="28299"/>
    <cellStyle name="Normal 6 2 3 4 2 2 2 2 2" xfId="28300"/>
    <cellStyle name="Normal 6 2 3 4 2 2 2 2 3" xfId="28301"/>
    <cellStyle name="Normal 6 2 3 4 2 2 2 2 4" xfId="28302"/>
    <cellStyle name="Normal 6 2 3 4 2 2 2 3" xfId="28303"/>
    <cellStyle name="Normal 6 2 3 4 2 2 2 3 2" xfId="28304"/>
    <cellStyle name="Normal 6 2 3 4 2 2 2 3 3" xfId="28305"/>
    <cellStyle name="Normal 6 2 3 4 2 2 2 4" xfId="28306"/>
    <cellStyle name="Normal 6 2 3 4 2 2 2 5" xfId="28307"/>
    <cellStyle name="Normal 6 2 3 4 2 2 2 6" xfId="28308"/>
    <cellStyle name="Normal 6 2 3 4 2 2 3" xfId="28309"/>
    <cellStyle name="Normal 6 2 3 4 2 2 3 2" xfId="28310"/>
    <cellStyle name="Normal 6 2 3 4 2 2 3 3" xfId="28311"/>
    <cellStyle name="Normal 6 2 3 4 2 2 3 4" xfId="28312"/>
    <cellStyle name="Normal 6 2 3 4 2 2 4" xfId="28313"/>
    <cellStyle name="Normal 6 2 3 4 2 2 4 2" xfId="28314"/>
    <cellStyle name="Normal 6 2 3 4 2 2 4 3" xfId="28315"/>
    <cellStyle name="Normal 6 2 3 4 2 2 4 4" xfId="28316"/>
    <cellStyle name="Normal 6 2 3 4 2 2 5" xfId="28317"/>
    <cellStyle name="Normal 6 2 3 4 2 2 5 2" xfId="28318"/>
    <cellStyle name="Normal 6 2 3 4 2 2 5 3" xfId="28319"/>
    <cellStyle name="Normal 6 2 3 4 2 2 5 4" xfId="28320"/>
    <cellStyle name="Normal 6 2 3 4 2 2 6" xfId="28321"/>
    <cellStyle name="Normal 6 2 3 4 2 2 6 2" xfId="28322"/>
    <cellStyle name="Normal 6 2 3 4 2 2 6 3" xfId="28323"/>
    <cellStyle name="Normal 6 2 3 4 2 2 7" xfId="28324"/>
    <cellStyle name="Normal 6 2 3 4 2 2 8" xfId="28325"/>
    <cellStyle name="Normal 6 2 3 4 2 2 9" xfId="28326"/>
    <cellStyle name="Normal 6 2 3 4 2 3" xfId="28327"/>
    <cellStyle name="Normal 6 2 3 4 2 3 2" xfId="28328"/>
    <cellStyle name="Normal 6 2 3 4 2 3 2 2" xfId="28329"/>
    <cellStyle name="Normal 6 2 3 4 2 3 2 3" xfId="28330"/>
    <cellStyle name="Normal 6 2 3 4 2 3 2 4" xfId="28331"/>
    <cellStyle name="Normal 6 2 3 4 2 3 3" xfId="28332"/>
    <cellStyle name="Normal 6 2 3 4 2 3 3 2" xfId="28333"/>
    <cellStyle name="Normal 6 2 3 4 2 3 3 3" xfId="28334"/>
    <cellStyle name="Normal 6 2 3 4 2 3 4" xfId="28335"/>
    <cellStyle name="Normal 6 2 3 4 2 3 5" xfId="28336"/>
    <cellStyle name="Normal 6 2 3 4 2 3 6" xfId="28337"/>
    <cellStyle name="Normal 6 2 3 4 2 4" xfId="28338"/>
    <cellStyle name="Normal 6 2 3 4 2 4 2" xfId="28339"/>
    <cellStyle name="Normal 6 2 3 4 2 4 3" xfId="28340"/>
    <cellStyle name="Normal 6 2 3 4 2 4 4" xfId="28341"/>
    <cellStyle name="Normal 6 2 3 4 2 5" xfId="28342"/>
    <cellStyle name="Normal 6 2 3 4 2 5 2" xfId="28343"/>
    <cellStyle name="Normal 6 2 3 4 2 5 3" xfId="28344"/>
    <cellStyle name="Normal 6 2 3 4 2 5 4" xfId="28345"/>
    <cellStyle name="Normal 6 2 3 4 2 6" xfId="28346"/>
    <cellStyle name="Normal 6 2 3 4 2 6 2" xfId="28347"/>
    <cellStyle name="Normal 6 2 3 4 2 6 3" xfId="28348"/>
    <cellStyle name="Normal 6 2 3 4 2 6 4" xfId="28349"/>
    <cellStyle name="Normal 6 2 3 4 2 7" xfId="28350"/>
    <cellStyle name="Normal 6 2 3 4 2 7 2" xfId="28351"/>
    <cellStyle name="Normal 6 2 3 4 2 7 3" xfId="28352"/>
    <cellStyle name="Normal 6 2 3 4 2 8" xfId="28353"/>
    <cellStyle name="Normal 6 2 3 4 2 9" xfId="28354"/>
    <cellStyle name="Normal 6 2 3 4 3" xfId="28355"/>
    <cellStyle name="Normal 6 2 3 4 3 2" xfId="28356"/>
    <cellStyle name="Normal 6 2 3 4 3 2 2" xfId="28357"/>
    <cellStyle name="Normal 6 2 3 4 3 2 2 2" xfId="28358"/>
    <cellStyle name="Normal 6 2 3 4 3 2 2 3" xfId="28359"/>
    <cellStyle name="Normal 6 2 3 4 3 2 2 4" xfId="28360"/>
    <cellStyle name="Normal 6 2 3 4 3 2 3" xfId="28361"/>
    <cellStyle name="Normal 6 2 3 4 3 2 3 2" xfId="28362"/>
    <cellStyle name="Normal 6 2 3 4 3 2 3 3" xfId="28363"/>
    <cellStyle name="Normal 6 2 3 4 3 2 4" xfId="28364"/>
    <cellStyle name="Normal 6 2 3 4 3 2 5" xfId="28365"/>
    <cellStyle name="Normal 6 2 3 4 3 2 6" xfId="28366"/>
    <cellStyle name="Normal 6 2 3 4 3 3" xfId="28367"/>
    <cellStyle name="Normal 6 2 3 4 3 3 2" xfId="28368"/>
    <cellStyle name="Normal 6 2 3 4 3 3 3" xfId="28369"/>
    <cellStyle name="Normal 6 2 3 4 3 3 4" xfId="28370"/>
    <cellStyle name="Normal 6 2 3 4 3 4" xfId="28371"/>
    <cellStyle name="Normal 6 2 3 4 3 4 2" xfId="28372"/>
    <cellStyle name="Normal 6 2 3 4 3 4 3" xfId="28373"/>
    <cellStyle name="Normal 6 2 3 4 3 4 4" xfId="28374"/>
    <cellStyle name="Normal 6 2 3 4 3 5" xfId="28375"/>
    <cellStyle name="Normal 6 2 3 4 3 5 2" xfId="28376"/>
    <cellStyle name="Normal 6 2 3 4 3 5 3" xfId="28377"/>
    <cellStyle name="Normal 6 2 3 4 3 5 4" xfId="28378"/>
    <cellStyle name="Normal 6 2 3 4 3 6" xfId="28379"/>
    <cellStyle name="Normal 6 2 3 4 3 6 2" xfId="28380"/>
    <cellStyle name="Normal 6 2 3 4 3 6 3" xfId="28381"/>
    <cellStyle name="Normal 6 2 3 4 3 7" xfId="28382"/>
    <cellStyle name="Normal 6 2 3 4 3 8" xfId="28383"/>
    <cellStyle name="Normal 6 2 3 4 3 9" xfId="28384"/>
    <cellStyle name="Normal 6 2 3 4 4" xfId="28385"/>
    <cellStyle name="Normal 6 2 3 4 4 2" xfId="28386"/>
    <cellStyle name="Normal 6 2 3 4 4 2 2" xfId="28387"/>
    <cellStyle name="Normal 6 2 3 4 4 2 3" xfId="28388"/>
    <cellStyle name="Normal 6 2 3 4 4 2 4" xfId="28389"/>
    <cellStyle name="Normal 6 2 3 4 4 3" xfId="28390"/>
    <cellStyle name="Normal 6 2 3 4 4 3 2" xfId="28391"/>
    <cellStyle name="Normal 6 2 3 4 4 3 3" xfId="28392"/>
    <cellStyle name="Normal 6 2 3 4 4 4" xfId="28393"/>
    <cellStyle name="Normal 6 2 3 4 4 5" xfId="28394"/>
    <cellStyle name="Normal 6 2 3 4 4 6" xfId="28395"/>
    <cellStyle name="Normal 6 2 3 4 5" xfId="28396"/>
    <cellStyle name="Normal 6 2 3 4 5 2" xfId="28397"/>
    <cellStyle name="Normal 6 2 3 4 5 3" xfId="28398"/>
    <cellStyle name="Normal 6 2 3 4 5 4" xfId="28399"/>
    <cellStyle name="Normal 6 2 3 4 6" xfId="28400"/>
    <cellStyle name="Normal 6 2 3 4 6 2" xfId="28401"/>
    <cellStyle name="Normal 6 2 3 4 6 3" xfId="28402"/>
    <cellStyle name="Normal 6 2 3 4 6 4" xfId="28403"/>
    <cellStyle name="Normal 6 2 3 4 7" xfId="28404"/>
    <cellStyle name="Normal 6 2 3 4 7 2" xfId="28405"/>
    <cellStyle name="Normal 6 2 3 4 7 3" xfId="28406"/>
    <cellStyle name="Normal 6 2 3 4 7 4" xfId="28407"/>
    <cellStyle name="Normal 6 2 3 4 8" xfId="28408"/>
    <cellStyle name="Normal 6 2 3 4 8 2" xfId="28409"/>
    <cellStyle name="Normal 6 2 3 4 8 3" xfId="28410"/>
    <cellStyle name="Normal 6 2 3 4 9" xfId="28411"/>
    <cellStyle name="Normal 6 2 3 5" xfId="28412"/>
    <cellStyle name="Normal 6 2 3 5 10" xfId="28413"/>
    <cellStyle name="Normal 6 2 3 5 11" xfId="28414"/>
    <cellStyle name="Normal 6 2 3 5 2" xfId="28415"/>
    <cellStyle name="Normal 6 2 3 5 2 10" xfId="28416"/>
    <cellStyle name="Normal 6 2 3 5 2 2" xfId="28417"/>
    <cellStyle name="Normal 6 2 3 5 2 2 2" xfId="28418"/>
    <cellStyle name="Normal 6 2 3 5 2 2 2 2" xfId="28419"/>
    <cellStyle name="Normal 6 2 3 5 2 2 2 2 2" xfId="28420"/>
    <cellStyle name="Normal 6 2 3 5 2 2 2 2 3" xfId="28421"/>
    <cellStyle name="Normal 6 2 3 5 2 2 2 2 4" xfId="28422"/>
    <cellStyle name="Normal 6 2 3 5 2 2 2 3" xfId="28423"/>
    <cellStyle name="Normal 6 2 3 5 2 2 2 3 2" xfId="28424"/>
    <cellStyle name="Normal 6 2 3 5 2 2 2 3 3" xfId="28425"/>
    <cellStyle name="Normal 6 2 3 5 2 2 2 4" xfId="28426"/>
    <cellStyle name="Normal 6 2 3 5 2 2 2 5" xfId="28427"/>
    <cellStyle name="Normal 6 2 3 5 2 2 2 6" xfId="28428"/>
    <cellStyle name="Normal 6 2 3 5 2 2 3" xfId="28429"/>
    <cellStyle name="Normal 6 2 3 5 2 2 3 2" xfId="28430"/>
    <cellStyle name="Normal 6 2 3 5 2 2 3 3" xfId="28431"/>
    <cellStyle name="Normal 6 2 3 5 2 2 3 4" xfId="28432"/>
    <cellStyle name="Normal 6 2 3 5 2 2 4" xfId="28433"/>
    <cellStyle name="Normal 6 2 3 5 2 2 4 2" xfId="28434"/>
    <cellStyle name="Normal 6 2 3 5 2 2 4 3" xfId="28435"/>
    <cellStyle name="Normal 6 2 3 5 2 2 4 4" xfId="28436"/>
    <cellStyle name="Normal 6 2 3 5 2 2 5" xfId="28437"/>
    <cellStyle name="Normal 6 2 3 5 2 2 5 2" xfId="28438"/>
    <cellStyle name="Normal 6 2 3 5 2 2 5 3" xfId="28439"/>
    <cellStyle name="Normal 6 2 3 5 2 2 5 4" xfId="28440"/>
    <cellStyle name="Normal 6 2 3 5 2 2 6" xfId="28441"/>
    <cellStyle name="Normal 6 2 3 5 2 2 6 2" xfId="28442"/>
    <cellStyle name="Normal 6 2 3 5 2 2 6 3" xfId="28443"/>
    <cellStyle name="Normal 6 2 3 5 2 2 7" xfId="28444"/>
    <cellStyle name="Normal 6 2 3 5 2 2 8" xfId="28445"/>
    <cellStyle name="Normal 6 2 3 5 2 2 9" xfId="28446"/>
    <cellStyle name="Normal 6 2 3 5 2 3" xfId="28447"/>
    <cellStyle name="Normal 6 2 3 5 2 3 2" xfId="28448"/>
    <cellStyle name="Normal 6 2 3 5 2 3 2 2" xfId="28449"/>
    <cellStyle name="Normal 6 2 3 5 2 3 2 3" xfId="28450"/>
    <cellStyle name="Normal 6 2 3 5 2 3 2 4" xfId="28451"/>
    <cellStyle name="Normal 6 2 3 5 2 3 3" xfId="28452"/>
    <cellStyle name="Normal 6 2 3 5 2 3 3 2" xfId="28453"/>
    <cellStyle name="Normal 6 2 3 5 2 3 3 3" xfId="28454"/>
    <cellStyle name="Normal 6 2 3 5 2 3 4" xfId="28455"/>
    <cellStyle name="Normal 6 2 3 5 2 3 5" xfId="28456"/>
    <cellStyle name="Normal 6 2 3 5 2 3 6" xfId="28457"/>
    <cellStyle name="Normal 6 2 3 5 2 4" xfId="28458"/>
    <cellStyle name="Normal 6 2 3 5 2 4 2" xfId="28459"/>
    <cellStyle name="Normal 6 2 3 5 2 4 3" xfId="28460"/>
    <cellStyle name="Normal 6 2 3 5 2 4 4" xfId="28461"/>
    <cellStyle name="Normal 6 2 3 5 2 5" xfId="28462"/>
    <cellStyle name="Normal 6 2 3 5 2 5 2" xfId="28463"/>
    <cellStyle name="Normal 6 2 3 5 2 5 3" xfId="28464"/>
    <cellStyle name="Normal 6 2 3 5 2 5 4" xfId="28465"/>
    <cellStyle name="Normal 6 2 3 5 2 6" xfId="28466"/>
    <cellStyle name="Normal 6 2 3 5 2 6 2" xfId="28467"/>
    <cellStyle name="Normal 6 2 3 5 2 6 3" xfId="28468"/>
    <cellStyle name="Normal 6 2 3 5 2 6 4" xfId="28469"/>
    <cellStyle name="Normal 6 2 3 5 2 7" xfId="28470"/>
    <cellStyle name="Normal 6 2 3 5 2 7 2" xfId="28471"/>
    <cellStyle name="Normal 6 2 3 5 2 7 3" xfId="28472"/>
    <cellStyle name="Normal 6 2 3 5 2 8" xfId="28473"/>
    <cellStyle name="Normal 6 2 3 5 2 9" xfId="28474"/>
    <cellStyle name="Normal 6 2 3 5 3" xfId="28475"/>
    <cellStyle name="Normal 6 2 3 5 3 2" xfId="28476"/>
    <cellStyle name="Normal 6 2 3 5 3 2 2" xfId="28477"/>
    <cellStyle name="Normal 6 2 3 5 3 2 2 2" xfId="28478"/>
    <cellStyle name="Normal 6 2 3 5 3 2 2 3" xfId="28479"/>
    <cellStyle name="Normal 6 2 3 5 3 2 2 4" xfId="28480"/>
    <cellStyle name="Normal 6 2 3 5 3 2 3" xfId="28481"/>
    <cellStyle name="Normal 6 2 3 5 3 2 3 2" xfId="28482"/>
    <cellStyle name="Normal 6 2 3 5 3 2 3 3" xfId="28483"/>
    <cellStyle name="Normal 6 2 3 5 3 2 4" xfId="28484"/>
    <cellStyle name="Normal 6 2 3 5 3 2 5" xfId="28485"/>
    <cellStyle name="Normal 6 2 3 5 3 2 6" xfId="28486"/>
    <cellStyle name="Normal 6 2 3 5 3 3" xfId="28487"/>
    <cellStyle name="Normal 6 2 3 5 3 3 2" xfId="28488"/>
    <cellStyle name="Normal 6 2 3 5 3 3 3" xfId="28489"/>
    <cellStyle name="Normal 6 2 3 5 3 3 4" xfId="28490"/>
    <cellStyle name="Normal 6 2 3 5 3 4" xfId="28491"/>
    <cellStyle name="Normal 6 2 3 5 3 4 2" xfId="28492"/>
    <cellStyle name="Normal 6 2 3 5 3 4 3" xfId="28493"/>
    <cellStyle name="Normal 6 2 3 5 3 4 4" xfId="28494"/>
    <cellStyle name="Normal 6 2 3 5 3 5" xfId="28495"/>
    <cellStyle name="Normal 6 2 3 5 3 5 2" xfId="28496"/>
    <cellStyle name="Normal 6 2 3 5 3 5 3" xfId="28497"/>
    <cellStyle name="Normal 6 2 3 5 3 5 4" xfId="28498"/>
    <cellStyle name="Normal 6 2 3 5 3 6" xfId="28499"/>
    <cellStyle name="Normal 6 2 3 5 3 6 2" xfId="28500"/>
    <cellStyle name="Normal 6 2 3 5 3 6 3" xfId="28501"/>
    <cellStyle name="Normal 6 2 3 5 3 7" xfId="28502"/>
    <cellStyle name="Normal 6 2 3 5 3 8" xfId="28503"/>
    <cellStyle name="Normal 6 2 3 5 3 9" xfId="28504"/>
    <cellStyle name="Normal 6 2 3 5 4" xfId="28505"/>
    <cellStyle name="Normal 6 2 3 5 4 2" xfId="28506"/>
    <cellStyle name="Normal 6 2 3 5 4 2 2" xfId="28507"/>
    <cellStyle name="Normal 6 2 3 5 4 2 3" xfId="28508"/>
    <cellStyle name="Normal 6 2 3 5 4 2 4" xfId="28509"/>
    <cellStyle name="Normal 6 2 3 5 4 3" xfId="28510"/>
    <cellStyle name="Normal 6 2 3 5 4 3 2" xfId="28511"/>
    <cellStyle name="Normal 6 2 3 5 4 3 3" xfId="28512"/>
    <cellStyle name="Normal 6 2 3 5 4 4" xfId="28513"/>
    <cellStyle name="Normal 6 2 3 5 4 5" xfId="28514"/>
    <cellStyle name="Normal 6 2 3 5 4 6" xfId="28515"/>
    <cellStyle name="Normal 6 2 3 5 5" xfId="28516"/>
    <cellStyle name="Normal 6 2 3 5 5 2" xfId="28517"/>
    <cellStyle name="Normal 6 2 3 5 5 3" xfId="28518"/>
    <cellStyle name="Normal 6 2 3 5 5 4" xfId="28519"/>
    <cellStyle name="Normal 6 2 3 5 6" xfId="28520"/>
    <cellStyle name="Normal 6 2 3 5 6 2" xfId="28521"/>
    <cellStyle name="Normal 6 2 3 5 6 3" xfId="28522"/>
    <cellStyle name="Normal 6 2 3 5 6 4" xfId="28523"/>
    <cellStyle name="Normal 6 2 3 5 7" xfId="28524"/>
    <cellStyle name="Normal 6 2 3 5 7 2" xfId="28525"/>
    <cellStyle name="Normal 6 2 3 5 7 3" xfId="28526"/>
    <cellStyle name="Normal 6 2 3 5 7 4" xfId="28527"/>
    <cellStyle name="Normal 6 2 3 5 8" xfId="28528"/>
    <cellStyle name="Normal 6 2 3 5 8 2" xfId="28529"/>
    <cellStyle name="Normal 6 2 3 5 8 3" xfId="28530"/>
    <cellStyle name="Normal 6 2 3 5 9" xfId="28531"/>
    <cellStyle name="Normal 6 2 3 6" xfId="28532"/>
    <cellStyle name="Normal 6 2 3 6 10" xfId="28533"/>
    <cellStyle name="Normal 6 2 3 6 11" xfId="28534"/>
    <cellStyle name="Normal 6 2 3 6 2" xfId="28535"/>
    <cellStyle name="Normal 6 2 3 6 2 10" xfId="28536"/>
    <cellStyle name="Normal 6 2 3 6 2 2" xfId="28537"/>
    <cellStyle name="Normal 6 2 3 6 2 2 2" xfId="28538"/>
    <cellStyle name="Normal 6 2 3 6 2 2 2 2" xfId="28539"/>
    <cellStyle name="Normal 6 2 3 6 2 2 2 2 2" xfId="28540"/>
    <cellStyle name="Normal 6 2 3 6 2 2 2 2 3" xfId="28541"/>
    <cellStyle name="Normal 6 2 3 6 2 2 2 2 4" xfId="28542"/>
    <cellStyle name="Normal 6 2 3 6 2 2 2 3" xfId="28543"/>
    <cellStyle name="Normal 6 2 3 6 2 2 2 3 2" xfId="28544"/>
    <cellStyle name="Normal 6 2 3 6 2 2 2 3 3" xfId="28545"/>
    <cellStyle name="Normal 6 2 3 6 2 2 2 4" xfId="28546"/>
    <cellStyle name="Normal 6 2 3 6 2 2 2 5" xfId="28547"/>
    <cellStyle name="Normal 6 2 3 6 2 2 2 6" xfId="28548"/>
    <cellStyle name="Normal 6 2 3 6 2 2 3" xfId="28549"/>
    <cellStyle name="Normal 6 2 3 6 2 2 3 2" xfId="28550"/>
    <cellStyle name="Normal 6 2 3 6 2 2 3 3" xfId="28551"/>
    <cellStyle name="Normal 6 2 3 6 2 2 3 4" xfId="28552"/>
    <cellStyle name="Normal 6 2 3 6 2 2 4" xfId="28553"/>
    <cellStyle name="Normal 6 2 3 6 2 2 4 2" xfId="28554"/>
    <cellStyle name="Normal 6 2 3 6 2 2 4 3" xfId="28555"/>
    <cellStyle name="Normal 6 2 3 6 2 2 4 4" xfId="28556"/>
    <cellStyle name="Normal 6 2 3 6 2 2 5" xfId="28557"/>
    <cellStyle name="Normal 6 2 3 6 2 2 5 2" xfId="28558"/>
    <cellStyle name="Normal 6 2 3 6 2 2 5 3" xfId="28559"/>
    <cellStyle name="Normal 6 2 3 6 2 2 5 4" xfId="28560"/>
    <cellStyle name="Normal 6 2 3 6 2 2 6" xfId="28561"/>
    <cellStyle name="Normal 6 2 3 6 2 2 6 2" xfId="28562"/>
    <cellStyle name="Normal 6 2 3 6 2 2 6 3" xfId="28563"/>
    <cellStyle name="Normal 6 2 3 6 2 2 7" xfId="28564"/>
    <cellStyle name="Normal 6 2 3 6 2 2 8" xfId="28565"/>
    <cellStyle name="Normal 6 2 3 6 2 2 9" xfId="28566"/>
    <cellStyle name="Normal 6 2 3 6 2 3" xfId="28567"/>
    <cellStyle name="Normal 6 2 3 6 2 3 2" xfId="28568"/>
    <cellStyle name="Normal 6 2 3 6 2 3 2 2" xfId="28569"/>
    <cellStyle name="Normal 6 2 3 6 2 3 2 3" xfId="28570"/>
    <cellStyle name="Normal 6 2 3 6 2 3 2 4" xfId="28571"/>
    <cellStyle name="Normal 6 2 3 6 2 3 3" xfId="28572"/>
    <cellStyle name="Normal 6 2 3 6 2 3 3 2" xfId="28573"/>
    <cellStyle name="Normal 6 2 3 6 2 3 3 3" xfId="28574"/>
    <cellStyle name="Normal 6 2 3 6 2 3 4" xfId="28575"/>
    <cellStyle name="Normal 6 2 3 6 2 3 5" xfId="28576"/>
    <cellStyle name="Normal 6 2 3 6 2 3 6" xfId="28577"/>
    <cellStyle name="Normal 6 2 3 6 2 4" xfId="28578"/>
    <cellStyle name="Normal 6 2 3 6 2 4 2" xfId="28579"/>
    <cellStyle name="Normal 6 2 3 6 2 4 3" xfId="28580"/>
    <cellStyle name="Normal 6 2 3 6 2 4 4" xfId="28581"/>
    <cellStyle name="Normal 6 2 3 6 2 5" xfId="28582"/>
    <cellStyle name="Normal 6 2 3 6 2 5 2" xfId="28583"/>
    <cellStyle name="Normal 6 2 3 6 2 5 3" xfId="28584"/>
    <cellStyle name="Normal 6 2 3 6 2 5 4" xfId="28585"/>
    <cellStyle name="Normal 6 2 3 6 2 6" xfId="28586"/>
    <cellStyle name="Normal 6 2 3 6 2 6 2" xfId="28587"/>
    <cellStyle name="Normal 6 2 3 6 2 6 3" xfId="28588"/>
    <cellStyle name="Normal 6 2 3 6 2 6 4" xfId="28589"/>
    <cellStyle name="Normal 6 2 3 6 2 7" xfId="28590"/>
    <cellStyle name="Normal 6 2 3 6 2 7 2" xfId="28591"/>
    <cellStyle name="Normal 6 2 3 6 2 7 3" xfId="28592"/>
    <cellStyle name="Normal 6 2 3 6 2 8" xfId="28593"/>
    <cellStyle name="Normal 6 2 3 6 2 9" xfId="28594"/>
    <cellStyle name="Normal 6 2 3 6 3" xfId="28595"/>
    <cellStyle name="Normal 6 2 3 6 3 2" xfId="28596"/>
    <cellStyle name="Normal 6 2 3 6 3 2 2" xfId="28597"/>
    <cellStyle name="Normal 6 2 3 6 3 2 2 2" xfId="28598"/>
    <cellStyle name="Normal 6 2 3 6 3 2 2 3" xfId="28599"/>
    <cellStyle name="Normal 6 2 3 6 3 2 2 4" xfId="28600"/>
    <cellStyle name="Normal 6 2 3 6 3 2 3" xfId="28601"/>
    <cellStyle name="Normal 6 2 3 6 3 2 3 2" xfId="28602"/>
    <cellStyle name="Normal 6 2 3 6 3 2 3 3" xfId="28603"/>
    <cellStyle name="Normal 6 2 3 6 3 2 4" xfId="28604"/>
    <cellStyle name="Normal 6 2 3 6 3 2 5" xfId="28605"/>
    <cellStyle name="Normal 6 2 3 6 3 2 6" xfId="28606"/>
    <cellStyle name="Normal 6 2 3 6 3 3" xfId="28607"/>
    <cellStyle name="Normal 6 2 3 6 3 3 2" xfId="28608"/>
    <cellStyle name="Normal 6 2 3 6 3 3 3" xfId="28609"/>
    <cellStyle name="Normal 6 2 3 6 3 3 4" xfId="28610"/>
    <cellStyle name="Normal 6 2 3 6 3 4" xfId="28611"/>
    <cellStyle name="Normal 6 2 3 6 3 4 2" xfId="28612"/>
    <cellStyle name="Normal 6 2 3 6 3 4 3" xfId="28613"/>
    <cellStyle name="Normal 6 2 3 6 3 4 4" xfId="28614"/>
    <cellStyle name="Normal 6 2 3 6 3 5" xfId="28615"/>
    <cellStyle name="Normal 6 2 3 6 3 5 2" xfId="28616"/>
    <cellStyle name="Normal 6 2 3 6 3 5 3" xfId="28617"/>
    <cellStyle name="Normal 6 2 3 6 3 5 4" xfId="28618"/>
    <cellStyle name="Normal 6 2 3 6 3 6" xfId="28619"/>
    <cellStyle name="Normal 6 2 3 6 3 6 2" xfId="28620"/>
    <cellStyle name="Normal 6 2 3 6 3 6 3" xfId="28621"/>
    <cellStyle name="Normal 6 2 3 6 3 7" xfId="28622"/>
    <cellStyle name="Normal 6 2 3 6 3 8" xfId="28623"/>
    <cellStyle name="Normal 6 2 3 6 3 9" xfId="28624"/>
    <cellStyle name="Normal 6 2 3 6 4" xfId="28625"/>
    <cellStyle name="Normal 6 2 3 6 4 2" xfId="28626"/>
    <cellStyle name="Normal 6 2 3 6 4 2 2" xfId="28627"/>
    <cellStyle name="Normal 6 2 3 6 4 2 3" xfId="28628"/>
    <cellStyle name="Normal 6 2 3 6 4 2 4" xfId="28629"/>
    <cellStyle name="Normal 6 2 3 6 4 3" xfId="28630"/>
    <cellStyle name="Normal 6 2 3 6 4 3 2" xfId="28631"/>
    <cellStyle name="Normal 6 2 3 6 4 3 3" xfId="28632"/>
    <cellStyle name="Normal 6 2 3 6 4 4" xfId="28633"/>
    <cellStyle name="Normal 6 2 3 6 4 5" xfId="28634"/>
    <cellStyle name="Normal 6 2 3 6 4 6" xfId="28635"/>
    <cellStyle name="Normal 6 2 3 6 5" xfId="28636"/>
    <cellStyle name="Normal 6 2 3 6 5 2" xfId="28637"/>
    <cellStyle name="Normal 6 2 3 6 5 3" xfId="28638"/>
    <cellStyle name="Normal 6 2 3 6 5 4" xfId="28639"/>
    <cellStyle name="Normal 6 2 3 6 6" xfId="28640"/>
    <cellStyle name="Normal 6 2 3 6 6 2" xfId="28641"/>
    <cellStyle name="Normal 6 2 3 6 6 3" xfId="28642"/>
    <cellStyle name="Normal 6 2 3 6 6 4" xfId="28643"/>
    <cellStyle name="Normal 6 2 3 6 7" xfId="28644"/>
    <cellStyle name="Normal 6 2 3 6 7 2" xfId="28645"/>
    <cellStyle name="Normal 6 2 3 6 7 3" xfId="28646"/>
    <cellStyle name="Normal 6 2 3 6 7 4" xfId="28647"/>
    <cellStyle name="Normal 6 2 3 6 8" xfId="28648"/>
    <cellStyle name="Normal 6 2 3 6 8 2" xfId="28649"/>
    <cellStyle name="Normal 6 2 3 6 8 3" xfId="28650"/>
    <cellStyle name="Normal 6 2 3 6 9" xfId="28651"/>
    <cellStyle name="Normal 6 2 3 7" xfId="28652"/>
    <cellStyle name="Normal 6 2 3 7 10" xfId="28653"/>
    <cellStyle name="Normal 6 2 3 7 2" xfId="28654"/>
    <cellStyle name="Normal 6 2 3 7 2 2" xfId="28655"/>
    <cellStyle name="Normal 6 2 3 7 2 2 2" xfId="28656"/>
    <cellStyle name="Normal 6 2 3 7 2 2 2 2" xfId="28657"/>
    <cellStyle name="Normal 6 2 3 7 2 2 2 3" xfId="28658"/>
    <cellStyle name="Normal 6 2 3 7 2 2 2 4" xfId="28659"/>
    <cellStyle name="Normal 6 2 3 7 2 2 3" xfId="28660"/>
    <cellStyle name="Normal 6 2 3 7 2 2 3 2" xfId="28661"/>
    <cellStyle name="Normal 6 2 3 7 2 2 3 3" xfId="28662"/>
    <cellStyle name="Normal 6 2 3 7 2 2 4" xfId="28663"/>
    <cellStyle name="Normal 6 2 3 7 2 2 5" xfId="28664"/>
    <cellStyle name="Normal 6 2 3 7 2 2 6" xfId="28665"/>
    <cellStyle name="Normal 6 2 3 7 2 3" xfId="28666"/>
    <cellStyle name="Normal 6 2 3 7 2 3 2" xfId="28667"/>
    <cellStyle name="Normal 6 2 3 7 2 3 3" xfId="28668"/>
    <cellStyle name="Normal 6 2 3 7 2 3 4" xfId="28669"/>
    <cellStyle name="Normal 6 2 3 7 2 4" xfId="28670"/>
    <cellStyle name="Normal 6 2 3 7 2 4 2" xfId="28671"/>
    <cellStyle name="Normal 6 2 3 7 2 4 3" xfId="28672"/>
    <cellStyle name="Normal 6 2 3 7 2 4 4" xfId="28673"/>
    <cellStyle name="Normal 6 2 3 7 2 5" xfId="28674"/>
    <cellStyle name="Normal 6 2 3 7 2 5 2" xfId="28675"/>
    <cellStyle name="Normal 6 2 3 7 2 5 3" xfId="28676"/>
    <cellStyle name="Normal 6 2 3 7 2 5 4" xfId="28677"/>
    <cellStyle name="Normal 6 2 3 7 2 6" xfId="28678"/>
    <cellStyle name="Normal 6 2 3 7 2 6 2" xfId="28679"/>
    <cellStyle name="Normal 6 2 3 7 2 6 3" xfId="28680"/>
    <cellStyle name="Normal 6 2 3 7 2 7" xfId="28681"/>
    <cellStyle name="Normal 6 2 3 7 2 8" xfId="28682"/>
    <cellStyle name="Normal 6 2 3 7 2 9" xfId="28683"/>
    <cellStyle name="Normal 6 2 3 7 3" xfId="28684"/>
    <cellStyle name="Normal 6 2 3 7 3 2" xfId="28685"/>
    <cellStyle name="Normal 6 2 3 7 3 2 2" xfId="28686"/>
    <cellStyle name="Normal 6 2 3 7 3 2 3" xfId="28687"/>
    <cellStyle name="Normal 6 2 3 7 3 2 4" xfId="28688"/>
    <cellStyle name="Normal 6 2 3 7 3 3" xfId="28689"/>
    <cellStyle name="Normal 6 2 3 7 3 3 2" xfId="28690"/>
    <cellStyle name="Normal 6 2 3 7 3 3 3" xfId="28691"/>
    <cellStyle name="Normal 6 2 3 7 3 4" xfId="28692"/>
    <cellStyle name="Normal 6 2 3 7 3 5" xfId="28693"/>
    <cellStyle name="Normal 6 2 3 7 3 6" xfId="28694"/>
    <cellStyle name="Normal 6 2 3 7 4" xfId="28695"/>
    <cellStyle name="Normal 6 2 3 7 4 2" xfId="28696"/>
    <cellStyle name="Normal 6 2 3 7 4 3" xfId="28697"/>
    <cellStyle name="Normal 6 2 3 7 4 4" xfId="28698"/>
    <cellStyle name="Normal 6 2 3 7 5" xfId="28699"/>
    <cellStyle name="Normal 6 2 3 7 5 2" xfId="28700"/>
    <cellStyle name="Normal 6 2 3 7 5 3" xfId="28701"/>
    <cellStyle name="Normal 6 2 3 7 5 4" xfId="28702"/>
    <cellStyle name="Normal 6 2 3 7 6" xfId="28703"/>
    <cellStyle name="Normal 6 2 3 7 6 2" xfId="28704"/>
    <cellStyle name="Normal 6 2 3 7 6 3" xfId="28705"/>
    <cellStyle name="Normal 6 2 3 7 6 4" xfId="28706"/>
    <cellStyle name="Normal 6 2 3 7 7" xfId="28707"/>
    <cellStyle name="Normal 6 2 3 7 7 2" xfId="28708"/>
    <cellStyle name="Normal 6 2 3 7 7 3" xfId="28709"/>
    <cellStyle name="Normal 6 2 3 7 8" xfId="28710"/>
    <cellStyle name="Normal 6 2 3 7 9" xfId="28711"/>
    <cellStyle name="Normal 6 2 3 8" xfId="28712"/>
    <cellStyle name="Normal 6 2 3 8 2" xfId="28713"/>
    <cellStyle name="Normal 6 2 3 8 2 2" xfId="28714"/>
    <cellStyle name="Normal 6 2 3 8 2 2 2" xfId="28715"/>
    <cellStyle name="Normal 6 2 3 8 2 2 3" xfId="28716"/>
    <cellStyle name="Normal 6 2 3 8 2 2 4" xfId="28717"/>
    <cellStyle name="Normal 6 2 3 8 2 3" xfId="28718"/>
    <cellStyle name="Normal 6 2 3 8 2 3 2" xfId="28719"/>
    <cellStyle name="Normal 6 2 3 8 2 3 3" xfId="28720"/>
    <cellStyle name="Normal 6 2 3 8 2 4" xfId="28721"/>
    <cellStyle name="Normal 6 2 3 8 2 5" xfId="28722"/>
    <cellStyle name="Normal 6 2 3 8 2 6" xfId="28723"/>
    <cellStyle name="Normal 6 2 3 8 3" xfId="28724"/>
    <cellStyle name="Normal 6 2 3 8 3 2" xfId="28725"/>
    <cellStyle name="Normal 6 2 3 8 3 3" xfId="28726"/>
    <cellStyle name="Normal 6 2 3 8 3 4" xfId="28727"/>
    <cellStyle name="Normal 6 2 3 8 4" xfId="28728"/>
    <cellStyle name="Normal 6 2 3 8 4 2" xfId="28729"/>
    <cellStyle name="Normal 6 2 3 8 4 3" xfId="28730"/>
    <cellStyle name="Normal 6 2 3 8 4 4" xfId="28731"/>
    <cellStyle name="Normal 6 2 3 8 5" xfId="28732"/>
    <cellStyle name="Normal 6 2 3 8 5 2" xfId="28733"/>
    <cellStyle name="Normal 6 2 3 8 5 3" xfId="28734"/>
    <cellStyle name="Normal 6 2 3 8 5 4" xfId="28735"/>
    <cellStyle name="Normal 6 2 3 8 6" xfId="28736"/>
    <cellStyle name="Normal 6 2 3 8 6 2" xfId="28737"/>
    <cellStyle name="Normal 6 2 3 8 6 3" xfId="28738"/>
    <cellStyle name="Normal 6 2 3 8 7" xfId="28739"/>
    <cellStyle name="Normal 6 2 3 8 8" xfId="28740"/>
    <cellStyle name="Normal 6 2 3 8 9" xfId="28741"/>
    <cellStyle name="Normal 6 2 3 9" xfId="28742"/>
    <cellStyle name="Normal 6 2 3 9 2" xfId="28743"/>
    <cellStyle name="Normal 6 2 3 9 2 2" xfId="28744"/>
    <cellStyle name="Normal 6 2 3 9 2 2 2" xfId="28745"/>
    <cellStyle name="Normal 6 2 3 9 2 2 3" xfId="28746"/>
    <cellStyle name="Normal 6 2 3 9 2 2 4" xfId="28747"/>
    <cellStyle name="Normal 6 2 3 9 2 3" xfId="28748"/>
    <cellStyle name="Normal 6 2 3 9 2 3 2" xfId="28749"/>
    <cellStyle name="Normal 6 2 3 9 2 3 3" xfId="28750"/>
    <cellStyle name="Normal 6 2 3 9 2 4" xfId="28751"/>
    <cellStyle name="Normal 6 2 3 9 2 5" xfId="28752"/>
    <cellStyle name="Normal 6 2 3 9 2 6" xfId="28753"/>
    <cellStyle name="Normal 6 2 3 9 3" xfId="28754"/>
    <cellStyle name="Normal 6 2 3 9 3 2" xfId="28755"/>
    <cellStyle name="Normal 6 2 3 9 3 3" xfId="28756"/>
    <cellStyle name="Normal 6 2 3 9 3 4" xfId="28757"/>
    <cellStyle name="Normal 6 2 3 9 4" xfId="28758"/>
    <cellStyle name="Normal 6 2 3 9 4 2" xfId="28759"/>
    <cellStyle name="Normal 6 2 3 9 4 3" xfId="28760"/>
    <cellStyle name="Normal 6 2 3 9 4 4" xfId="28761"/>
    <cellStyle name="Normal 6 2 3 9 5" xfId="28762"/>
    <cellStyle name="Normal 6 2 3 9 5 2" xfId="28763"/>
    <cellStyle name="Normal 6 2 3 9 5 3" xfId="28764"/>
    <cellStyle name="Normal 6 2 3 9 5 4" xfId="28765"/>
    <cellStyle name="Normal 6 2 3 9 6" xfId="28766"/>
    <cellStyle name="Normal 6 2 3 9 6 2" xfId="28767"/>
    <cellStyle name="Normal 6 2 3 9 6 3" xfId="28768"/>
    <cellStyle name="Normal 6 2 3 9 7" xfId="28769"/>
    <cellStyle name="Normal 6 2 3 9 8" xfId="28770"/>
    <cellStyle name="Normal 6 2 3 9 9" xfId="28771"/>
    <cellStyle name="Normal 6 2 4" xfId="157"/>
    <cellStyle name="Normal 6 2 4 10" xfId="28772"/>
    <cellStyle name="Normal 6 2 4 10 2" xfId="28773"/>
    <cellStyle name="Normal 6 2 4 10 2 2" xfId="28774"/>
    <cellStyle name="Normal 6 2 4 10 2 2 2" xfId="28775"/>
    <cellStyle name="Normal 6 2 4 10 2 2 3" xfId="28776"/>
    <cellStyle name="Normal 6 2 4 10 2 2 4" xfId="28777"/>
    <cellStyle name="Normal 6 2 4 10 2 3" xfId="28778"/>
    <cellStyle name="Normal 6 2 4 10 2 3 2" xfId="28779"/>
    <cellStyle name="Normal 6 2 4 10 2 3 3" xfId="28780"/>
    <cellStyle name="Normal 6 2 4 10 2 4" xfId="28781"/>
    <cellStyle name="Normal 6 2 4 10 2 5" xfId="28782"/>
    <cellStyle name="Normal 6 2 4 10 2 6" xfId="28783"/>
    <cellStyle name="Normal 6 2 4 10 3" xfId="28784"/>
    <cellStyle name="Normal 6 2 4 10 3 2" xfId="28785"/>
    <cellStyle name="Normal 6 2 4 10 3 3" xfId="28786"/>
    <cellStyle name="Normal 6 2 4 10 3 4" xfId="28787"/>
    <cellStyle name="Normal 6 2 4 10 4" xfId="28788"/>
    <cellStyle name="Normal 6 2 4 10 4 2" xfId="28789"/>
    <cellStyle name="Normal 6 2 4 10 4 3" xfId="28790"/>
    <cellStyle name="Normal 6 2 4 10 4 4" xfId="28791"/>
    <cellStyle name="Normal 6 2 4 10 5" xfId="28792"/>
    <cellStyle name="Normal 6 2 4 10 5 2" xfId="28793"/>
    <cellStyle name="Normal 6 2 4 10 5 3" xfId="28794"/>
    <cellStyle name="Normal 6 2 4 10 5 4" xfId="28795"/>
    <cellStyle name="Normal 6 2 4 10 6" xfId="28796"/>
    <cellStyle name="Normal 6 2 4 10 6 2" xfId="28797"/>
    <cellStyle name="Normal 6 2 4 10 6 3" xfId="28798"/>
    <cellStyle name="Normal 6 2 4 10 7" xfId="28799"/>
    <cellStyle name="Normal 6 2 4 10 8" xfId="28800"/>
    <cellStyle name="Normal 6 2 4 10 9" xfId="28801"/>
    <cellStyle name="Normal 6 2 4 11" xfId="28802"/>
    <cellStyle name="Normal 6 2 4 11 2" xfId="28803"/>
    <cellStyle name="Normal 6 2 4 11 2 2" xfId="28804"/>
    <cellStyle name="Normal 6 2 4 11 2 2 2" xfId="28805"/>
    <cellStyle name="Normal 6 2 4 11 2 2 3" xfId="28806"/>
    <cellStyle name="Normal 6 2 4 11 2 2 4" xfId="28807"/>
    <cellStyle name="Normal 6 2 4 11 2 3" xfId="28808"/>
    <cellStyle name="Normal 6 2 4 11 2 3 2" xfId="28809"/>
    <cellStyle name="Normal 6 2 4 11 2 3 3" xfId="28810"/>
    <cellStyle name="Normal 6 2 4 11 2 4" xfId="28811"/>
    <cellStyle name="Normal 6 2 4 11 2 5" xfId="28812"/>
    <cellStyle name="Normal 6 2 4 11 2 6" xfId="28813"/>
    <cellStyle name="Normal 6 2 4 11 3" xfId="28814"/>
    <cellStyle name="Normal 6 2 4 11 3 2" xfId="28815"/>
    <cellStyle name="Normal 6 2 4 11 3 3" xfId="28816"/>
    <cellStyle name="Normal 6 2 4 11 3 4" xfId="28817"/>
    <cellStyle name="Normal 6 2 4 11 4" xfId="28818"/>
    <cellStyle name="Normal 6 2 4 11 4 2" xfId="28819"/>
    <cellStyle name="Normal 6 2 4 11 4 3" xfId="28820"/>
    <cellStyle name="Normal 6 2 4 11 4 4" xfId="28821"/>
    <cellStyle name="Normal 6 2 4 11 5" xfId="28822"/>
    <cellStyle name="Normal 6 2 4 11 5 2" xfId="28823"/>
    <cellStyle name="Normal 6 2 4 11 5 3" xfId="28824"/>
    <cellStyle name="Normal 6 2 4 11 6" xfId="28825"/>
    <cellStyle name="Normal 6 2 4 11 7" xfId="28826"/>
    <cellStyle name="Normal 6 2 4 11 8" xfId="28827"/>
    <cellStyle name="Normal 6 2 4 12" xfId="28828"/>
    <cellStyle name="Normal 6 2 4 12 2" xfId="28829"/>
    <cellStyle name="Normal 6 2 4 12 2 2" xfId="28830"/>
    <cellStyle name="Normal 6 2 4 12 2 3" xfId="28831"/>
    <cellStyle name="Normal 6 2 4 12 2 4" xfId="28832"/>
    <cellStyle name="Normal 6 2 4 12 3" xfId="28833"/>
    <cellStyle name="Normal 6 2 4 12 3 2" xfId="28834"/>
    <cellStyle name="Normal 6 2 4 12 3 3" xfId="28835"/>
    <cellStyle name="Normal 6 2 4 12 3 4" xfId="28836"/>
    <cellStyle name="Normal 6 2 4 12 4" xfId="28837"/>
    <cellStyle name="Normal 6 2 4 12 4 2" xfId="28838"/>
    <cellStyle name="Normal 6 2 4 12 4 3" xfId="28839"/>
    <cellStyle name="Normal 6 2 4 12 5" xfId="28840"/>
    <cellStyle name="Normal 6 2 4 12 6" xfId="28841"/>
    <cellStyle name="Normal 6 2 4 12 7" xfId="28842"/>
    <cellStyle name="Normal 6 2 4 13" xfId="28843"/>
    <cellStyle name="Normal 6 2 4 13 2" xfId="28844"/>
    <cellStyle name="Normal 6 2 4 13 3" xfId="28845"/>
    <cellStyle name="Normal 6 2 4 13 4" xfId="28846"/>
    <cellStyle name="Normal 6 2 4 14" xfId="28847"/>
    <cellStyle name="Normal 6 2 4 14 2" xfId="28848"/>
    <cellStyle name="Normal 6 2 4 14 3" xfId="28849"/>
    <cellStyle name="Normal 6 2 4 14 4" xfId="28850"/>
    <cellStyle name="Normal 6 2 4 15" xfId="28851"/>
    <cellStyle name="Normal 6 2 4 15 2" xfId="28852"/>
    <cellStyle name="Normal 6 2 4 15 3" xfId="28853"/>
    <cellStyle name="Normal 6 2 4 15 4" xfId="28854"/>
    <cellStyle name="Normal 6 2 4 16" xfId="28855"/>
    <cellStyle name="Normal 6 2 4 16 2" xfId="28856"/>
    <cellStyle name="Normal 6 2 4 16 3" xfId="28857"/>
    <cellStyle name="Normal 6 2 4 17" xfId="28858"/>
    <cellStyle name="Normal 6 2 4 18" xfId="28859"/>
    <cellStyle name="Normal 6 2 4 19" xfId="28860"/>
    <cellStyle name="Normal 6 2 4 2" xfId="212"/>
    <cellStyle name="Normal 6 2 4 2 10" xfId="28861"/>
    <cellStyle name="Normal 6 2 4 2 10 2" xfId="28862"/>
    <cellStyle name="Normal 6 2 4 2 10 3" xfId="28863"/>
    <cellStyle name="Normal 6 2 4 2 10 4" xfId="28864"/>
    <cellStyle name="Normal 6 2 4 2 11" xfId="28865"/>
    <cellStyle name="Normal 6 2 4 2 11 2" xfId="28866"/>
    <cellStyle name="Normal 6 2 4 2 11 3" xfId="28867"/>
    <cellStyle name="Normal 6 2 4 2 12" xfId="28868"/>
    <cellStyle name="Normal 6 2 4 2 13" xfId="28869"/>
    <cellStyle name="Normal 6 2 4 2 14" xfId="28870"/>
    <cellStyle name="Normal 6 2 4 2 2" xfId="28871"/>
    <cellStyle name="Normal 6 2 4 2 2 10" xfId="28872"/>
    <cellStyle name="Normal 6 2 4 2 2 11" xfId="28873"/>
    <cellStyle name="Normal 6 2 4 2 2 2" xfId="28874"/>
    <cellStyle name="Normal 6 2 4 2 2 2 10" xfId="28875"/>
    <cellStyle name="Normal 6 2 4 2 2 2 2" xfId="28876"/>
    <cellStyle name="Normal 6 2 4 2 2 2 2 2" xfId="28877"/>
    <cellStyle name="Normal 6 2 4 2 2 2 2 2 2" xfId="28878"/>
    <cellStyle name="Normal 6 2 4 2 2 2 2 2 2 2" xfId="28879"/>
    <cellStyle name="Normal 6 2 4 2 2 2 2 2 2 3" xfId="28880"/>
    <cellStyle name="Normal 6 2 4 2 2 2 2 2 2 4" xfId="28881"/>
    <cellStyle name="Normal 6 2 4 2 2 2 2 2 3" xfId="28882"/>
    <cellStyle name="Normal 6 2 4 2 2 2 2 2 3 2" xfId="28883"/>
    <cellStyle name="Normal 6 2 4 2 2 2 2 2 3 3" xfId="28884"/>
    <cellStyle name="Normal 6 2 4 2 2 2 2 2 4" xfId="28885"/>
    <cellStyle name="Normal 6 2 4 2 2 2 2 2 5" xfId="28886"/>
    <cellStyle name="Normal 6 2 4 2 2 2 2 2 6" xfId="28887"/>
    <cellStyle name="Normal 6 2 4 2 2 2 2 3" xfId="28888"/>
    <cellStyle name="Normal 6 2 4 2 2 2 2 3 2" xfId="28889"/>
    <cellStyle name="Normal 6 2 4 2 2 2 2 3 3" xfId="28890"/>
    <cellStyle name="Normal 6 2 4 2 2 2 2 3 4" xfId="28891"/>
    <cellStyle name="Normal 6 2 4 2 2 2 2 4" xfId="28892"/>
    <cellStyle name="Normal 6 2 4 2 2 2 2 4 2" xfId="28893"/>
    <cellStyle name="Normal 6 2 4 2 2 2 2 4 3" xfId="28894"/>
    <cellStyle name="Normal 6 2 4 2 2 2 2 4 4" xfId="28895"/>
    <cellStyle name="Normal 6 2 4 2 2 2 2 5" xfId="28896"/>
    <cellStyle name="Normal 6 2 4 2 2 2 2 5 2" xfId="28897"/>
    <cellStyle name="Normal 6 2 4 2 2 2 2 5 3" xfId="28898"/>
    <cellStyle name="Normal 6 2 4 2 2 2 2 5 4" xfId="28899"/>
    <cellStyle name="Normal 6 2 4 2 2 2 2 6" xfId="28900"/>
    <cellStyle name="Normal 6 2 4 2 2 2 2 6 2" xfId="28901"/>
    <cellStyle name="Normal 6 2 4 2 2 2 2 6 3" xfId="28902"/>
    <cellStyle name="Normal 6 2 4 2 2 2 2 7" xfId="28903"/>
    <cellStyle name="Normal 6 2 4 2 2 2 2 8" xfId="28904"/>
    <cellStyle name="Normal 6 2 4 2 2 2 2 9" xfId="28905"/>
    <cellStyle name="Normal 6 2 4 2 2 2 3" xfId="28906"/>
    <cellStyle name="Normal 6 2 4 2 2 2 3 2" xfId="28907"/>
    <cellStyle name="Normal 6 2 4 2 2 2 3 2 2" xfId="28908"/>
    <cellStyle name="Normal 6 2 4 2 2 2 3 2 3" xfId="28909"/>
    <cellStyle name="Normal 6 2 4 2 2 2 3 2 4" xfId="28910"/>
    <cellStyle name="Normal 6 2 4 2 2 2 3 3" xfId="28911"/>
    <cellStyle name="Normal 6 2 4 2 2 2 3 3 2" xfId="28912"/>
    <cellStyle name="Normal 6 2 4 2 2 2 3 3 3" xfId="28913"/>
    <cellStyle name="Normal 6 2 4 2 2 2 3 4" xfId="28914"/>
    <cellStyle name="Normal 6 2 4 2 2 2 3 5" xfId="28915"/>
    <cellStyle name="Normal 6 2 4 2 2 2 3 6" xfId="28916"/>
    <cellStyle name="Normal 6 2 4 2 2 2 4" xfId="28917"/>
    <cellStyle name="Normal 6 2 4 2 2 2 4 2" xfId="28918"/>
    <cellStyle name="Normal 6 2 4 2 2 2 4 3" xfId="28919"/>
    <cellStyle name="Normal 6 2 4 2 2 2 4 4" xfId="28920"/>
    <cellStyle name="Normal 6 2 4 2 2 2 5" xfId="28921"/>
    <cellStyle name="Normal 6 2 4 2 2 2 5 2" xfId="28922"/>
    <cellStyle name="Normal 6 2 4 2 2 2 5 3" xfId="28923"/>
    <cellStyle name="Normal 6 2 4 2 2 2 5 4" xfId="28924"/>
    <cellStyle name="Normal 6 2 4 2 2 2 6" xfId="28925"/>
    <cellStyle name="Normal 6 2 4 2 2 2 6 2" xfId="28926"/>
    <cellStyle name="Normal 6 2 4 2 2 2 6 3" xfId="28927"/>
    <cellStyle name="Normal 6 2 4 2 2 2 6 4" xfId="28928"/>
    <cellStyle name="Normal 6 2 4 2 2 2 7" xfId="28929"/>
    <cellStyle name="Normal 6 2 4 2 2 2 7 2" xfId="28930"/>
    <cellStyle name="Normal 6 2 4 2 2 2 7 3" xfId="28931"/>
    <cellStyle name="Normal 6 2 4 2 2 2 8" xfId="28932"/>
    <cellStyle name="Normal 6 2 4 2 2 2 9" xfId="28933"/>
    <cellStyle name="Normal 6 2 4 2 2 3" xfId="28934"/>
    <cellStyle name="Normal 6 2 4 2 2 3 2" xfId="28935"/>
    <cellStyle name="Normal 6 2 4 2 2 3 2 2" xfId="28936"/>
    <cellStyle name="Normal 6 2 4 2 2 3 2 2 2" xfId="28937"/>
    <cellStyle name="Normal 6 2 4 2 2 3 2 2 3" xfId="28938"/>
    <cellStyle name="Normal 6 2 4 2 2 3 2 2 4" xfId="28939"/>
    <cellStyle name="Normal 6 2 4 2 2 3 2 3" xfId="28940"/>
    <cellStyle name="Normal 6 2 4 2 2 3 2 3 2" xfId="28941"/>
    <cellStyle name="Normal 6 2 4 2 2 3 2 3 3" xfId="28942"/>
    <cellStyle name="Normal 6 2 4 2 2 3 2 4" xfId="28943"/>
    <cellStyle name="Normal 6 2 4 2 2 3 2 5" xfId="28944"/>
    <cellStyle name="Normal 6 2 4 2 2 3 2 6" xfId="28945"/>
    <cellStyle name="Normal 6 2 4 2 2 3 3" xfId="28946"/>
    <cellStyle name="Normal 6 2 4 2 2 3 3 2" xfId="28947"/>
    <cellStyle name="Normal 6 2 4 2 2 3 3 3" xfId="28948"/>
    <cellStyle name="Normal 6 2 4 2 2 3 3 4" xfId="28949"/>
    <cellStyle name="Normal 6 2 4 2 2 3 4" xfId="28950"/>
    <cellStyle name="Normal 6 2 4 2 2 3 4 2" xfId="28951"/>
    <cellStyle name="Normal 6 2 4 2 2 3 4 3" xfId="28952"/>
    <cellStyle name="Normal 6 2 4 2 2 3 4 4" xfId="28953"/>
    <cellStyle name="Normal 6 2 4 2 2 3 5" xfId="28954"/>
    <cellStyle name="Normal 6 2 4 2 2 3 5 2" xfId="28955"/>
    <cellStyle name="Normal 6 2 4 2 2 3 5 3" xfId="28956"/>
    <cellStyle name="Normal 6 2 4 2 2 3 5 4" xfId="28957"/>
    <cellStyle name="Normal 6 2 4 2 2 3 6" xfId="28958"/>
    <cellStyle name="Normal 6 2 4 2 2 3 6 2" xfId="28959"/>
    <cellStyle name="Normal 6 2 4 2 2 3 6 3" xfId="28960"/>
    <cellStyle name="Normal 6 2 4 2 2 3 7" xfId="28961"/>
    <cellStyle name="Normal 6 2 4 2 2 3 8" xfId="28962"/>
    <cellStyle name="Normal 6 2 4 2 2 3 9" xfId="28963"/>
    <cellStyle name="Normal 6 2 4 2 2 4" xfId="28964"/>
    <cellStyle name="Normal 6 2 4 2 2 4 2" xfId="28965"/>
    <cellStyle name="Normal 6 2 4 2 2 4 2 2" xfId="28966"/>
    <cellStyle name="Normal 6 2 4 2 2 4 2 3" xfId="28967"/>
    <cellStyle name="Normal 6 2 4 2 2 4 2 4" xfId="28968"/>
    <cellStyle name="Normal 6 2 4 2 2 4 3" xfId="28969"/>
    <cellStyle name="Normal 6 2 4 2 2 4 3 2" xfId="28970"/>
    <cellStyle name="Normal 6 2 4 2 2 4 3 3" xfId="28971"/>
    <cellStyle name="Normal 6 2 4 2 2 4 4" xfId="28972"/>
    <cellStyle name="Normal 6 2 4 2 2 4 5" xfId="28973"/>
    <cellStyle name="Normal 6 2 4 2 2 4 6" xfId="28974"/>
    <cellStyle name="Normal 6 2 4 2 2 5" xfId="28975"/>
    <cellStyle name="Normal 6 2 4 2 2 5 2" xfId="28976"/>
    <cellStyle name="Normal 6 2 4 2 2 5 3" xfId="28977"/>
    <cellStyle name="Normal 6 2 4 2 2 5 4" xfId="28978"/>
    <cellStyle name="Normal 6 2 4 2 2 6" xfId="28979"/>
    <cellStyle name="Normal 6 2 4 2 2 6 2" xfId="28980"/>
    <cellStyle name="Normal 6 2 4 2 2 6 3" xfId="28981"/>
    <cellStyle name="Normal 6 2 4 2 2 6 4" xfId="28982"/>
    <cellStyle name="Normal 6 2 4 2 2 7" xfId="28983"/>
    <cellStyle name="Normal 6 2 4 2 2 7 2" xfId="28984"/>
    <cellStyle name="Normal 6 2 4 2 2 7 3" xfId="28985"/>
    <cellStyle name="Normal 6 2 4 2 2 7 4" xfId="28986"/>
    <cellStyle name="Normal 6 2 4 2 2 8" xfId="28987"/>
    <cellStyle name="Normal 6 2 4 2 2 8 2" xfId="28988"/>
    <cellStyle name="Normal 6 2 4 2 2 8 3" xfId="28989"/>
    <cellStyle name="Normal 6 2 4 2 2 9" xfId="28990"/>
    <cellStyle name="Normal 6 2 4 2 3" xfId="28991"/>
    <cellStyle name="Normal 6 2 4 2 3 10" xfId="28992"/>
    <cellStyle name="Normal 6 2 4 2 3 2" xfId="28993"/>
    <cellStyle name="Normal 6 2 4 2 3 2 2" xfId="28994"/>
    <cellStyle name="Normal 6 2 4 2 3 2 2 2" xfId="28995"/>
    <cellStyle name="Normal 6 2 4 2 3 2 2 2 2" xfId="28996"/>
    <cellStyle name="Normal 6 2 4 2 3 2 2 2 3" xfId="28997"/>
    <cellStyle name="Normal 6 2 4 2 3 2 2 2 4" xfId="28998"/>
    <cellStyle name="Normal 6 2 4 2 3 2 2 3" xfId="28999"/>
    <cellStyle name="Normal 6 2 4 2 3 2 2 3 2" xfId="29000"/>
    <cellStyle name="Normal 6 2 4 2 3 2 2 3 3" xfId="29001"/>
    <cellStyle name="Normal 6 2 4 2 3 2 2 4" xfId="29002"/>
    <cellStyle name="Normal 6 2 4 2 3 2 2 5" xfId="29003"/>
    <cellStyle name="Normal 6 2 4 2 3 2 2 6" xfId="29004"/>
    <cellStyle name="Normal 6 2 4 2 3 2 3" xfId="29005"/>
    <cellStyle name="Normal 6 2 4 2 3 2 3 2" xfId="29006"/>
    <cellStyle name="Normal 6 2 4 2 3 2 3 3" xfId="29007"/>
    <cellStyle name="Normal 6 2 4 2 3 2 3 4" xfId="29008"/>
    <cellStyle name="Normal 6 2 4 2 3 2 4" xfId="29009"/>
    <cellStyle name="Normal 6 2 4 2 3 2 4 2" xfId="29010"/>
    <cellStyle name="Normal 6 2 4 2 3 2 4 3" xfId="29011"/>
    <cellStyle name="Normal 6 2 4 2 3 2 4 4" xfId="29012"/>
    <cellStyle name="Normal 6 2 4 2 3 2 5" xfId="29013"/>
    <cellStyle name="Normal 6 2 4 2 3 2 5 2" xfId="29014"/>
    <cellStyle name="Normal 6 2 4 2 3 2 5 3" xfId="29015"/>
    <cellStyle name="Normal 6 2 4 2 3 2 5 4" xfId="29016"/>
    <cellStyle name="Normal 6 2 4 2 3 2 6" xfId="29017"/>
    <cellStyle name="Normal 6 2 4 2 3 2 6 2" xfId="29018"/>
    <cellStyle name="Normal 6 2 4 2 3 2 6 3" xfId="29019"/>
    <cellStyle name="Normal 6 2 4 2 3 2 7" xfId="29020"/>
    <cellStyle name="Normal 6 2 4 2 3 2 8" xfId="29021"/>
    <cellStyle name="Normal 6 2 4 2 3 2 9" xfId="29022"/>
    <cellStyle name="Normal 6 2 4 2 3 3" xfId="29023"/>
    <cellStyle name="Normal 6 2 4 2 3 3 2" xfId="29024"/>
    <cellStyle name="Normal 6 2 4 2 3 3 2 2" xfId="29025"/>
    <cellStyle name="Normal 6 2 4 2 3 3 2 3" xfId="29026"/>
    <cellStyle name="Normal 6 2 4 2 3 3 2 4" xfId="29027"/>
    <cellStyle name="Normal 6 2 4 2 3 3 3" xfId="29028"/>
    <cellStyle name="Normal 6 2 4 2 3 3 3 2" xfId="29029"/>
    <cellStyle name="Normal 6 2 4 2 3 3 3 3" xfId="29030"/>
    <cellStyle name="Normal 6 2 4 2 3 3 4" xfId="29031"/>
    <cellStyle name="Normal 6 2 4 2 3 3 5" xfId="29032"/>
    <cellStyle name="Normal 6 2 4 2 3 3 6" xfId="29033"/>
    <cellStyle name="Normal 6 2 4 2 3 4" xfId="29034"/>
    <cellStyle name="Normal 6 2 4 2 3 4 2" xfId="29035"/>
    <cellStyle name="Normal 6 2 4 2 3 4 3" xfId="29036"/>
    <cellStyle name="Normal 6 2 4 2 3 4 4" xfId="29037"/>
    <cellStyle name="Normal 6 2 4 2 3 5" xfId="29038"/>
    <cellStyle name="Normal 6 2 4 2 3 5 2" xfId="29039"/>
    <cellStyle name="Normal 6 2 4 2 3 5 3" xfId="29040"/>
    <cellStyle name="Normal 6 2 4 2 3 5 4" xfId="29041"/>
    <cellStyle name="Normal 6 2 4 2 3 6" xfId="29042"/>
    <cellStyle name="Normal 6 2 4 2 3 6 2" xfId="29043"/>
    <cellStyle name="Normal 6 2 4 2 3 6 3" xfId="29044"/>
    <cellStyle name="Normal 6 2 4 2 3 6 4" xfId="29045"/>
    <cellStyle name="Normal 6 2 4 2 3 7" xfId="29046"/>
    <cellStyle name="Normal 6 2 4 2 3 7 2" xfId="29047"/>
    <cellStyle name="Normal 6 2 4 2 3 7 3" xfId="29048"/>
    <cellStyle name="Normal 6 2 4 2 3 8" xfId="29049"/>
    <cellStyle name="Normal 6 2 4 2 3 9" xfId="29050"/>
    <cellStyle name="Normal 6 2 4 2 4" xfId="29051"/>
    <cellStyle name="Normal 6 2 4 2 4 2" xfId="29052"/>
    <cellStyle name="Normal 6 2 4 2 4 2 2" xfId="29053"/>
    <cellStyle name="Normal 6 2 4 2 4 2 2 2" xfId="29054"/>
    <cellStyle name="Normal 6 2 4 2 4 2 2 3" xfId="29055"/>
    <cellStyle name="Normal 6 2 4 2 4 2 2 4" xfId="29056"/>
    <cellStyle name="Normal 6 2 4 2 4 2 3" xfId="29057"/>
    <cellStyle name="Normal 6 2 4 2 4 2 3 2" xfId="29058"/>
    <cellStyle name="Normal 6 2 4 2 4 2 3 3" xfId="29059"/>
    <cellStyle name="Normal 6 2 4 2 4 2 4" xfId="29060"/>
    <cellStyle name="Normal 6 2 4 2 4 2 5" xfId="29061"/>
    <cellStyle name="Normal 6 2 4 2 4 2 6" xfId="29062"/>
    <cellStyle name="Normal 6 2 4 2 4 3" xfId="29063"/>
    <cellStyle name="Normal 6 2 4 2 4 3 2" xfId="29064"/>
    <cellStyle name="Normal 6 2 4 2 4 3 3" xfId="29065"/>
    <cellStyle name="Normal 6 2 4 2 4 3 4" xfId="29066"/>
    <cellStyle name="Normal 6 2 4 2 4 4" xfId="29067"/>
    <cellStyle name="Normal 6 2 4 2 4 4 2" xfId="29068"/>
    <cellStyle name="Normal 6 2 4 2 4 4 3" xfId="29069"/>
    <cellStyle name="Normal 6 2 4 2 4 4 4" xfId="29070"/>
    <cellStyle name="Normal 6 2 4 2 4 5" xfId="29071"/>
    <cellStyle name="Normal 6 2 4 2 4 5 2" xfId="29072"/>
    <cellStyle name="Normal 6 2 4 2 4 5 3" xfId="29073"/>
    <cellStyle name="Normal 6 2 4 2 4 5 4" xfId="29074"/>
    <cellStyle name="Normal 6 2 4 2 4 6" xfId="29075"/>
    <cellStyle name="Normal 6 2 4 2 4 6 2" xfId="29076"/>
    <cellStyle name="Normal 6 2 4 2 4 6 3" xfId="29077"/>
    <cellStyle name="Normal 6 2 4 2 4 7" xfId="29078"/>
    <cellStyle name="Normal 6 2 4 2 4 8" xfId="29079"/>
    <cellStyle name="Normal 6 2 4 2 4 9" xfId="29080"/>
    <cellStyle name="Normal 6 2 4 2 5" xfId="29081"/>
    <cellStyle name="Normal 6 2 4 2 5 2" xfId="29082"/>
    <cellStyle name="Normal 6 2 4 2 5 2 2" xfId="29083"/>
    <cellStyle name="Normal 6 2 4 2 5 2 2 2" xfId="29084"/>
    <cellStyle name="Normal 6 2 4 2 5 2 2 3" xfId="29085"/>
    <cellStyle name="Normal 6 2 4 2 5 2 2 4" xfId="29086"/>
    <cellStyle name="Normal 6 2 4 2 5 2 3" xfId="29087"/>
    <cellStyle name="Normal 6 2 4 2 5 2 3 2" xfId="29088"/>
    <cellStyle name="Normal 6 2 4 2 5 2 3 3" xfId="29089"/>
    <cellStyle name="Normal 6 2 4 2 5 2 4" xfId="29090"/>
    <cellStyle name="Normal 6 2 4 2 5 2 5" xfId="29091"/>
    <cellStyle name="Normal 6 2 4 2 5 2 6" xfId="29092"/>
    <cellStyle name="Normal 6 2 4 2 5 3" xfId="29093"/>
    <cellStyle name="Normal 6 2 4 2 5 3 2" xfId="29094"/>
    <cellStyle name="Normal 6 2 4 2 5 3 3" xfId="29095"/>
    <cellStyle name="Normal 6 2 4 2 5 3 4" xfId="29096"/>
    <cellStyle name="Normal 6 2 4 2 5 4" xfId="29097"/>
    <cellStyle name="Normal 6 2 4 2 5 4 2" xfId="29098"/>
    <cellStyle name="Normal 6 2 4 2 5 4 3" xfId="29099"/>
    <cellStyle name="Normal 6 2 4 2 5 4 4" xfId="29100"/>
    <cellStyle name="Normal 6 2 4 2 5 5" xfId="29101"/>
    <cellStyle name="Normal 6 2 4 2 5 5 2" xfId="29102"/>
    <cellStyle name="Normal 6 2 4 2 5 5 3" xfId="29103"/>
    <cellStyle name="Normal 6 2 4 2 5 5 4" xfId="29104"/>
    <cellStyle name="Normal 6 2 4 2 5 6" xfId="29105"/>
    <cellStyle name="Normal 6 2 4 2 5 6 2" xfId="29106"/>
    <cellStyle name="Normal 6 2 4 2 5 6 3" xfId="29107"/>
    <cellStyle name="Normal 6 2 4 2 5 7" xfId="29108"/>
    <cellStyle name="Normal 6 2 4 2 5 8" xfId="29109"/>
    <cellStyle name="Normal 6 2 4 2 5 9" xfId="29110"/>
    <cellStyle name="Normal 6 2 4 2 6" xfId="29111"/>
    <cellStyle name="Normal 6 2 4 2 6 2" xfId="29112"/>
    <cellStyle name="Normal 6 2 4 2 6 2 2" xfId="29113"/>
    <cellStyle name="Normal 6 2 4 2 6 2 2 2" xfId="29114"/>
    <cellStyle name="Normal 6 2 4 2 6 2 2 3" xfId="29115"/>
    <cellStyle name="Normal 6 2 4 2 6 2 2 4" xfId="29116"/>
    <cellStyle name="Normal 6 2 4 2 6 2 3" xfId="29117"/>
    <cellStyle name="Normal 6 2 4 2 6 2 3 2" xfId="29118"/>
    <cellStyle name="Normal 6 2 4 2 6 2 3 3" xfId="29119"/>
    <cellStyle name="Normal 6 2 4 2 6 2 4" xfId="29120"/>
    <cellStyle name="Normal 6 2 4 2 6 2 5" xfId="29121"/>
    <cellStyle name="Normal 6 2 4 2 6 2 6" xfId="29122"/>
    <cellStyle name="Normal 6 2 4 2 6 3" xfId="29123"/>
    <cellStyle name="Normal 6 2 4 2 6 3 2" xfId="29124"/>
    <cellStyle name="Normal 6 2 4 2 6 3 3" xfId="29125"/>
    <cellStyle name="Normal 6 2 4 2 6 3 4" xfId="29126"/>
    <cellStyle name="Normal 6 2 4 2 6 4" xfId="29127"/>
    <cellStyle name="Normal 6 2 4 2 6 4 2" xfId="29128"/>
    <cellStyle name="Normal 6 2 4 2 6 4 3" xfId="29129"/>
    <cellStyle name="Normal 6 2 4 2 6 4 4" xfId="29130"/>
    <cellStyle name="Normal 6 2 4 2 6 5" xfId="29131"/>
    <cellStyle name="Normal 6 2 4 2 6 5 2" xfId="29132"/>
    <cellStyle name="Normal 6 2 4 2 6 5 3" xfId="29133"/>
    <cellStyle name="Normal 6 2 4 2 6 6" xfId="29134"/>
    <cellStyle name="Normal 6 2 4 2 6 7" xfId="29135"/>
    <cellStyle name="Normal 6 2 4 2 6 8" xfId="29136"/>
    <cellStyle name="Normal 6 2 4 2 7" xfId="29137"/>
    <cellStyle name="Normal 6 2 4 2 7 2" xfId="29138"/>
    <cellStyle name="Normal 6 2 4 2 7 2 2" xfId="29139"/>
    <cellStyle name="Normal 6 2 4 2 7 2 3" xfId="29140"/>
    <cellStyle name="Normal 6 2 4 2 7 2 4" xfId="29141"/>
    <cellStyle name="Normal 6 2 4 2 7 3" xfId="29142"/>
    <cellStyle name="Normal 6 2 4 2 7 3 2" xfId="29143"/>
    <cellStyle name="Normal 6 2 4 2 7 3 3" xfId="29144"/>
    <cellStyle name="Normal 6 2 4 2 7 4" xfId="29145"/>
    <cellStyle name="Normal 6 2 4 2 7 5" xfId="29146"/>
    <cellStyle name="Normal 6 2 4 2 7 6" xfId="29147"/>
    <cellStyle name="Normal 6 2 4 2 8" xfId="29148"/>
    <cellStyle name="Normal 6 2 4 2 8 2" xfId="29149"/>
    <cellStyle name="Normal 6 2 4 2 8 3" xfId="29150"/>
    <cellStyle name="Normal 6 2 4 2 8 4" xfId="29151"/>
    <cellStyle name="Normal 6 2 4 2 9" xfId="29152"/>
    <cellStyle name="Normal 6 2 4 2 9 2" xfId="29153"/>
    <cellStyle name="Normal 6 2 4 2 9 3" xfId="29154"/>
    <cellStyle name="Normal 6 2 4 2 9 4" xfId="29155"/>
    <cellStyle name="Normal 6 2 4 3" xfId="29156"/>
    <cellStyle name="Normal 6 2 4 3 10" xfId="29157"/>
    <cellStyle name="Normal 6 2 4 3 10 2" xfId="29158"/>
    <cellStyle name="Normal 6 2 4 3 10 3" xfId="29159"/>
    <cellStyle name="Normal 6 2 4 3 10 4" xfId="29160"/>
    <cellStyle name="Normal 6 2 4 3 11" xfId="29161"/>
    <cellStyle name="Normal 6 2 4 3 11 2" xfId="29162"/>
    <cellStyle name="Normal 6 2 4 3 11 3" xfId="29163"/>
    <cellStyle name="Normal 6 2 4 3 12" xfId="29164"/>
    <cellStyle name="Normal 6 2 4 3 13" xfId="29165"/>
    <cellStyle name="Normal 6 2 4 3 14" xfId="29166"/>
    <cellStyle name="Normal 6 2 4 3 2" xfId="29167"/>
    <cellStyle name="Normal 6 2 4 3 2 10" xfId="29168"/>
    <cellStyle name="Normal 6 2 4 3 2 11" xfId="29169"/>
    <cellStyle name="Normal 6 2 4 3 2 2" xfId="29170"/>
    <cellStyle name="Normal 6 2 4 3 2 2 10" xfId="29171"/>
    <cellStyle name="Normal 6 2 4 3 2 2 2" xfId="29172"/>
    <cellStyle name="Normal 6 2 4 3 2 2 2 2" xfId="29173"/>
    <cellStyle name="Normal 6 2 4 3 2 2 2 2 2" xfId="29174"/>
    <cellStyle name="Normal 6 2 4 3 2 2 2 2 2 2" xfId="29175"/>
    <cellStyle name="Normal 6 2 4 3 2 2 2 2 2 3" xfId="29176"/>
    <cellStyle name="Normal 6 2 4 3 2 2 2 2 2 4" xfId="29177"/>
    <cellStyle name="Normal 6 2 4 3 2 2 2 2 3" xfId="29178"/>
    <cellStyle name="Normal 6 2 4 3 2 2 2 2 3 2" xfId="29179"/>
    <cellStyle name="Normal 6 2 4 3 2 2 2 2 3 3" xfId="29180"/>
    <cellStyle name="Normal 6 2 4 3 2 2 2 2 4" xfId="29181"/>
    <cellStyle name="Normal 6 2 4 3 2 2 2 2 5" xfId="29182"/>
    <cellStyle name="Normal 6 2 4 3 2 2 2 2 6" xfId="29183"/>
    <cellStyle name="Normal 6 2 4 3 2 2 2 3" xfId="29184"/>
    <cellStyle name="Normal 6 2 4 3 2 2 2 3 2" xfId="29185"/>
    <cellStyle name="Normal 6 2 4 3 2 2 2 3 3" xfId="29186"/>
    <cellStyle name="Normal 6 2 4 3 2 2 2 3 4" xfId="29187"/>
    <cellStyle name="Normal 6 2 4 3 2 2 2 4" xfId="29188"/>
    <cellStyle name="Normal 6 2 4 3 2 2 2 4 2" xfId="29189"/>
    <cellStyle name="Normal 6 2 4 3 2 2 2 4 3" xfId="29190"/>
    <cellStyle name="Normal 6 2 4 3 2 2 2 4 4" xfId="29191"/>
    <cellStyle name="Normal 6 2 4 3 2 2 2 5" xfId="29192"/>
    <cellStyle name="Normal 6 2 4 3 2 2 2 5 2" xfId="29193"/>
    <cellStyle name="Normal 6 2 4 3 2 2 2 5 3" xfId="29194"/>
    <cellStyle name="Normal 6 2 4 3 2 2 2 5 4" xfId="29195"/>
    <cellStyle name="Normal 6 2 4 3 2 2 2 6" xfId="29196"/>
    <cellStyle name="Normal 6 2 4 3 2 2 2 6 2" xfId="29197"/>
    <cellStyle name="Normal 6 2 4 3 2 2 2 6 3" xfId="29198"/>
    <cellStyle name="Normal 6 2 4 3 2 2 2 7" xfId="29199"/>
    <cellStyle name="Normal 6 2 4 3 2 2 2 8" xfId="29200"/>
    <cellStyle name="Normal 6 2 4 3 2 2 2 9" xfId="29201"/>
    <cellStyle name="Normal 6 2 4 3 2 2 3" xfId="29202"/>
    <cellStyle name="Normal 6 2 4 3 2 2 3 2" xfId="29203"/>
    <cellStyle name="Normal 6 2 4 3 2 2 3 2 2" xfId="29204"/>
    <cellStyle name="Normal 6 2 4 3 2 2 3 2 3" xfId="29205"/>
    <cellStyle name="Normal 6 2 4 3 2 2 3 2 4" xfId="29206"/>
    <cellStyle name="Normal 6 2 4 3 2 2 3 3" xfId="29207"/>
    <cellStyle name="Normal 6 2 4 3 2 2 3 3 2" xfId="29208"/>
    <cellStyle name="Normal 6 2 4 3 2 2 3 3 3" xfId="29209"/>
    <cellStyle name="Normal 6 2 4 3 2 2 3 4" xfId="29210"/>
    <cellStyle name="Normal 6 2 4 3 2 2 3 5" xfId="29211"/>
    <cellStyle name="Normal 6 2 4 3 2 2 3 6" xfId="29212"/>
    <cellStyle name="Normal 6 2 4 3 2 2 4" xfId="29213"/>
    <cellStyle name="Normal 6 2 4 3 2 2 4 2" xfId="29214"/>
    <cellStyle name="Normal 6 2 4 3 2 2 4 3" xfId="29215"/>
    <cellStyle name="Normal 6 2 4 3 2 2 4 4" xfId="29216"/>
    <cellStyle name="Normal 6 2 4 3 2 2 5" xfId="29217"/>
    <cellStyle name="Normal 6 2 4 3 2 2 5 2" xfId="29218"/>
    <cellStyle name="Normal 6 2 4 3 2 2 5 3" xfId="29219"/>
    <cellStyle name="Normal 6 2 4 3 2 2 5 4" xfId="29220"/>
    <cellStyle name="Normal 6 2 4 3 2 2 6" xfId="29221"/>
    <cellStyle name="Normal 6 2 4 3 2 2 6 2" xfId="29222"/>
    <cellStyle name="Normal 6 2 4 3 2 2 6 3" xfId="29223"/>
    <cellStyle name="Normal 6 2 4 3 2 2 6 4" xfId="29224"/>
    <cellStyle name="Normal 6 2 4 3 2 2 7" xfId="29225"/>
    <cellStyle name="Normal 6 2 4 3 2 2 7 2" xfId="29226"/>
    <cellStyle name="Normal 6 2 4 3 2 2 7 3" xfId="29227"/>
    <cellStyle name="Normal 6 2 4 3 2 2 8" xfId="29228"/>
    <cellStyle name="Normal 6 2 4 3 2 2 9" xfId="29229"/>
    <cellStyle name="Normal 6 2 4 3 2 3" xfId="29230"/>
    <cellStyle name="Normal 6 2 4 3 2 3 2" xfId="29231"/>
    <cellStyle name="Normal 6 2 4 3 2 3 2 2" xfId="29232"/>
    <cellStyle name="Normal 6 2 4 3 2 3 2 2 2" xfId="29233"/>
    <cellStyle name="Normal 6 2 4 3 2 3 2 2 3" xfId="29234"/>
    <cellStyle name="Normal 6 2 4 3 2 3 2 2 4" xfId="29235"/>
    <cellStyle name="Normal 6 2 4 3 2 3 2 3" xfId="29236"/>
    <cellStyle name="Normal 6 2 4 3 2 3 2 3 2" xfId="29237"/>
    <cellStyle name="Normal 6 2 4 3 2 3 2 3 3" xfId="29238"/>
    <cellStyle name="Normal 6 2 4 3 2 3 2 4" xfId="29239"/>
    <cellStyle name="Normal 6 2 4 3 2 3 2 5" xfId="29240"/>
    <cellStyle name="Normal 6 2 4 3 2 3 2 6" xfId="29241"/>
    <cellStyle name="Normal 6 2 4 3 2 3 3" xfId="29242"/>
    <cellStyle name="Normal 6 2 4 3 2 3 3 2" xfId="29243"/>
    <cellStyle name="Normal 6 2 4 3 2 3 3 3" xfId="29244"/>
    <cellStyle name="Normal 6 2 4 3 2 3 3 4" xfId="29245"/>
    <cellStyle name="Normal 6 2 4 3 2 3 4" xfId="29246"/>
    <cellStyle name="Normal 6 2 4 3 2 3 4 2" xfId="29247"/>
    <cellStyle name="Normal 6 2 4 3 2 3 4 3" xfId="29248"/>
    <cellStyle name="Normal 6 2 4 3 2 3 4 4" xfId="29249"/>
    <cellStyle name="Normal 6 2 4 3 2 3 5" xfId="29250"/>
    <cellStyle name="Normal 6 2 4 3 2 3 5 2" xfId="29251"/>
    <cellStyle name="Normal 6 2 4 3 2 3 5 3" xfId="29252"/>
    <cellStyle name="Normal 6 2 4 3 2 3 5 4" xfId="29253"/>
    <cellStyle name="Normal 6 2 4 3 2 3 6" xfId="29254"/>
    <cellStyle name="Normal 6 2 4 3 2 3 6 2" xfId="29255"/>
    <cellStyle name="Normal 6 2 4 3 2 3 6 3" xfId="29256"/>
    <cellStyle name="Normal 6 2 4 3 2 3 7" xfId="29257"/>
    <cellStyle name="Normal 6 2 4 3 2 3 8" xfId="29258"/>
    <cellStyle name="Normal 6 2 4 3 2 3 9" xfId="29259"/>
    <cellStyle name="Normal 6 2 4 3 2 4" xfId="29260"/>
    <cellStyle name="Normal 6 2 4 3 2 4 2" xfId="29261"/>
    <cellStyle name="Normal 6 2 4 3 2 4 2 2" xfId="29262"/>
    <cellStyle name="Normal 6 2 4 3 2 4 2 3" xfId="29263"/>
    <cellStyle name="Normal 6 2 4 3 2 4 2 4" xfId="29264"/>
    <cellStyle name="Normal 6 2 4 3 2 4 3" xfId="29265"/>
    <cellStyle name="Normal 6 2 4 3 2 4 3 2" xfId="29266"/>
    <cellStyle name="Normal 6 2 4 3 2 4 3 3" xfId="29267"/>
    <cellStyle name="Normal 6 2 4 3 2 4 4" xfId="29268"/>
    <cellStyle name="Normal 6 2 4 3 2 4 5" xfId="29269"/>
    <cellStyle name="Normal 6 2 4 3 2 4 6" xfId="29270"/>
    <cellStyle name="Normal 6 2 4 3 2 5" xfId="29271"/>
    <cellStyle name="Normal 6 2 4 3 2 5 2" xfId="29272"/>
    <cellStyle name="Normal 6 2 4 3 2 5 3" xfId="29273"/>
    <cellStyle name="Normal 6 2 4 3 2 5 4" xfId="29274"/>
    <cellStyle name="Normal 6 2 4 3 2 6" xfId="29275"/>
    <cellStyle name="Normal 6 2 4 3 2 6 2" xfId="29276"/>
    <cellStyle name="Normal 6 2 4 3 2 6 3" xfId="29277"/>
    <cellStyle name="Normal 6 2 4 3 2 6 4" xfId="29278"/>
    <cellStyle name="Normal 6 2 4 3 2 7" xfId="29279"/>
    <cellStyle name="Normal 6 2 4 3 2 7 2" xfId="29280"/>
    <cellStyle name="Normal 6 2 4 3 2 7 3" xfId="29281"/>
    <cellStyle name="Normal 6 2 4 3 2 7 4" xfId="29282"/>
    <cellStyle name="Normal 6 2 4 3 2 8" xfId="29283"/>
    <cellStyle name="Normal 6 2 4 3 2 8 2" xfId="29284"/>
    <cellStyle name="Normal 6 2 4 3 2 8 3" xfId="29285"/>
    <cellStyle name="Normal 6 2 4 3 2 9" xfId="29286"/>
    <cellStyle name="Normal 6 2 4 3 3" xfId="29287"/>
    <cellStyle name="Normal 6 2 4 3 3 10" xfId="29288"/>
    <cellStyle name="Normal 6 2 4 3 3 2" xfId="29289"/>
    <cellStyle name="Normal 6 2 4 3 3 2 2" xfId="29290"/>
    <cellStyle name="Normal 6 2 4 3 3 2 2 2" xfId="29291"/>
    <cellStyle name="Normal 6 2 4 3 3 2 2 2 2" xfId="29292"/>
    <cellStyle name="Normal 6 2 4 3 3 2 2 2 3" xfId="29293"/>
    <cellStyle name="Normal 6 2 4 3 3 2 2 2 4" xfId="29294"/>
    <cellStyle name="Normal 6 2 4 3 3 2 2 3" xfId="29295"/>
    <cellStyle name="Normal 6 2 4 3 3 2 2 3 2" xfId="29296"/>
    <cellStyle name="Normal 6 2 4 3 3 2 2 3 3" xfId="29297"/>
    <cellStyle name="Normal 6 2 4 3 3 2 2 4" xfId="29298"/>
    <cellStyle name="Normal 6 2 4 3 3 2 2 5" xfId="29299"/>
    <cellStyle name="Normal 6 2 4 3 3 2 2 6" xfId="29300"/>
    <cellStyle name="Normal 6 2 4 3 3 2 3" xfId="29301"/>
    <cellStyle name="Normal 6 2 4 3 3 2 3 2" xfId="29302"/>
    <cellStyle name="Normal 6 2 4 3 3 2 3 3" xfId="29303"/>
    <cellStyle name="Normal 6 2 4 3 3 2 3 4" xfId="29304"/>
    <cellStyle name="Normal 6 2 4 3 3 2 4" xfId="29305"/>
    <cellStyle name="Normal 6 2 4 3 3 2 4 2" xfId="29306"/>
    <cellStyle name="Normal 6 2 4 3 3 2 4 3" xfId="29307"/>
    <cellStyle name="Normal 6 2 4 3 3 2 4 4" xfId="29308"/>
    <cellStyle name="Normal 6 2 4 3 3 2 5" xfId="29309"/>
    <cellStyle name="Normal 6 2 4 3 3 2 5 2" xfId="29310"/>
    <cellStyle name="Normal 6 2 4 3 3 2 5 3" xfId="29311"/>
    <cellStyle name="Normal 6 2 4 3 3 2 5 4" xfId="29312"/>
    <cellStyle name="Normal 6 2 4 3 3 2 6" xfId="29313"/>
    <cellStyle name="Normal 6 2 4 3 3 2 6 2" xfId="29314"/>
    <cellStyle name="Normal 6 2 4 3 3 2 6 3" xfId="29315"/>
    <cellStyle name="Normal 6 2 4 3 3 2 7" xfId="29316"/>
    <cellStyle name="Normal 6 2 4 3 3 2 8" xfId="29317"/>
    <cellStyle name="Normal 6 2 4 3 3 2 9" xfId="29318"/>
    <cellStyle name="Normal 6 2 4 3 3 3" xfId="29319"/>
    <cellStyle name="Normal 6 2 4 3 3 3 2" xfId="29320"/>
    <cellStyle name="Normal 6 2 4 3 3 3 2 2" xfId="29321"/>
    <cellStyle name="Normal 6 2 4 3 3 3 2 3" xfId="29322"/>
    <cellStyle name="Normal 6 2 4 3 3 3 2 4" xfId="29323"/>
    <cellStyle name="Normal 6 2 4 3 3 3 3" xfId="29324"/>
    <cellStyle name="Normal 6 2 4 3 3 3 3 2" xfId="29325"/>
    <cellStyle name="Normal 6 2 4 3 3 3 3 3" xfId="29326"/>
    <cellStyle name="Normal 6 2 4 3 3 3 4" xfId="29327"/>
    <cellStyle name="Normal 6 2 4 3 3 3 5" xfId="29328"/>
    <cellStyle name="Normal 6 2 4 3 3 3 6" xfId="29329"/>
    <cellStyle name="Normal 6 2 4 3 3 4" xfId="29330"/>
    <cellStyle name="Normal 6 2 4 3 3 4 2" xfId="29331"/>
    <cellStyle name="Normal 6 2 4 3 3 4 3" xfId="29332"/>
    <cellStyle name="Normal 6 2 4 3 3 4 4" xfId="29333"/>
    <cellStyle name="Normal 6 2 4 3 3 5" xfId="29334"/>
    <cellStyle name="Normal 6 2 4 3 3 5 2" xfId="29335"/>
    <cellStyle name="Normal 6 2 4 3 3 5 3" xfId="29336"/>
    <cellStyle name="Normal 6 2 4 3 3 5 4" xfId="29337"/>
    <cellStyle name="Normal 6 2 4 3 3 6" xfId="29338"/>
    <cellStyle name="Normal 6 2 4 3 3 6 2" xfId="29339"/>
    <cellStyle name="Normal 6 2 4 3 3 6 3" xfId="29340"/>
    <cellStyle name="Normal 6 2 4 3 3 6 4" xfId="29341"/>
    <cellStyle name="Normal 6 2 4 3 3 7" xfId="29342"/>
    <cellStyle name="Normal 6 2 4 3 3 7 2" xfId="29343"/>
    <cellStyle name="Normal 6 2 4 3 3 7 3" xfId="29344"/>
    <cellStyle name="Normal 6 2 4 3 3 8" xfId="29345"/>
    <cellStyle name="Normal 6 2 4 3 3 9" xfId="29346"/>
    <cellStyle name="Normal 6 2 4 3 4" xfId="29347"/>
    <cellStyle name="Normal 6 2 4 3 4 2" xfId="29348"/>
    <cellStyle name="Normal 6 2 4 3 4 2 2" xfId="29349"/>
    <cellStyle name="Normal 6 2 4 3 4 2 2 2" xfId="29350"/>
    <cellStyle name="Normal 6 2 4 3 4 2 2 3" xfId="29351"/>
    <cellStyle name="Normal 6 2 4 3 4 2 2 4" xfId="29352"/>
    <cellStyle name="Normal 6 2 4 3 4 2 3" xfId="29353"/>
    <cellStyle name="Normal 6 2 4 3 4 2 3 2" xfId="29354"/>
    <cellStyle name="Normal 6 2 4 3 4 2 3 3" xfId="29355"/>
    <cellStyle name="Normal 6 2 4 3 4 2 4" xfId="29356"/>
    <cellStyle name="Normal 6 2 4 3 4 2 5" xfId="29357"/>
    <cellStyle name="Normal 6 2 4 3 4 2 6" xfId="29358"/>
    <cellStyle name="Normal 6 2 4 3 4 3" xfId="29359"/>
    <cellStyle name="Normal 6 2 4 3 4 3 2" xfId="29360"/>
    <cellStyle name="Normal 6 2 4 3 4 3 3" xfId="29361"/>
    <cellStyle name="Normal 6 2 4 3 4 3 4" xfId="29362"/>
    <cellStyle name="Normal 6 2 4 3 4 4" xfId="29363"/>
    <cellStyle name="Normal 6 2 4 3 4 4 2" xfId="29364"/>
    <cellStyle name="Normal 6 2 4 3 4 4 3" xfId="29365"/>
    <cellStyle name="Normal 6 2 4 3 4 4 4" xfId="29366"/>
    <cellStyle name="Normal 6 2 4 3 4 5" xfId="29367"/>
    <cellStyle name="Normal 6 2 4 3 4 5 2" xfId="29368"/>
    <cellStyle name="Normal 6 2 4 3 4 5 3" xfId="29369"/>
    <cellStyle name="Normal 6 2 4 3 4 5 4" xfId="29370"/>
    <cellStyle name="Normal 6 2 4 3 4 6" xfId="29371"/>
    <cellStyle name="Normal 6 2 4 3 4 6 2" xfId="29372"/>
    <cellStyle name="Normal 6 2 4 3 4 6 3" xfId="29373"/>
    <cellStyle name="Normal 6 2 4 3 4 7" xfId="29374"/>
    <cellStyle name="Normal 6 2 4 3 4 8" xfId="29375"/>
    <cellStyle name="Normal 6 2 4 3 4 9" xfId="29376"/>
    <cellStyle name="Normal 6 2 4 3 5" xfId="29377"/>
    <cellStyle name="Normal 6 2 4 3 5 2" xfId="29378"/>
    <cellStyle name="Normal 6 2 4 3 5 2 2" xfId="29379"/>
    <cellStyle name="Normal 6 2 4 3 5 2 2 2" xfId="29380"/>
    <cellStyle name="Normal 6 2 4 3 5 2 2 3" xfId="29381"/>
    <cellStyle name="Normal 6 2 4 3 5 2 2 4" xfId="29382"/>
    <cellStyle name="Normal 6 2 4 3 5 2 3" xfId="29383"/>
    <cellStyle name="Normal 6 2 4 3 5 2 3 2" xfId="29384"/>
    <cellStyle name="Normal 6 2 4 3 5 2 3 3" xfId="29385"/>
    <cellStyle name="Normal 6 2 4 3 5 2 4" xfId="29386"/>
    <cellStyle name="Normal 6 2 4 3 5 2 5" xfId="29387"/>
    <cellStyle name="Normal 6 2 4 3 5 2 6" xfId="29388"/>
    <cellStyle name="Normal 6 2 4 3 5 3" xfId="29389"/>
    <cellStyle name="Normal 6 2 4 3 5 3 2" xfId="29390"/>
    <cellStyle name="Normal 6 2 4 3 5 3 3" xfId="29391"/>
    <cellStyle name="Normal 6 2 4 3 5 3 4" xfId="29392"/>
    <cellStyle name="Normal 6 2 4 3 5 4" xfId="29393"/>
    <cellStyle name="Normal 6 2 4 3 5 4 2" xfId="29394"/>
    <cellStyle name="Normal 6 2 4 3 5 4 3" xfId="29395"/>
    <cellStyle name="Normal 6 2 4 3 5 4 4" xfId="29396"/>
    <cellStyle name="Normal 6 2 4 3 5 5" xfId="29397"/>
    <cellStyle name="Normal 6 2 4 3 5 5 2" xfId="29398"/>
    <cellStyle name="Normal 6 2 4 3 5 5 3" xfId="29399"/>
    <cellStyle name="Normal 6 2 4 3 5 5 4" xfId="29400"/>
    <cellStyle name="Normal 6 2 4 3 5 6" xfId="29401"/>
    <cellStyle name="Normal 6 2 4 3 5 6 2" xfId="29402"/>
    <cellStyle name="Normal 6 2 4 3 5 6 3" xfId="29403"/>
    <cellStyle name="Normal 6 2 4 3 5 7" xfId="29404"/>
    <cellStyle name="Normal 6 2 4 3 5 8" xfId="29405"/>
    <cellStyle name="Normal 6 2 4 3 5 9" xfId="29406"/>
    <cellStyle name="Normal 6 2 4 3 6" xfId="29407"/>
    <cellStyle name="Normal 6 2 4 3 6 2" xfId="29408"/>
    <cellStyle name="Normal 6 2 4 3 6 2 2" xfId="29409"/>
    <cellStyle name="Normal 6 2 4 3 6 2 2 2" xfId="29410"/>
    <cellStyle name="Normal 6 2 4 3 6 2 2 3" xfId="29411"/>
    <cellStyle name="Normal 6 2 4 3 6 2 2 4" xfId="29412"/>
    <cellStyle name="Normal 6 2 4 3 6 2 3" xfId="29413"/>
    <cellStyle name="Normal 6 2 4 3 6 2 3 2" xfId="29414"/>
    <cellStyle name="Normal 6 2 4 3 6 2 3 3" xfId="29415"/>
    <cellStyle name="Normal 6 2 4 3 6 2 4" xfId="29416"/>
    <cellStyle name="Normal 6 2 4 3 6 2 5" xfId="29417"/>
    <cellStyle name="Normal 6 2 4 3 6 2 6" xfId="29418"/>
    <cellStyle name="Normal 6 2 4 3 6 3" xfId="29419"/>
    <cellStyle name="Normal 6 2 4 3 6 3 2" xfId="29420"/>
    <cellStyle name="Normal 6 2 4 3 6 3 3" xfId="29421"/>
    <cellStyle name="Normal 6 2 4 3 6 3 4" xfId="29422"/>
    <cellStyle name="Normal 6 2 4 3 6 4" xfId="29423"/>
    <cellStyle name="Normal 6 2 4 3 6 4 2" xfId="29424"/>
    <cellStyle name="Normal 6 2 4 3 6 4 3" xfId="29425"/>
    <cellStyle name="Normal 6 2 4 3 6 4 4" xfId="29426"/>
    <cellStyle name="Normal 6 2 4 3 6 5" xfId="29427"/>
    <cellStyle name="Normal 6 2 4 3 6 5 2" xfId="29428"/>
    <cellStyle name="Normal 6 2 4 3 6 5 3" xfId="29429"/>
    <cellStyle name="Normal 6 2 4 3 6 6" xfId="29430"/>
    <cellStyle name="Normal 6 2 4 3 6 7" xfId="29431"/>
    <cellStyle name="Normal 6 2 4 3 6 8" xfId="29432"/>
    <cellStyle name="Normal 6 2 4 3 7" xfId="29433"/>
    <cellStyle name="Normal 6 2 4 3 7 2" xfId="29434"/>
    <cellStyle name="Normal 6 2 4 3 7 2 2" xfId="29435"/>
    <cellStyle name="Normal 6 2 4 3 7 2 3" xfId="29436"/>
    <cellStyle name="Normal 6 2 4 3 7 2 4" xfId="29437"/>
    <cellStyle name="Normal 6 2 4 3 7 3" xfId="29438"/>
    <cellStyle name="Normal 6 2 4 3 7 3 2" xfId="29439"/>
    <cellStyle name="Normal 6 2 4 3 7 3 3" xfId="29440"/>
    <cellStyle name="Normal 6 2 4 3 7 4" xfId="29441"/>
    <cellStyle name="Normal 6 2 4 3 7 5" xfId="29442"/>
    <cellStyle name="Normal 6 2 4 3 7 6" xfId="29443"/>
    <cellStyle name="Normal 6 2 4 3 8" xfId="29444"/>
    <cellStyle name="Normal 6 2 4 3 8 2" xfId="29445"/>
    <cellStyle name="Normal 6 2 4 3 8 3" xfId="29446"/>
    <cellStyle name="Normal 6 2 4 3 8 4" xfId="29447"/>
    <cellStyle name="Normal 6 2 4 3 9" xfId="29448"/>
    <cellStyle name="Normal 6 2 4 3 9 2" xfId="29449"/>
    <cellStyle name="Normal 6 2 4 3 9 3" xfId="29450"/>
    <cellStyle name="Normal 6 2 4 3 9 4" xfId="29451"/>
    <cellStyle name="Normal 6 2 4 4" xfId="29452"/>
    <cellStyle name="Normal 6 2 4 4 10" xfId="29453"/>
    <cellStyle name="Normal 6 2 4 4 11" xfId="29454"/>
    <cellStyle name="Normal 6 2 4 4 2" xfId="29455"/>
    <cellStyle name="Normal 6 2 4 4 2 10" xfId="29456"/>
    <cellStyle name="Normal 6 2 4 4 2 2" xfId="29457"/>
    <cellStyle name="Normal 6 2 4 4 2 2 2" xfId="29458"/>
    <cellStyle name="Normal 6 2 4 4 2 2 2 2" xfId="29459"/>
    <cellStyle name="Normal 6 2 4 4 2 2 2 2 2" xfId="29460"/>
    <cellStyle name="Normal 6 2 4 4 2 2 2 2 3" xfId="29461"/>
    <cellStyle name="Normal 6 2 4 4 2 2 2 2 4" xfId="29462"/>
    <cellStyle name="Normal 6 2 4 4 2 2 2 3" xfId="29463"/>
    <cellStyle name="Normal 6 2 4 4 2 2 2 3 2" xfId="29464"/>
    <cellStyle name="Normal 6 2 4 4 2 2 2 3 3" xfId="29465"/>
    <cellStyle name="Normal 6 2 4 4 2 2 2 4" xfId="29466"/>
    <cellStyle name="Normal 6 2 4 4 2 2 2 5" xfId="29467"/>
    <cellStyle name="Normal 6 2 4 4 2 2 2 6" xfId="29468"/>
    <cellStyle name="Normal 6 2 4 4 2 2 3" xfId="29469"/>
    <cellStyle name="Normal 6 2 4 4 2 2 3 2" xfId="29470"/>
    <cellStyle name="Normal 6 2 4 4 2 2 3 3" xfId="29471"/>
    <cellStyle name="Normal 6 2 4 4 2 2 3 4" xfId="29472"/>
    <cellStyle name="Normal 6 2 4 4 2 2 4" xfId="29473"/>
    <cellStyle name="Normal 6 2 4 4 2 2 4 2" xfId="29474"/>
    <cellStyle name="Normal 6 2 4 4 2 2 4 3" xfId="29475"/>
    <cellStyle name="Normal 6 2 4 4 2 2 4 4" xfId="29476"/>
    <cellStyle name="Normal 6 2 4 4 2 2 5" xfId="29477"/>
    <cellStyle name="Normal 6 2 4 4 2 2 5 2" xfId="29478"/>
    <cellStyle name="Normal 6 2 4 4 2 2 5 3" xfId="29479"/>
    <cellStyle name="Normal 6 2 4 4 2 2 5 4" xfId="29480"/>
    <cellStyle name="Normal 6 2 4 4 2 2 6" xfId="29481"/>
    <cellStyle name="Normal 6 2 4 4 2 2 6 2" xfId="29482"/>
    <cellStyle name="Normal 6 2 4 4 2 2 6 3" xfId="29483"/>
    <cellStyle name="Normal 6 2 4 4 2 2 7" xfId="29484"/>
    <cellStyle name="Normal 6 2 4 4 2 2 8" xfId="29485"/>
    <cellStyle name="Normal 6 2 4 4 2 2 9" xfId="29486"/>
    <cellStyle name="Normal 6 2 4 4 2 3" xfId="29487"/>
    <cellStyle name="Normal 6 2 4 4 2 3 2" xfId="29488"/>
    <cellStyle name="Normal 6 2 4 4 2 3 2 2" xfId="29489"/>
    <cellStyle name="Normal 6 2 4 4 2 3 2 3" xfId="29490"/>
    <cellStyle name="Normal 6 2 4 4 2 3 2 4" xfId="29491"/>
    <cellStyle name="Normal 6 2 4 4 2 3 3" xfId="29492"/>
    <cellStyle name="Normal 6 2 4 4 2 3 3 2" xfId="29493"/>
    <cellStyle name="Normal 6 2 4 4 2 3 3 3" xfId="29494"/>
    <cellStyle name="Normal 6 2 4 4 2 3 4" xfId="29495"/>
    <cellStyle name="Normal 6 2 4 4 2 3 5" xfId="29496"/>
    <cellStyle name="Normal 6 2 4 4 2 3 6" xfId="29497"/>
    <cellStyle name="Normal 6 2 4 4 2 4" xfId="29498"/>
    <cellStyle name="Normal 6 2 4 4 2 4 2" xfId="29499"/>
    <cellStyle name="Normal 6 2 4 4 2 4 3" xfId="29500"/>
    <cellStyle name="Normal 6 2 4 4 2 4 4" xfId="29501"/>
    <cellStyle name="Normal 6 2 4 4 2 5" xfId="29502"/>
    <cellStyle name="Normal 6 2 4 4 2 5 2" xfId="29503"/>
    <cellStyle name="Normal 6 2 4 4 2 5 3" xfId="29504"/>
    <cellStyle name="Normal 6 2 4 4 2 5 4" xfId="29505"/>
    <cellStyle name="Normal 6 2 4 4 2 6" xfId="29506"/>
    <cellStyle name="Normal 6 2 4 4 2 6 2" xfId="29507"/>
    <cellStyle name="Normal 6 2 4 4 2 6 3" xfId="29508"/>
    <cellStyle name="Normal 6 2 4 4 2 6 4" xfId="29509"/>
    <cellStyle name="Normal 6 2 4 4 2 7" xfId="29510"/>
    <cellStyle name="Normal 6 2 4 4 2 7 2" xfId="29511"/>
    <cellStyle name="Normal 6 2 4 4 2 7 3" xfId="29512"/>
    <cellStyle name="Normal 6 2 4 4 2 8" xfId="29513"/>
    <cellStyle name="Normal 6 2 4 4 2 9" xfId="29514"/>
    <cellStyle name="Normal 6 2 4 4 3" xfId="29515"/>
    <cellStyle name="Normal 6 2 4 4 3 2" xfId="29516"/>
    <cellStyle name="Normal 6 2 4 4 3 2 2" xfId="29517"/>
    <cellStyle name="Normal 6 2 4 4 3 2 2 2" xfId="29518"/>
    <cellStyle name="Normal 6 2 4 4 3 2 2 3" xfId="29519"/>
    <cellStyle name="Normal 6 2 4 4 3 2 2 4" xfId="29520"/>
    <cellStyle name="Normal 6 2 4 4 3 2 3" xfId="29521"/>
    <cellStyle name="Normal 6 2 4 4 3 2 3 2" xfId="29522"/>
    <cellStyle name="Normal 6 2 4 4 3 2 3 3" xfId="29523"/>
    <cellStyle name="Normal 6 2 4 4 3 2 4" xfId="29524"/>
    <cellStyle name="Normal 6 2 4 4 3 2 5" xfId="29525"/>
    <cellStyle name="Normal 6 2 4 4 3 2 6" xfId="29526"/>
    <cellStyle name="Normal 6 2 4 4 3 3" xfId="29527"/>
    <cellStyle name="Normal 6 2 4 4 3 3 2" xfId="29528"/>
    <cellStyle name="Normal 6 2 4 4 3 3 3" xfId="29529"/>
    <cellStyle name="Normal 6 2 4 4 3 3 4" xfId="29530"/>
    <cellStyle name="Normal 6 2 4 4 3 4" xfId="29531"/>
    <cellStyle name="Normal 6 2 4 4 3 4 2" xfId="29532"/>
    <cellStyle name="Normal 6 2 4 4 3 4 3" xfId="29533"/>
    <cellStyle name="Normal 6 2 4 4 3 4 4" xfId="29534"/>
    <cellStyle name="Normal 6 2 4 4 3 5" xfId="29535"/>
    <cellStyle name="Normal 6 2 4 4 3 5 2" xfId="29536"/>
    <cellStyle name="Normal 6 2 4 4 3 5 3" xfId="29537"/>
    <cellStyle name="Normal 6 2 4 4 3 5 4" xfId="29538"/>
    <cellStyle name="Normal 6 2 4 4 3 6" xfId="29539"/>
    <cellStyle name="Normal 6 2 4 4 3 6 2" xfId="29540"/>
    <cellStyle name="Normal 6 2 4 4 3 6 3" xfId="29541"/>
    <cellStyle name="Normal 6 2 4 4 3 7" xfId="29542"/>
    <cellStyle name="Normal 6 2 4 4 3 8" xfId="29543"/>
    <cellStyle name="Normal 6 2 4 4 3 9" xfId="29544"/>
    <cellStyle name="Normal 6 2 4 4 4" xfId="29545"/>
    <cellStyle name="Normal 6 2 4 4 4 2" xfId="29546"/>
    <cellStyle name="Normal 6 2 4 4 4 2 2" xfId="29547"/>
    <cellStyle name="Normal 6 2 4 4 4 2 3" xfId="29548"/>
    <cellStyle name="Normal 6 2 4 4 4 2 4" xfId="29549"/>
    <cellStyle name="Normal 6 2 4 4 4 3" xfId="29550"/>
    <cellStyle name="Normal 6 2 4 4 4 3 2" xfId="29551"/>
    <cellStyle name="Normal 6 2 4 4 4 3 3" xfId="29552"/>
    <cellStyle name="Normal 6 2 4 4 4 4" xfId="29553"/>
    <cellStyle name="Normal 6 2 4 4 4 5" xfId="29554"/>
    <cellStyle name="Normal 6 2 4 4 4 6" xfId="29555"/>
    <cellStyle name="Normal 6 2 4 4 5" xfId="29556"/>
    <cellStyle name="Normal 6 2 4 4 5 2" xfId="29557"/>
    <cellStyle name="Normal 6 2 4 4 5 3" xfId="29558"/>
    <cellStyle name="Normal 6 2 4 4 5 4" xfId="29559"/>
    <cellStyle name="Normal 6 2 4 4 6" xfId="29560"/>
    <cellStyle name="Normal 6 2 4 4 6 2" xfId="29561"/>
    <cellStyle name="Normal 6 2 4 4 6 3" xfId="29562"/>
    <cellStyle name="Normal 6 2 4 4 6 4" xfId="29563"/>
    <cellStyle name="Normal 6 2 4 4 7" xfId="29564"/>
    <cellStyle name="Normal 6 2 4 4 7 2" xfId="29565"/>
    <cellStyle name="Normal 6 2 4 4 7 3" xfId="29566"/>
    <cellStyle name="Normal 6 2 4 4 7 4" xfId="29567"/>
    <cellStyle name="Normal 6 2 4 4 8" xfId="29568"/>
    <cellStyle name="Normal 6 2 4 4 8 2" xfId="29569"/>
    <cellStyle name="Normal 6 2 4 4 8 3" xfId="29570"/>
    <cellStyle name="Normal 6 2 4 4 9" xfId="29571"/>
    <cellStyle name="Normal 6 2 4 5" xfId="29572"/>
    <cellStyle name="Normal 6 2 4 5 10" xfId="29573"/>
    <cellStyle name="Normal 6 2 4 5 11" xfId="29574"/>
    <cellStyle name="Normal 6 2 4 5 2" xfId="29575"/>
    <cellStyle name="Normal 6 2 4 5 2 10" xfId="29576"/>
    <cellStyle name="Normal 6 2 4 5 2 2" xfId="29577"/>
    <cellStyle name="Normal 6 2 4 5 2 2 2" xfId="29578"/>
    <cellStyle name="Normal 6 2 4 5 2 2 2 2" xfId="29579"/>
    <cellStyle name="Normal 6 2 4 5 2 2 2 2 2" xfId="29580"/>
    <cellStyle name="Normal 6 2 4 5 2 2 2 2 3" xfId="29581"/>
    <cellStyle name="Normal 6 2 4 5 2 2 2 2 4" xfId="29582"/>
    <cellStyle name="Normal 6 2 4 5 2 2 2 3" xfId="29583"/>
    <cellStyle name="Normal 6 2 4 5 2 2 2 3 2" xfId="29584"/>
    <cellStyle name="Normal 6 2 4 5 2 2 2 3 3" xfId="29585"/>
    <cellStyle name="Normal 6 2 4 5 2 2 2 4" xfId="29586"/>
    <cellStyle name="Normal 6 2 4 5 2 2 2 5" xfId="29587"/>
    <cellStyle name="Normal 6 2 4 5 2 2 2 6" xfId="29588"/>
    <cellStyle name="Normal 6 2 4 5 2 2 3" xfId="29589"/>
    <cellStyle name="Normal 6 2 4 5 2 2 3 2" xfId="29590"/>
    <cellStyle name="Normal 6 2 4 5 2 2 3 3" xfId="29591"/>
    <cellStyle name="Normal 6 2 4 5 2 2 3 4" xfId="29592"/>
    <cellStyle name="Normal 6 2 4 5 2 2 4" xfId="29593"/>
    <cellStyle name="Normal 6 2 4 5 2 2 4 2" xfId="29594"/>
    <cellStyle name="Normal 6 2 4 5 2 2 4 3" xfId="29595"/>
    <cellStyle name="Normal 6 2 4 5 2 2 4 4" xfId="29596"/>
    <cellStyle name="Normal 6 2 4 5 2 2 5" xfId="29597"/>
    <cellStyle name="Normal 6 2 4 5 2 2 5 2" xfId="29598"/>
    <cellStyle name="Normal 6 2 4 5 2 2 5 3" xfId="29599"/>
    <cellStyle name="Normal 6 2 4 5 2 2 5 4" xfId="29600"/>
    <cellStyle name="Normal 6 2 4 5 2 2 6" xfId="29601"/>
    <cellStyle name="Normal 6 2 4 5 2 2 6 2" xfId="29602"/>
    <cellStyle name="Normal 6 2 4 5 2 2 6 3" xfId="29603"/>
    <cellStyle name="Normal 6 2 4 5 2 2 7" xfId="29604"/>
    <cellStyle name="Normal 6 2 4 5 2 2 8" xfId="29605"/>
    <cellStyle name="Normal 6 2 4 5 2 2 9" xfId="29606"/>
    <cellStyle name="Normal 6 2 4 5 2 3" xfId="29607"/>
    <cellStyle name="Normal 6 2 4 5 2 3 2" xfId="29608"/>
    <cellStyle name="Normal 6 2 4 5 2 3 2 2" xfId="29609"/>
    <cellStyle name="Normal 6 2 4 5 2 3 2 3" xfId="29610"/>
    <cellStyle name="Normal 6 2 4 5 2 3 2 4" xfId="29611"/>
    <cellStyle name="Normal 6 2 4 5 2 3 3" xfId="29612"/>
    <cellStyle name="Normal 6 2 4 5 2 3 3 2" xfId="29613"/>
    <cellStyle name="Normal 6 2 4 5 2 3 3 3" xfId="29614"/>
    <cellStyle name="Normal 6 2 4 5 2 3 4" xfId="29615"/>
    <cellStyle name="Normal 6 2 4 5 2 3 5" xfId="29616"/>
    <cellStyle name="Normal 6 2 4 5 2 3 6" xfId="29617"/>
    <cellStyle name="Normal 6 2 4 5 2 4" xfId="29618"/>
    <cellStyle name="Normal 6 2 4 5 2 4 2" xfId="29619"/>
    <cellStyle name="Normal 6 2 4 5 2 4 3" xfId="29620"/>
    <cellStyle name="Normal 6 2 4 5 2 4 4" xfId="29621"/>
    <cellStyle name="Normal 6 2 4 5 2 5" xfId="29622"/>
    <cellStyle name="Normal 6 2 4 5 2 5 2" xfId="29623"/>
    <cellStyle name="Normal 6 2 4 5 2 5 3" xfId="29624"/>
    <cellStyle name="Normal 6 2 4 5 2 5 4" xfId="29625"/>
    <cellStyle name="Normal 6 2 4 5 2 6" xfId="29626"/>
    <cellStyle name="Normal 6 2 4 5 2 6 2" xfId="29627"/>
    <cellStyle name="Normal 6 2 4 5 2 6 3" xfId="29628"/>
    <cellStyle name="Normal 6 2 4 5 2 6 4" xfId="29629"/>
    <cellStyle name="Normal 6 2 4 5 2 7" xfId="29630"/>
    <cellStyle name="Normal 6 2 4 5 2 7 2" xfId="29631"/>
    <cellStyle name="Normal 6 2 4 5 2 7 3" xfId="29632"/>
    <cellStyle name="Normal 6 2 4 5 2 8" xfId="29633"/>
    <cellStyle name="Normal 6 2 4 5 2 9" xfId="29634"/>
    <cellStyle name="Normal 6 2 4 5 3" xfId="29635"/>
    <cellStyle name="Normal 6 2 4 5 3 2" xfId="29636"/>
    <cellStyle name="Normal 6 2 4 5 3 2 2" xfId="29637"/>
    <cellStyle name="Normal 6 2 4 5 3 2 2 2" xfId="29638"/>
    <cellStyle name="Normal 6 2 4 5 3 2 2 3" xfId="29639"/>
    <cellStyle name="Normal 6 2 4 5 3 2 2 4" xfId="29640"/>
    <cellStyle name="Normal 6 2 4 5 3 2 3" xfId="29641"/>
    <cellStyle name="Normal 6 2 4 5 3 2 3 2" xfId="29642"/>
    <cellStyle name="Normal 6 2 4 5 3 2 3 3" xfId="29643"/>
    <cellStyle name="Normal 6 2 4 5 3 2 4" xfId="29644"/>
    <cellStyle name="Normal 6 2 4 5 3 2 5" xfId="29645"/>
    <cellStyle name="Normal 6 2 4 5 3 2 6" xfId="29646"/>
    <cellStyle name="Normal 6 2 4 5 3 3" xfId="29647"/>
    <cellStyle name="Normal 6 2 4 5 3 3 2" xfId="29648"/>
    <cellStyle name="Normal 6 2 4 5 3 3 3" xfId="29649"/>
    <cellStyle name="Normal 6 2 4 5 3 3 4" xfId="29650"/>
    <cellStyle name="Normal 6 2 4 5 3 4" xfId="29651"/>
    <cellStyle name="Normal 6 2 4 5 3 4 2" xfId="29652"/>
    <cellStyle name="Normal 6 2 4 5 3 4 3" xfId="29653"/>
    <cellStyle name="Normal 6 2 4 5 3 4 4" xfId="29654"/>
    <cellStyle name="Normal 6 2 4 5 3 5" xfId="29655"/>
    <cellStyle name="Normal 6 2 4 5 3 5 2" xfId="29656"/>
    <cellStyle name="Normal 6 2 4 5 3 5 3" xfId="29657"/>
    <cellStyle name="Normal 6 2 4 5 3 5 4" xfId="29658"/>
    <cellStyle name="Normal 6 2 4 5 3 6" xfId="29659"/>
    <cellStyle name="Normal 6 2 4 5 3 6 2" xfId="29660"/>
    <cellStyle name="Normal 6 2 4 5 3 6 3" xfId="29661"/>
    <cellStyle name="Normal 6 2 4 5 3 7" xfId="29662"/>
    <cellStyle name="Normal 6 2 4 5 3 8" xfId="29663"/>
    <cellStyle name="Normal 6 2 4 5 3 9" xfId="29664"/>
    <cellStyle name="Normal 6 2 4 5 4" xfId="29665"/>
    <cellStyle name="Normal 6 2 4 5 4 2" xfId="29666"/>
    <cellStyle name="Normal 6 2 4 5 4 2 2" xfId="29667"/>
    <cellStyle name="Normal 6 2 4 5 4 2 3" xfId="29668"/>
    <cellStyle name="Normal 6 2 4 5 4 2 4" xfId="29669"/>
    <cellStyle name="Normal 6 2 4 5 4 3" xfId="29670"/>
    <cellStyle name="Normal 6 2 4 5 4 3 2" xfId="29671"/>
    <cellStyle name="Normal 6 2 4 5 4 3 3" xfId="29672"/>
    <cellStyle name="Normal 6 2 4 5 4 4" xfId="29673"/>
    <cellStyle name="Normal 6 2 4 5 4 5" xfId="29674"/>
    <cellStyle name="Normal 6 2 4 5 4 6" xfId="29675"/>
    <cellStyle name="Normal 6 2 4 5 5" xfId="29676"/>
    <cellStyle name="Normal 6 2 4 5 5 2" xfId="29677"/>
    <cellStyle name="Normal 6 2 4 5 5 3" xfId="29678"/>
    <cellStyle name="Normal 6 2 4 5 5 4" xfId="29679"/>
    <cellStyle name="Normal 6 2 4 5 6" xfId="29680"/>
    <cellStyle name="Normal 6 2 4 5 6 2" xfId="29681"/>
    <cellStyle name="Normal 6 2 4 5 6 3" xfId="29682"/>
    <cellStyle name="Normal 6 2 4 5 6 4" xfId="29683"/>
    <cellStyle name="Normal 6 2 4 5 7" xfId="29684"/>
    <cellStyle name="Normal 6 2 4 5 7 2" xfId="29685"/>
    <cellStyle name="Normal 6 2 4 5 7 3" xfId="29686"/>
    <cellStyle name="Normal 6 2 4 5 7 4" xfId="29687"/>
    <cellStyle name="Normal 6 2 4 5 8" xfId="29688"/>
    <cellStyle name="Normal 6 2 4 5 8 2" xfId="29689"/>
    <cellStyle name="Normal 6 2 4 5 8 3" xfId="29690"/>
    <cellStyle name="Normal 6 2 4 5 9" xfId="29691"/>
    <cellStyle name="Normal 6 2 4 6" xfId="29692"/>
    <cellStyle name="Normal 6 2 4 6 10" xfId="29693"/>
    <cellStyle name="Normal 6 2 4 6 11" xfId="29694"/>
    <cellStyle name="Normal 6 2 4 6 2" xfId="29695"/>
    <cellStyle name="Normal 6 2 4 6 2 10" xfId="29696"/>
    <cellStyle name="Normal 6 2 4 6 2 2" xfId="29697"/>
    <cellStyle name="Normal 6 2 4 6 2 2 2" xfId="29698"/>
    <cellStyle name="Normal 6 2 4 6 2 2 2 2" xfId="29699"/>
    <cellStyle name="Normal 6 2 4 6 2 2 2 2 2" xfId="29700"/>
    <cellStyle name="Normal 6 2 4 6 2 2 2 2 3" xfId="29701"/>
    <cellStyle name="Normal 6 2 4 6 2 2 2 2 4" xfId="29702"/>
    <cellStyle name="Normal 6 2 4 6 2 2 2 3" xfId="29703"/>
    <cellStyle name="Normal 6 2 4 6 2 2 2 3 2" xfId="29704"/>
    <cellStyle name="Normal 6 2 4 6 2 2 2 3 3" xfId="29705"/>
    <cellStyle name="Normal 6 2 4 6 2 2 2 4" xfId="29706"/>
    <cellStyle name="Normal 6 2 4 6 2 2 2 5" xfId="29707"/>
    <cellStyle name="Normal 6 2 4 6 2 2 2 6" xfId="29708"/>
    <cellStyle name="Normal 6 2 4 6 2 2 3" xfId="29709"/>
    <cellStyle name="Normal 6 2 4 6 2 2 3 2" xfId="29710"/>
    <cellStyle name="Normal 6 2 4 6 2 2 3 3" xfId="29711"/>
    <cellStyle name="Normal 6 2 4 6 2 2 3 4" xfId="29712"/>
    <cellStyle name="Normal 6 2 4 6 2 2 4" xfId="29713"/>
    <cellStyle name="Normal 6 2 4 6 2 2 4 2" xfId="29714"/>
    <cellStyle name="Normal 6 2 4 6 2 2 4 3" xfId="29715"/>
    <cellStyle name="Normal 6 2 4 6 2 2 4 4" xfId="29716"/>
    <cellStyle name="Normal 6 2 4 6 2 2 5" xfId="29717"/>
    <cellStyle name="Normal 6 2 4 6 2 2 5 2" xfId="29718"/>
    <cellStyle name="Normal 6 2 4 6 2 2 5 3" xfId="29719"/>
    <cellStyle name="Normal 6 2 4 6 2 2 5 4" xfId="29720"/>
    <cellStyle name="Normal 6 2 4 6 2 2 6" xfId="29721"/>
    <cellStyle name="Normal 6 2 4 6 2 2 6 2" xfId="29722"/>
    <cellStyle name="Normal 6 2 4 6 2 2 6 3" xfId="29723"/>
    <cellStyle name="Normal 6 2 4 6 2 2 7" xfId="29724"/>
    <cellStyle name="Normal 6 2 4 6 2 2 8" xfId="29725"/>
    <cellStyle name="Normal 6 2 4 6 2 2 9" xfId="29726"/>
    <cellStyle name="Normal 6 2 4 6 2 3" xfId="29727"/>
    <cellStyle name="Normal 6 2 4 6 2 3 2" xfId="29728"/>
    <cellStyle name="Normal 6 2 4 6 2 3 2 2" xfId="29729"/>
    <cellStyle name="Normal 6 2 4 6 2 3 2 3" xfId="29730"/>
    <cellStyle name="Normal 6 2 4 6 2 3 2 4" xfId="29731"/>
    <cellStyle name="Normal 6 2 4 6 2 3 3" xfId="29732"/>
    <cellStyle name="Normal 6 2 4 6 2 3 3 2" xfId="29733"/>
    <cellStyle name="Normal 6 2 4 6 2 3 3 3" xfId="29734"/>
    <cellStyle name="Normal 6 2 4 6 2 3 4" xfId="29735"/>
    <cellStyle name="Normal 6 2 4 6 2 3 5" xfId="29736"/>
    <cellStyle name="Normal 6 2 4 6 2 3 6" xfId="29737"/>
    <cellStyle name="Normal 6 2 4 6 2 4" xfId="29738"/>
    <cellStyle name="Normal 6 2 4 6 2 4 2" xfId="29739"/>
    <cellStyle name="Normal 6 2 4 6 2 4 3" xfId="29740"/>
    <cellStyle name="Normal 6 2 4 6 2 4 4" xfId="29741"/>
    <cellStyle name="Normal 6 2 4 6 2 5" xfId="29742"/>
    <cellStyle name="Normal 6 2 4 6 2 5 2" xfId="29743"/>
    <cellStyle name="Normal 6 2 4 6 2 5 3" xfId="29744"/>
    <cellStyle name="Normal 6 2 4 6 2 5 4" xfId="29745"/>
    <cellStyle name="Normal 6 2 4 6 2 6" xfId="29746"/>
    <cellStyle name="Normal 6 2 4 6 2 6 2" xfId="29747"/>
    <cellStyle name="Normal 6 2 4 6 2 6 3" xfId="29748"/>
    <cellStyle name="Normal 6 2 4 6 2 6 4" xfId="29749"/>
    <cellStyle name="Normal 6 2 4 6 2 7" xfId="29750"/>
    <cellStyle name="Normal 6 2 4 6 2 7 2" xfId="29751"/>
    <cellStyle name="Normal 6 2 4 6 2 7 3" xfId="29752"/>
    <cellStyle name="Normal 6 2 4 6 2 8" xfId="29753"/>
    <cellStyle name="Normal 6 2 4 6 2 9" xfId="29754"/>
    <cellStyle name="Normal 6 2 4 6 3" xfId="29755"/>
    <cellStyle name="Normal 6 2 4 6 3 2" xfId="29756"/>
    <cellStyle name="Normal 6 2 4 6 3 2 2" xfId="29757"/>
    <cellStyle name="Normal 6 2 4 6 3 2 2 2" xfId="29758"/>
    <cellStyle name="Normal 6 2 4 6 3 2 2 3" xfId="29759"/>
    <cellStyle name="Normal 6 2 4 6 3 2 2 4" xfId="29760"/>
    <cellStyle name="Normal 6 2 4 6 3 2 3" xfId="29761"/>
    <cellStyle name="Normal 6 2 4 6 3 2 3 2" xfId="29762"/>
    <cellStyle name="Normal 6 2 4 6 3 2 3 3" xfId="29763"/>
    <cellStyle name="Normal 6 2 4 6 3 2 4" xfId="29764"/>
    <cellStyle name="Normal 6 2 4 6 3 2 5" xfId="29765"/>
    <cellStyle name="Normal 6 2 4 6 3 2 6" xfId="29766"/>
    <cellStyle name="Normal 6 2 4 6 3 3" xfId="29767"/>
    <cellStyle name="Normal 6 2 4 6 3 3 2" xfId="29768"/>
    <cellStyle name="Normal 6 2 4 6 3 3 3" xfId="29769"/>
    <cellStyle name="Normal 6 2 4 6 3 3 4" xfId="29770"/>
    <cellStyle name="Normal 6 2 4 6 3 4" xfId="29771"/>
    <cellStyle name="Normal 6 2 4 6 3 4 2" xfId="29772"/>
    <cellStyle name="Normal 6 2 4 6 3 4 3" xfId="29773"/>
    <cellStyle name="Normal 6 2 4 6 3 4 4" xfId="29774"/>
    <cellStyle name="Normal 6 2 4 6 3 5" xfId="29775"/>
    <cellStyle name="Normal 6 2 4 6 3 5 2" xfId="29776"/>
    <cellStyle name="Normal 6 2 4 6 3 5 3" xfId="29777"/>
    <cellStyle name="Normal 6 2 4 6 3 5 4" xfId="29778"/>
    <cellStyle name="Normal 6 2 4 6 3 6" xfId="29779"/>
    <cellStyle name="Normal 6 2 4 6 3 6 2" xfId="29780"/>
    <cellStyle name="Normal 6 2 4 6 3 6 3" xfId="29781"/>
    <cellStyle name="Normal 6 2 4 6 3 7" xfId="29782"/>
    <cellStyle name="Normal 6 2 4 6 3 8" xfId="29783"/>
    <cellStyle name="Normal 6 2 4 6 3 9" xfId="29784"/>
    <cellStyle name="Normal 6 2 4 6 4" xfId="29785"/>
    <cellStyle name="Normal 6 2 4 6 4 2" xfId="29786"/>
    <cellStyle name="Normal 6 2 4 6 4 2 2" xfId="29787"/>
    <cellStyle name="Normal 6 2 4 6 4 2 3" xfId="29788"/>
    <cellStyle name="Normal 6 2 4 6 4 2 4" xfId="29789"/>
    <cellStyle name="Normal 6 2 4 6 4 3" xfId="29790"/>
    <cellStyle name="Normal 6 2 4 6 4 3 2" xfId="29791"/>
    <cellStyle name="Normal 6 2 4 6 4 3 3" xfId="29792"/>
    <cellStyle name="Normal 6 2 4 6 4 4" xfId="29793"/>
    <cellStyle name="Normal 6 2 4 6 4 5" xfId="29794"/>
    <cellStyle name="Normal 6 2 4 6 4 6" xfId="29795"/>
    <cellStyle name="Normal 6 2 4 6 5" xfId="29796"/>
    <cellStyle name="Normal 6 2 4 6 5 2" xfId="29797"/>
    <cellStyle name="Normal 6 2 4 6 5 3" xfId="29798"/>
    <cellStyle name="Normal 6 2 4 6 5 4" xfId="29799"/>
    <cellStyle name="Normal 6 2 4 6 6" xfId="29800"/>
    <cellStyle name="Normal 6 2 4 6 6 2" xfId="29801"/>
    <cellStyle name="Normal 6 2 4 6 6 3" xfId="29802"/>
    <cellStyle name="Normal 6 2 4 6 6 4" xfId="29803"/>
    <cellStyle name="Normal 6 2 4 6 7" xfId="29804"/>
    <cellStyle name="Normal 6 2 4 6 7 2" xfId="29805"/>
    <cellStyle name="Normal 6 2 4 6 7 3" xfId="29806"/>
    <cellStyle name="Normal 6 2 4 6 7 4" xfId="29807"/>
    <cellStyle name="Normal 6 2 4 6 8" xfId="29808"/>
    <cellStyle name="Normal 6 2 4 6 8 2" xfId="29809"/>
    <cellStyle name="Normal 6 2 4 6 8 3" xfId="29810"/>
    <cellStyle name="Normal 6 2 4 6 9" xfId="29811"/>
    <cellStyle name="Normal 6 2 4 7" xfId="29812"/>
    <cellStyle name="Normal 6 2 4 7 10" xfId="29813"/>
    <cellStyle name="Normal 6 2 4 7 2" xfId="29814"/>
    <cellStyle name="Normal 6 2 4 7 2 2" xfId="29815"/>
    <cellStyle name="Normal 6 2 4 7 2 2 2" xfId="29816"/>
    <cellStyle name="Normal 6 2 4 7 2 2 2 2" xfId="29817"/>
    <cellStyle name="Normal 6 2 4 7 2 2 2 3" xfId="29818"/>
    <cellStyle name="Normal 6 2 4 7 2 2 2 4" xfId="29819"/>
    <cellStyle name="Normal 6 2 4 7 2 2 3" xfId="29820"/>
    <cellStyle name="Normal 6 2 4 7 2 2 3 2" xfId="29821"/>
    <cellStyle name="Normal 6 2 4 7 2 2 3 3" xfId="29822"/>
    <cellStyle name="Normal 6 2 4 7 2 2 4" xfId="29823"/>
    <cellStyle name="Normal 6 2 4 7 2 2 5" xfId="29824"/>
    <cellStyle name="Normal 6 2 4 7 2 2 6" xfId="29825"/>
    <cellStyle name="Normal 6 2 4 7 2 3" xfId="29826"/>
    <cellStyle name="Normal 6 2 4 7 2 3 2" xfId="29827"/>
    <cellStyle name="Normal 6 2 4 7 2 3 3" xfId="29828"/>
    <cellStyle name="Normal 6 2 4 7 2 3 4" xfId="29829"/>
    <cellStyle name="Normal 6 2 4 7 2 4" xfId="29830"/>
    <cellStyle name="Normal 6 2 4 7 2 4 2" xfId="29831"/>
    <cellStyle name="Normal 6 2 4 7 2 4 3" xfId="29832"/>
    <cellStyle name="Normal 6 2 4 7 2 4 4" xfId="29833"/>
    <cellStyle name="Normal 6 2 4 7 2 5" xfId="29834"/>
    <cellStyle name="Normal 6 2 4 7 2 5 2" xfId="29835"/>
    <cellStyle name="Normal 6 2 4 7 2 5 3" xfId="29836"/>
    <cellStyle name="Normal 6 2 4 7 2 5 4" xfId="29837"/>
    <cellStyle name="Normal 6 2 4 7 2 6" xfId="29838"/>
    <cellStyle name="Normal 6 2 4 7 2 6 2" xfId="29839"/>
    <cellStyle name="Normal 6 2 4 7 2 6 3" xfId="29840"/>
    <cellStyle name="Normal 6 2 4 7 2 7" xfId="29841"/>
    <cellStyle name="Normal 6 2 4 7 2 8" xfId="29842"/>
    <cellStyle name="Normal 6 2 4 7 2 9" xfId="29843"/>
    <cellStyle name="Normal 6 2 4 7 3" xfId="29844"/>
    <cellStyle name="Normal 6 2 4 7 3 2" xfId="29845"/>
    <cellStyle name="Normal 6 2 4 7 3 2 2" xfId="29846"/>
    <cellStyle name="Normal 6 2 4 7 3 2 3" xfId="29847"/>
    <cellStyle name="Normal 6 2 4 7 3 2 4" xfId="29848"/>
    <cellStyle name="Normal 6 2 4 7 3 3" xfId="29849"/>
    <cellStyle name="Normal 6 2 4 7 3 3 2" xfId="29850"/>
    <cellStyle name="Normal 6 2 4 7 3 3 3" xfId="29851"/>
    <cellStyle name="Normal 6 2 4 7 3 4" xfId="29852"/>
    <cellStyle name="Normal 6 2 4 7 3 5" xfId="29853"/>
    <cellStyle name="Normal 6 2 4 7 3 6" xfId="29854"/>
    <cellStyle name="Normal 6 2 4 7 4" xfId="29855"/>
    <cellStyle name="Normal 6 2 4 7 4 2" xfId="29856"/>
    <cellStyle name="Normal 6 2 4 7 4 3" xfId="29857"/>
    <cellStyle name="Normal 6 2 4 7 4 4" xfId="29858"/>
    <cellStyle name="Normal 6 2 4 7 5" xfId="29859"/>
    <cellStyle name="Normal 6 2 4 7 5 2" xfId="29860"/>
    <cellStyle name="Normal 6 2 4 7 5 3" xfId="29861"/>
    <cellStyle name="Normal 6 2 4 7 5 4" xfId="29862"/>
    <cellStyle name="Normal 6 2 4 7 6" xfId="29863"/>
    <cellStyle name="Normal 6 2 4 7 6 2" xfId="29864"/>
    <cellStyle name="Normal 6 2 4 7 6 3" xfId="29865"/>
    <cellStyle name="Normal 6 2 4 7 6 4" xfId="29866"/>
    <cellStyle name="Normal 6 2 4 7 7" xfId="29867"/>
    <cellStyle name="Normal 6 2 4 7 7 2" xfId="29868"/>
    <cellStyle name="Normal 6 2 4 7 7 3" xfId="29869"/>
    <cellStyle name="Normal 6 2 4 7 8" xfId="29870"/>
    <cellStyle name="Normal 6 2 4 7 9" xfId="29871"/>
    <cellStyle name="Normal 6 2 4 8" xfId="29872"/>
    <cellStyle name="Normal 6 2 4 8 2" xfId="29873"/>
    <cellStyle name="Normal 6 2 4 8 2 2" xfId="29874"/>
    <cellStyle name="Normal 6 2 4 8 2 2 2" xfId="29875"/>
    <cellStyle name="Normal 6 2 4 8 2 2 3" xfId="29876"/>
    <cellStyle name="Normal 6 2 4 8 2 2 4" xfId="29877"/>
    <cellStyle name="Normal 6 2 4 8 2 3" xfId="29878"/>
    <cellStyle name="Normal 6 2 4 8 2 3 2" xfId="29879"/>
    <cellStyle name="Normal 6 2 4 8 2 3 3" xfId="29880"/>
    <cellStyle name="Normal 6 2 4 8 2 4" xfId="29881"/>
    <cellStyle name="Normal 6 2 4 8 2 5" xfId="29882"/>
    <cellStyle name="Normal 6 2 4 8 2 6" xfId="29883"/>
    <cellStyle name="Normal 6 2 4 8 3" xfId="29884"/>
    <cellStyle name="Normal 6 2 4 8 3 2" xfId="29885"/>
    <cellStyle name="Normal 6 2 4 8 3 3" xfId="29886"/>
    <cellStyle name="Normal 6 2 4 8 3 4" xfId="29887"/>
    <cellStyle name="Normal 6 2 4 8 4" xfId="29888"/>
    <cellStyle name="Normal 6 2 4 8 4 2" xfId="29889"/>
    <cellStyle name="Normal 6 2 4 8 4 3" xfId="29890"/>
    <cellStyle name="Normal 6 2 4 8 4 4" xfId="29891"/>
    <cellStyle name="Normal 6 2 4 8 5" xfId="29892"/>
    <cellStyle name="Normal 6 2 4 8 5 2" xfId="29893"/>
    <cellStyle name="Normal 6 2 4 8 5 3" xfId="29894"/>
    <cellStyle name="Normal 6 2 4 8 5 4" xfId="29895"/>
    <cellStyle name="Normal 6 2 4 8 6" xfId="29896"/>
    <cellStyle name="Normal 6 2 4 8 6 2" xfId="29897"/>
    <cellStyle name="Normal 6 2 4 8 6 3" xfId="29898"/>
    <cellStyle name="Normal 6 2 4 8 7" xfId="29899"/>
    <cellStyle name="Normal 6 2 4 8 8" xfId="29900"/>
    <cellStyle name="Normal 6 2 4 8 9" xfId="29901"/>
    <cellStyle name="Normal 6 2 4 9" xfId="29902"/>
    <cellStyle name="Normal 6 2 4 9 2" xfId="29903"/>
    <cellStyle name="Normal 6 2 4 9 2 2" xfId="29904"/>
    <cellStyle name="Normal 6 2 4 9 2 2 2" xfId="29905"/>
    <cellStyle name="Normal 6 2 4 9 2 2 3" xfId="29906"/>
    <cellStyle name="Normal 6 2 4 9 2 2 4" xfId="29907"/>
    <cellStyle name="Normal 6 2 4 9 2 3" xfId="29908"/>
    <cellStyle name="Normal 6 2 4 9 2 3 2" xfId="29909"/>
    <cellStyle name="Normal 6 2 4 9 2 3 3" xfId="29910"/>
    <cellStyle name="Normal 6 2 4 9 2 4" xfId="29911"/>
    <cellStyle name="Normal 6 2 4 9 2 5" xfId="29912"/>
    <cellStyle name="Normal 6 2 4 9 2 6" xfId="29913"/>
    <cellStyle name="Normal 6 2 4 9 3" xfId="29914"/>
    <cellStyle name="Normal 6 2 4 9 3 2" xfId="29915"/>
    <cellStyle name="Normal 6 2 4 9 3 3" xfId="29916"/>
    <cellStyle name="Normal 6 2 4 9 3 4" xfId="29917"/>
    <cellStyle name="Normal 6 2 4 9 4" xfId="29918"/>
    <cellStyle name="Normal 6 2 4 9 4 2" xfId="29919"/>
    <cellStyle name="Normal 6 2 4 9 4 3" xfId="29920"/>
    <cellStyle name="Normal 6 2 4 9 4 4" xfId="29921"/>
    <cellStyle name="Normal 6 2 4 9 5" xfId="29922"/>
    <cellStyle name="Normal 6 2 4 9 5 2" xfId="29923"/>
    <cellStyle name="Normal 6 2 4 9 5 3" xfId="29924"/>
    <cellStyle name="Normal 6 2 4 9 5 4" xfId="29925"/>
    <cellStyle name="Normal 6 2 4 9 6" xfId="29926"/>
    <cellStyle name="Normal 6 2 4 9 6 2" xfId="29927"/>
    <cellStyle name="Normal 6 2 4 9 6 3" xfId="29928"/>
    <cellStyle name="Normal 6 2 4 9 7" xfId="29929"/>
    <cellStyle name="Normal 6 2 4 9 8" xfId="29930"/>
    <cellStyle name="Normal 6 2 4 9 9" xfId="29931"/>
    <cellStyle name="Normal 6 2 5" xfId="207"/>
    <cellStyle name="Normal 6 2 5 10" xfId="29932"/>
    <cellStyle name="Normal 6 2 5 10 2" xfId="29933"/>
    <cellStyle name="Normal 6 2 5 10 3" xfId="29934"/>
    <cellStyle name="Normal 6 2 5 10 4" xfId="29935"/>
    <cellStyle name="Normal 6 2 5 11" xfId="29936"/>
    <cellStyle name="Normal 6 2 5 11 2" xfId="29937"/>
    <cellStyle name="Normal 6 2 5 11 3" xfId="29938"/>
    <cellStyle name="Normal 6 2 5 12" xfId="29939"/>
    <cellStyle name="Normal 6 2 5 13" xfId="29940"/>
    <cellStyle name="Normal 6 2 5 14" xfId="29941"/>
    <cellStyle name="Normal 6 2 5 2" xfId="29942"/>
    <cellStyle name="Normal 6 2 5 2 10" xfId="29943"/>
    <cellStyle name="Normal 6 2 5 2 11" xfId="29944"/>
    <cellStyle name="Normal 6 2 5 2 2" xfId="29945"/>
    <cellStyle name="Normal 6 2 5 2 2 10" xfId="29946"/>
    <cellStyle name="Normal 6 2 5 2 2 2" xfId="29947"/>
    <cellStyle name="Normal 6 2 5 2 2 2 2" xfId="29948"/>
    <cellStyle name="Normal 6 2 5 2 2 2 2 2" xfId="29949"/>
    <cellStyle name="Normal 6 2 5 2 2 2 2 2 2" xfId="29950"/>
    <cellStyle name="Normal 6 2 5 2 2 2 2 2 3" xfId="29951"/>
    <cellStyle name="Normal 6 2 5 2 2 2 2 2 4" xfId="29952"/>
    <cellStyle name="Normal 6 2 5 2 2 2 2 3" xfId="29953"/>
    <cellStyle name="Normal 6 2 5 2 2 2 2 3 2" xfId="29954"/>
    <cellStyle name="Normal 6 2 5 2 2 2 2 3 3" xfId="29955"/>
    <cellStyle name="Normal 6 2 5 2 2 2 2 4" xfId="29956"/>
    <cellStyle name="Normal 6 2 5 2 2 2 2 5" xfId="29957"/>
    <cellStyle name="Normal 6 2 5 2 2 2 2 6" xfId="29958"/>
    <cellStyle name="Normal 6 2 5 2 2 2 3" xfId="29959"/>
    <cellStyle name="Normal 6 2 5 2 2 2 3 2" xfId="29960"/>
    <cellStyle name="Normal 6 2 5 2 2 2 3 3" xfId="29961"/>
    <cellStyle name="Normal 6 2 5 2 2 2 3 4" xfId="29962"/>
    <cellStyle name="Normal 6 2 5 2 2 2 4" xfId="29963"/>
    <cellStyle name="Normal 6 2 5 2 2 2 4 2" xfId="29964"/>
    <cellStyle name="Normal 6 2 5 2 2 2 4 3" xfId="29965"/>
    <cellStyle name="Normal 6 2 5 2 2 2 4 4" xfId="29966"/>
    <cellStyle name="Normal 6 2 5 2 2 2 5" xfId="29967"/>
    <cellStyle name="Normal 6 2 5 2 2 2 5 2" xfId="29968"/>
    <cellStyle name="Normal 6 2 5 2 2 2 5 3" xfId="29969"/>
    <cellStyle name="Normal 6 2 5 2 2 2 5 4" xfId="29970"/>
    <cellStyle name="Normal 6 2 5 2 2 2 6" xfId="29971"/>
    <cellStyle name="Normal 6 2 5 2 2 2 6 2" xfId="29972"/>
    <cellStyle name="Normal 6 2 5 2 2 2 6 3" xfId="29973"/>
    <cellStyle name="Normal 6 2 5 2 2 2 7" xfId="29974"/>
    <cellStyle name="Normal 6 2 5 2 2 2 8" xfId="29975"/>
    <cellStyle name="Normal 6 2 5 2 2 2 9" xfId="29976"/>
    <cellStyle name="Normal 6 2 5 2 2 3" xfId="29977"/>
    <cellStyle name="Normal 6 2 5 2 2 3 2" xfId="29978"/>
    <cellStyle name="Normal 6 2 5 2 2 3 2 2" xfId="29979"/>
    <cellStyle name="Normal 6 2 5 2 2 3 2 3" xfId="29980"/>
    <cellStyle name="Normal 6 2 5 2 2 3 2 4" xfId="29981"/>
    <cellStyle name="Normal 6 2 5 2 2 3 3" xfId="29982"/>
    <cellStyle name="Normal 6 2 5 2 2 3 3 2" xfId="29983"/>
    <cellStyle name="Normal 6 2 5 2 2 3 3 3" xfId="29984"/>
    <cellStyle name="Normal 6 2 5 2 2 3 4" xfId="29985"/>
    <cellStyle name="Normal 6 2 5 2 2 3 5" xfId="29986"/>
    <cellStyle name="Normal 6 2 5 2 2 3 6" xfId="29987"/>
    <cellStyle name="Normal 6 2 5 2 2 4" xfId="29988"/>
    <cellStyle name="Normal 6 2 5 2 2 4 2" xfId="29989"/>
    <cellStyle name="Normal 6 2 5 2 2 4 3" xfId="29990"/>
    <cellStyle name="Normal 6 2 5 2 2 4 4" xfId="29991"/>
    <cellStyle name="Normal 6 2 5 2 2 5" xfId="29992"/>
    <cellStyle name="Normal 6 2 5 2 2 5 2" xfId="29993"/>
    <cellStyle name="Normal 6 2 5 2 2 5 3" xfId="29994"/>
    <cellStyle name="Normal 6 2 5 2 2 5 4" xfId="29995"/>
    <cellStyle name="Normal 6 2 5 2 2 6" xfId="29996"/>
    <cellStyle name="Normal 6 2 5 2 2 6 2" xfId="29997"/>
    <cellStyle name="Normal 6 2 5 2 2 6 3" xfId="29998"/>
    <cellStyle name="Normal 6 2 5 2 2 6 4" xfId="29999"/>
    <cellStyle name="Normal 6 2 5 2 2 7" xfId="30000"/>
    <cellStyle name="Normal 6 2 5 2 2 7 2" xfId="30001"/>
    <cellStyle name="Normal 6 2 5 2 2 7 3" xfId="30002"/>
    <cellStyle name="Normal 6 2 5 2 2 8" xfId="30003"/>
    <cellStyle name="Normal 6 2 5 2 2 9" xfId="30004"/>
    <cellStyle name="Normal 6 2 5 2 3" xfId="30005"/>
    <cellStyle name="Normal 6 2 5 2 3 2" xfId="30006"/>
    <cellStyle name="Normal 6 2 5 2 3 2 2" xfId="30007"/>
    <cellStyle name="Normal 6 2 5 2 3 2 2 2" xfId="30008"/>
    <cellStyle name="Normal 6 2 5 2 3 2 2 3" xfId="30009"/>
    <cellStyle name="Normal 6 2 5 2 3 2 2 4" xfId="30010"/>
    <cellStyle name="Normal 6 2 5 2 3 2 3" xfId="30011"/>
    <cellStyle name="Normal 6 2 5 2 3 2 3 2" xfId="30012"/>
    <cellStyle name="Normal 6 2 5 2 3 2 3 3" xfId="30013"/>
    <cellStyle name="Normal 6 2 5 2 3 2 4" xfId="30014"/>
    <cellStyle name="Normal 6 2 5 2 3 2 5" xfId="30015"/>
    <cellStyle name="Normal 6 2 5 2 3 2 6" xfId="30016"/>
    <cellStyle name="Normal 6 2 5 2 3 3" xfId="30017"/>
    <cellStyle name="Normal 6 2 5 2 3 3 2" xfId="30018"/>
    <cellStyle name="Normal 6 2 5 2 3 3 3" xfId="30019"/>
    <cellStyle name="Normal 6 2 5 2 3 3 4" xfId="30020"/>
    <cellStyle name="Normal 6 2 5 2 3 4" xfId="30021"/>
    <cellStyle name="Normal 6 2 5 2 3 4 2" xfId="30022"/>
    <cellStyle name="Normal 6 2 5 2 3 4 3" xfId="30023"/>
    <cellStyle name="Normal 6 2 5 2 3 4 4" xfId="30024"/>
    <cellStyle name="Normal 6 2 5 2 3 5" xfId="30025"/>
    <cellStyle name="Normal 6 2 5 2 3 5 2" xfId="30026"/>
    <cellStyle name="Normal 6 2 5 2 3 5 3" xfId="30027"/>
    <cellStyle name="Normal 6 2 5 2 3 5 4" xfId="30028"/>
    <cellStyle name="Normal 6 2 5 2 3 6" xfId="30029"/>
    <cellStyle name="Normal 6 2 5 2 3 6 2" xfId="30030"/>
    <cellStyle name="Normal 6 2 5 2 3 6 3" xfId="30031"/>
    <cellStyle name="Normal 6 2 5 2 3 7" xfId="30032"/>
    <cellStyle name="Normal 6 2 5 2 3 8" xfId="30033"/>
    <cellStyle name="Normal 6 2 5 2 3 9" xfId="30034"/>
    <cellStyle name="Normal 6 2 5 2 4" xfId="30035"/>
    <cellStyle name="Normal 6 2 5 2 4 2" xfId="30036"/>
    <cellStyle name="Normal 6 2 5 2 4 2 2" xfId="30037"/>
    <cellStyle name="Normal 6 2 5 2 4 2 3" xfId="30038"/>
    <cellStyle name="Normal 6 2 5 2 4 2 4" xfId="30039"/>
    <cellStyle name="Normal 6 2 5 2 4 3" xfId="30040"/>
    <cellStyle name="Normal 6 2 5 2 4 3 2" xfId="30041"/>
    <cellStyle name="Normal 6 2 5 2 4 3 3" xfId="30042"/>
    <cellStyle name="Normal 6 2 5 2 4 4" xfId="30043"/>
    <cellStyle name="Normal 6 2 5 2 4 5" xfId="30044"/>
    <cellStyle name="Normal 6 2 5 2 4 6" xfId="30045"/>
    <cellStyle name="Normal 6 2 5 2 5" xfId="30046"/>
    <cellStyle name="Normal 6 2 5 2 5 2" xfId="30047"/>
    <cellStyle name="Normal 6 2 5 2 5 3" xfId="30048"/>
    <cellStyle name="Normal 6 2 5 2 5 4" xfId="30049"/>
    <cellStyle name="Normal 6 2 5 2 6" xfId="30050"/>
    <cellStyle name="Normal 6 2 5 2 6 2" xfId="30051"/>
    <cellStyle name="Normal 6 2 5 2 6 3" xfId="30052"/>
    <cellStyle name="Normal 6 2 5 2 6 4" xfId="30053"/>
    <cellStyle name="Normal 6 2 5 2 7" xfId="30054"/>
    <cellStyle name="Normal 6 2 5 2 7 2" xfId="30055"/>
    <cellStyle name="Normal 6 2 5 2 7 3" xfId="30056"/>
    <cellStyle name="Normal 6 2 5 2 7 4" xfId="30057"/>
    <cellStyle name="Normal 6 2 5 2 8" xfId="30058"/>
    <cellStyle name="Normal 6 2 5 2 8 2" xfId="30059"/>
    <cellStyle name="Normal 6 2 5 2 8 3" xfId="30060"/>
    <cellStyle name="Normal 6 2 5 2 9" xfId="30061"/>
    <cellStyle name="Normal 6 2 5 3" xfId="30062"/>
    <cellStyle name="Normal 6 2 5 3 10" xfId="30063"/>
    <cellStyle name="Normal 6 2 5 3 2" xfId="30064"/>
    <cellStyle name="Normal 6 2 5 3 2 2" xfId="30065"/>
    <cellStyle name="Normal 6 2 5 3 2 2 2" xfId="30066"/>
    <cellStyle name="Normal 6 2 5 3 2 2 2 2" xfId="30067"/>
    <cellStyle name="Normal 6 2 5 3 2 2 2 3" xfId="30068"/>
    <cellStyle name="Normal 6 2 5 3 2 2 2 4" xfId="30069"/>
    <cellStyle name="Normal 6 2 5 3 2 2 3" xfId="30070"/>
    <cellStyle name="Normal 6 2 5 3 2 2 3 2" xfId="30071"/>
    <cellStyle name="Normal 6 2 5 3 2 2 3 3" xfId="30072"/>
    <cellStyle name="Normal 6 2 5 3 2 2 4" xfId="30073"/>
    <cellStyle name="Normal 6 2 5 3 2 2 5" xfId="30074"/>
    <cellStyle name="Normal 6 2 5 3 2 2 6" xfId="30075"/>
    <cellStyle name="Normal 6 2 5 3 2 3" xfId="30076"/>
    <cellStyle name="Normal 6 2 5 3 2 3 2" xfId="30077"/>
    <cellStyle name="Normal 6 2 5 3 2 3 3" xfId="30078"/>
    <cellStyle name="Normal 6 2 5 3 2 3 4" xfId="30079"/>
    <cellStyle name="Normal 6 2 5 3 2 4" xfId="30080"/>
    <cellStyle name="Normal 6 2 5 3 2 4 2" xfId="30081"/>
    <cellStyle name="Normal 6 2 5 3 2 4 3" xfId="30082"/>
    <cellStyle name="Normal 6 2 5 3 2 4 4" xfId="30083"/>
    <cellStyle name="Normal 6 2 5 3 2 5" xfId="30084"/>
    <cellStyle name="Normal 6 2 5 3 2 5 2" xfId="30085"/>
    <cellStyle name="Normal 6 2 5 3 2 5 3" xfId="30086"/>
    <cellStyle name="Normal 6 2 5 3 2 5 4" xfId="30087"/>
    <cellStyle name="Normal 6 2 5 3 2 6" xfId="30088"/>
    <cellStyle name="Normal 6 2 5 3 2 6 2" xfId="30089"/>
    <cellStyle name="Normal 6 2 5 3 2 6 3" xfId="30090"/>
    <cellStyle name="Normal 6 2 5 3 2 7" xfId="30091"/>
    <cellStyle name="Normal 6 2 5 3 2 8" xfId="30092"/>
    <cellStyle name="Normal 6 2 5 3 2 9" xfId="30093"/>
    <cellStyle name="Normal 6 2 5 3 3" xfId="30094"/>
    <cellStyle name="Normal 6 2 5 3 3 2" xfId="30095"/>
    <cellStyle name="Normal 6 2 5 3 3 2 2" xfId="30096"/>
    <cellStyle name="Normal 6 2 5 3 3 2 3" xfId="30097"/>
    <cellStyle name="Normal 6 2 5 3 3 2 4" xfId="30098"/>
    <cellStyle name="Normal 6 2 5 3 3 3" xfId="30099"/>
    <cellStyle name="Normal 6 2 5 3 3 3 2" xfId="30100"/>
    <cellStyle name="Normal 6 2 5 3 3 3 3" xfId="30101"/>
    <cellStyle name="Normal 6 2 5 3 3 4" xfId="30102"/>
    <cellStyle name="Normal 6 2 5 3 3 5" xfId="30103"/>
    <cellStyle name="Normal 6 2 5 3 3 6" xfId="30104"/>
    <cellStyle name="Normal 6 2 5 3 4" xfId="30105"/>
    <cellStyle name="Normal 6 2 5 3 4 2" xfId="30106"/>
    <cellStyle name="Normal 6 2 5 3 4 3" xfId="30107"/>
    <cellStyle name="Normal 6 2 5 3 4 4" xfId="30108"/>
    <cellStyle name="Normal 6 2 5 3 5" xfId="30109"/>
    <cellStyle name="Normal 6 2 5 3 5 2" xfId="30110"/>
    <cellStyle name="Normal 6 2 5 3 5 3" xfId="30111"/>
    <cellStyle name="Normal 6 2 5 3 5 4" xfId="30112"/>
    <cellStyle name="Normal 6 2 5 3 6" xfId="30113"/>
    <cellStyle name="Normal 6 2 5 3 6 2" xfId="30114"/>
    <cellStyle name="Normal 6 2 5 3 6 3" xfId="30115"/>
    <cellStyle name="Normal 6 2 5 3 6 4" xfId="30116"/>
    <cellStyle name="Normal 6 2 5 3 7" xfId="30117"/>
    <cellStyle name="Normal 6 2 5 3 7 2" xfId="30118"/>
    <cellStyle name="Normal 6 2 5 3 7 3" xfId="30119"/>
    <cellStyle name="Normal 6 2 5 3 8" xfId="30120"/>
    <cellStyle name="Normal 6 2 5 3 9" xfId="30121"/>
    <cellStyle name="Normal 6 2 5 4" xfId="30122"/>
    <cellStyle name="Normal 6 2 5 4 2" xfId="30123"/>
    <cellStyle name="Normal 6 2 5 4 2 2" xfId="30124"/>
    <cellStyle name="Normal 6 2 5 4 2 2 2" xfId="30125"/>
    <cellStyle name="Normal 6 2 5 4 2 2 3" xfId="30126"/>
    <cellStyle name="Normal 6 2 5 4 2 2 4" xfId="30127"/>
    <cellStyle name="Normal 6 2 5 4 2 3" xfId="30128"/>
    <cellStyle name="Normal 6 2 5 4 2 3 2" xfId="30129"/>
    <cellStyle name="Normal 6 2 5 4 2 3 3" xfId="30130"/>
    <cellStyle name="Normal 6 2 5 4 2 4" xfId="30131"/>
    <cellStyle name="Normal 6 2 5 4 2 5" xfId="30132"/>
    <cellStyle name="Normal 6 2 5 4 2 6" xfId="30133"/>
    <cellStyle name="Normal 6 2 5 4 3" xfId="30134"/>
    <cellStyle name="Normal 6 2 5 4 3 2" xfId="30135"/>
    <cellStyle name="Normal 6 2 5 4 3 3" xfId="30136"/>
    <cellStyle name="Normal 6 2 5 4 3 4" xfId="30137"/>
    <cellStyle name="Normal 6 2 5 4 4" xfId="30138"/>
    <cellStyle name="Normal 6 2 5 4 4 2" xfId="30139"/>
    <cellStyle name="Normal 6 2 5 4 4 3" xfId="30140"/>
    <cellStyle name="Normal 6 2 5 4 4 4" xfId="30141"/>
    <cellStyle name="Normal 6 2 5 4 5" xfId="30142"/>
    <cellStyle name="Normal 6 2 5 4 5 2" xfId="30143"/>
    <cellStyle name="Normal 6 2 5 4 5 3" xfId="30144"/>
    <cellStyle name="Normal 6 2 5 4 5 4" xfId="30145"/>
    <cellStyle name="Normal 6 2 5 4 6" xfId="30146"/>
    <cellStyle name="Normal 6 2 5 4 6 2" xfId="30147"/>
    <cellStyle name="Normal 6 2 5 4 6 3" xfId="30148"/>
    <cellStyle name="Normal 6 2 5 4 7" xfId="30149"/>
    <cellStyle name="Normal 6 2 5 4 8" xfId="30150"/>
    <cellStyle name="Normal 6 2 5 4 9" xfId="30151"/>
    <cellStyle name="Normal 6 2 5 5" xfId="30152"/>
    <cellStyle name="Normal 6 2 5 5 2" xfId="30153"/>
    <cellStyle name="Normal 6 2 5 5 2 2" xfId="30154"/>
    <cellStyle name="Normal 6 2 5 5 2 2 2" xfId="30155"/>
    <cellStyle name="Normal 6 2 5 5 2 2 3" xfId="30156"/>
    <cellStyle name="Normal 6 2 5 5 2 2 4" xfId="30157"/>
    <cellStyle name="Normal 6 2 5 5 2 3" xfId="30158"/>
    <cellStyle name="Normal 6 2 5 5 2 3 2" xfId="30159"/>
    <cellStyle name="Normal 6 2 5 5 2 3 3" xfId="30160"/>
    <cellStyle name="Normal 6 2 5 5 2 4" xfId="30161"/>
    <cellStyle name="Normal 6 2 5 5 2 5" xfId="30162"/>
    <cellStyle name="Normal 6 2 5 5 2 6" xfId="30163"/>
    <cellStyle name="Normal 6 2 5 5 3" xfId="30164"/>
    <cellStyle name="Normal 6 2 5 5 3 2" xfId="30165"/>
    <cellStyle name="Normal 6 2 5 5 3 3" xfId="30166"/>
    <cellStyle name="Normal 6 2 5 5 3 4" xfId="30167"/>
    <cellStyle name="Normal 6 2 5 5 4" xfId="30168"/>
    <cellStyle name="Normal 6 2 5 5 4 2" xfId="30169"/>
    <cellStyle name="Normal 6 2 5 5 4 3" xfId="30170"/>
    <cellStyle name="Normal 6 2 5 5 4 4" xfId="30171"/>
    <cellStyle name="Normal 6 2 5 5 5" xfId="30172"/>
    <cellStyle name="Normal 6 2 5 5 5 2" xfId="30173"/>
    <cellStyle name="Normal 6 2 5 5 5 3" xfId="30174"/>
    <cellStyle name="Normal 6 2 5 5 5 4" xfId="30175"/>
    <cellStyle name="Normal 6 2 5 5 6" xfId="30176"/>
    <cellStyle name="Normal 6 2 5 5 6 2" xfId="30177"/>
    <cellStyle name="Normal 6 2 5 5 6 3" xfId="30178"/>
    <cellStyle name="Normal 6 2 5 5 7" xfId="30179"/>
    <cellStyle name="Normal 6 2 5 5 8" xfId="30180"/>
    <cellStyle name="Normal 6 2 5 5 9" xfId="30181"/>
    <cellStyle name="Normal 6 2 5 6" xfId="30182"/>
    <cellStyle name="Normal 6 2 5 6 2" xfId="30183"/>
    <cellStyle name="Normal 6 2 5 6 2 2" xfId="30184"/>
    <cellStyle name="Normal 6 2 5 6 2 2 2" xfId="30185"/>
    <cellStyle name="Normal 6 2 5 6 2 2 3" xfId="30186"/>
    <cellStyle name="Normal 6 2 5 6 2 2 4" xfId="30187"/>
    <cellStyle name="Normal 6 2 5 6 2 3" xfId="30188"/>
    <cellStyle name="Normal 6 2 5 6 2 3 2" xfId="30189"/>
    <cellStyle name="Normal 6 2 5 6 2 3 3" xfId="30190"/>
    <cellStyle name="Normal 6 2 5 6 2 4" xfId="30191"/>
    <cellStyle name="Normal 6 2 5 6 2 5" xfId="30192"/>
    <cellStyle name="Normal 6 2 5 6 2 6" xfId="30193"/>
    <cellStyle name="Normal 6 2 5 6 3" xfId="30194"/>
    <cellStyle name="Normal 6 2 5 6 3 2" xfId="30195"/>
    <cellStyle name="Normal 6 2 5 6 3 3" xfId="30196"/>
    <cellStyle name="Normal 6 2 5 6 3 4" xfId="30197"/>
    <cellStyle name="Normal 6 2 5 6 4" xfId="30198"/>
    <cellStyle name="Normal 6 2 5 6 4 2" xfId="30199"/>
    <cellStyle name="Normal 6 2 5 6 4 3" xfId="30200"/>
    <cellStyle name="Normal 6 2 5 6 4 4" xfId="30201"/>
    <cellStyle name="Normal 6 2 5 6 5" xfId="30202"/>
    <cellStyle name="Normal 6 2 5 6 5 2" xfId="30203"/>
    <cellStyle name="Normal 6 2 5 6 5 3" xfId="30204"/>
    <cellStyle name="Normal 6 2 5 6 6" xfId="30205"/>
    <cellStyle name="Normal 6 2 5 6 7" xfId="30206"/>
    <cellStyle name="Normal 6 2 5 6 8" xfId="30207"/>
    <cellStyle name="Normal 6 2 5 7" xfId="30208"/>
    <cellStyle name="Normal 6 2 5 7 2" xfId="30209"/>
    <cellStyle name="Normal 6 2 5 7 2 2" xfId="30210"/>
    <cellStyle name="Normal 6 2 5 7 2 3" xfId="30211"/>
    <cellStyle name="Normal 6 2 5 7 2 4" xfId="30212"/>
    <cellStyle name="Normal 6 2 5 7 3" xfId="30213"/>
    <cellStyle name="Normal 6 2 5 7 3 2" xfId="30214"/>
    <cellStyle name="Normal 6 2 5 7 3 3" xfId="30215"/>
    <cellStyle name="Normal 6 2 5 7 4" xfId="30216"/>
    <cellStyle name="Normal 6 2 5 7 5" xfId="30217"/>
    <cellStyle name="Normal 6 2 5 7 6" xfId="30218"/>
    <cellStyle name="Normal 6 2 5 8" xfId="30219"/>
    <cellStyle name="Normal 6 2 5 8 2" xfId="30220"/>
    <cellStyle name="Normal 6 2 5 8 3" xfId="30221"/>
    <cellStyle name="Normal 6 2 5 8 4" xfId="30222"/>
    <cellStyle name="Normal 6 2 5 9" xfId="30223"/>
    <cellStyle name="Normal 6 2 5 9 2" xfId="30224"/>
    <cellStyle name="Normal 6 2 5 9 3" xfId="30225"/>
    <cellStyle name="Normal 6 2 5 9 4" xfId="30226"/>
    <cellStyle name="Normal 6 2 6" xfId="30227"/>
    <cellStyle name="Normal 6 2 6 10" xfId="30228"/>
    <cellStyle name="Normal 6 2 6 10 2" xfId="30229"/>
    <cellStyle name="Normal 6 2 6 10 3" xfId="30230"/>
    <cellStyle name="Normal 6 2 6 10 4" xfId="30231"/>
    <cellStyle name="Normal 6 2 6 11" xfId="30232"/>
    <cellStyle name="Normal 6 2 6 11 2" xfId="30233"/>
    <cellStyle name="Normal 6 2 6 11 3" xfId="30234"/>
    <cellStyle name="Normal 6 2 6 12" xfId="30235"/>
    <cellStyle name="Normal 6 2 6 13" xfId="30236"/>
    <cellStyle name="Normal 6 2 6 14" xfId="30237"/>
    <cellStyle name="Normal 6 2 6 2" xfId="30238"/>
    <cellStyle name="Normal 6 2 6 2 10" xfId="30239"/>
    <cellStyle name="Normal 6 2 6 2 11" xfId="30240"/>
    <cellStyle name="Normal 6 2 6 2 2" xfId="30241"/>
    <cellStyle name="Normal 6 2 6 2 2 10" xfId="30242"/>
    <cellStyle name="Normal 6 2 6 2 2 2" xfId="30243"/>
    <cellStyle name="Normal 6 2 6 2 2 2 2" xfId="30244"/>
    <cellStyle name="Normal 6 2 6 2 2 2 2 2" xfId="30245"/>
    <cellStyle name="Normal 6 2 6 2 2 2 2 2 2" xfId="30246"/>
    <cellStyle name="Normal 6 2 6 2 2 2 2 2 3" xfId="30247"/>
    <cellStyle name="Normal 6 2 6 2 2 2 2 2 4" xfId="30248"/>
    <cellStyle name="Normal 6 2 6 2 2 2 2 3" xfId="30249"/>
    <cellStyle name="Normal 6 2 6 2 2 2 2 3 2" xfId="30250"/>
    <cellStyle name="Normal 6 2 6 2 2 2 2 3 3" xfId="30251"/>
    <cellStyle name="Normal 6 2 6 2 2 2 2 4" xfId="30252"/>
    <cellStyle name="Normal 6 2 6 2 2 2 2 5" xfId="30253"/>
    <cellStyle name="Normal 6 2 6 2 2 2 2 6" xfId="30254"/>
    <cellStyle name="Normal 6 2 6 2 2 2 3" xfId="30255"/>
    <cellStyle name="Normal 6 2 6 2 2 2 3 2" xfId="30256"/>
    <cellStyle name="Normal 6 2 6 2 2 2 3 3" xfId="30257"/>
    <cellStyle name="Normal 6 2 6 2 2 2 3 4" xfId="30258"/>
    <cellStyle name="Normal 6 2 6 2 2 2 4" xfId="30259"/>
    <cellStyle name="Normal 6 2 6 2 2 2 4 2" xfId="30260"/>
    <cellStyle name="Normal 6 2 6 2 2 2 4 3" xfId="30261"/>
    <cellStyle name="Normal 6 2 6 2 2 2 4 4" xfId="30262"/>
    <cellStyle name="Normal 6 2 6 2 2 2 5" xfId="30263"/>
    <cellStyle name="Normal 6 2 6 2 2 2 5 2" xfId="30264"/>
    <cellStyle name="Normal 6 2 6 2 2 2 5 3" xfId="30265"/>
    <cellStyle name="Normal 6 2 6 2 2 2 5 4" xfId="30266"/>
    <cellStyle name="Normal 6 2 6 2 2 2 6" xfId="30267"/>
    <cellStyle name="Normal 6 2 6 2 2 2 6 2" xfId="30268"/>
    <cellStyle name="Normal 6 2 6 2 2 2 6 3" xfId="30269"/>
    <cellStyle name="Normal 6 2 6 2 2 2 7" xfId="30270"/>
    <cellStyle name="Normal 6 2 6 2 2 2 8" xfId="30271"/>
    <cellStyle name="Normal 6 2 6 2 2 2 9" xfId="30272"/>
    <cellStyle name="Normal 6 2 6 2 2 3" xfId="30273"/>
    <cellStyle name="Normal 6 2 6 2 2 3 2" xfId="30274"/>
    <cellStyle name="Normal 6 2 6 2 2 3 2 2" xfId="30275"/>
    <cellStyle name="Normal 6 2 6 2 2 3 2 3" xfId="30276"/>
    <cellStyle name="Normal 6 2 6 2 2 3 2 4" xfId="30277"/>
    <cellStyle name="Normal 6 2 6 2 2 3 3" xfId="30278"/>
    <cellStyle name="Normal 6 2 6 2 2 3 3 2" xfId="30279"/>
    <cellStyle name="Normal 6 2 6 2 2 3 3 3" xfId="30280"/>
    <cellStyle name="Normal 6 2 6 2 2 3 4" xfId="30281"/>
    <cellStyle name="Normal 6 2 6 2 2 3 5" xfId="30282"/>
    <cellStyle name="Normal 6 2 6 2 2 3 6" xfId="30283"/>
    <cellStyle name="Normal 6 2 6 2 2 4" xfId="30284"/>
    <cellStyle name="Normal 6 2 6 2 2 4 2" xfId="30285"/>
    <cellStyle name="Normal 6 2 6 2 2 4 3" xfId="30286"/>
    <cellStyle name="Normal 6 2 6 2 2 4 4" xfId="30287"/>
    <cellStyle name="Normal 6 2 6 2 2 5" xfId="30288"/>
    <cellStyle name="Normal 6 2 6 2 2 5 2" xfId="30289"/>
    <cellStyle name="Normal 6 2 6 2 2 5 3" xfId="30290"/>
    <cellStyle name="Normal 6 2 6 2 2 5 4" xfId="30291"/>
    <cellStyle name="Normal 6 2 6 2 2 6" xfId="30292"/>
    <cellStyle name="Normal 6 2 6 2 2 6 2" xfId="30293"/>
    <cellStyle name="Normal 6 2 6 2 2 6 3" xfId="30294"/>
    <cellStyle name="Normal 6 2 6 2 2 6 4" xfId="30295"/>
    <cellStyle name="Normal 6 2 6 2 2 7" xfId="30296"/>
    <cellStyle name="Normal 6 2 6 2 2 7 2" xfId="30297"/>
    <cellStyle name="Normal 6 2 6 2 2 7 3" xfId="30298"/>
    <cellStyle name="Normal 6 2 6 2 2 8" xfId="30299"/>
    <cellStyle name="Normal 6 2 6 2 2 9" xfId="30300"/>
    <cellStyle name="Normal 6 2 6 2 3" xfId="30301"/>
    <cellStyle name="Normal 6 2 6 2 3 2" xfId="30302"/>
    <cellStyle name="Normal 6 2 6 2 3 2 2" xfId="30303"/>
    <cellStyle name="Normal 6 2 6 2 3 2 2 2" xfId="30304"/>
    <cellStyle name="Normal 6 2 6 2 3 2 2 3" xfId="30305"/>
    <cellStyle name="Normal 6 2 6 2 3 2 2 4" xfId="30306"/>
    <cellStyle name="Normal 6 2 6 2 3 2 3" xfId="30307"/>
    <cellStyle name="Normal 6 2 6 2 3 2 3 2" xfId="30308"/>
    <cellStyle name="Normal 6 2 6 2 3 2 3 3" xfId="30309"/>
    <cellStyle name="Normal 6 2 6 2 3 2 4" xfId="30310"/>
    <cellStyle name="Normal 6 2 6 2 3 2 5" xfId="30311"/>
    <cellStyle name="Normal 6 2 6 2 3 2 6" xfId="30312"/>
    <cellStyle name="Normal 6 2 6 2 3 3" xfId="30313"/>
    <cellStyle name="Normal 6 2 6 2 3 3 2" xfId="30314"/>
    <cellStyle name="Normal 6 2 6 2 3 3 3" xfId="30315"/>
    <cellStyle name="Normal 6 2 6 2 3 3 4" xfId="30316"/>
    <cellStyle name="Normal 6 2 6 2 3 4" xfId="30317"/>
    <cellStyle name="Normal 6 2 6 2 3 4 2" xfId="30318"/>
    <cellStyle name="Normal 6 2 6 2 3 4 3" xfId="30319"/>
    <cellStyle name="Normal 6 2 6 2 3 4 4" xfId="30320"/>
    <cellStyle name="Normal 6 2 6 2 3 5" xfId="30321"/>
    <cellStyle name="Normal 6 2 6 2 3 5 2" xfId="30322"/>
    <cellStyle name="Normal 6 2 6 2 3 5 3" xfId="30323"/>
    <cellStyle name="Normal 6 2 6 2 3 5 4" xfId="30324"/>
    <cellStyle name="Normal 6 2 6 2 3 6" xfId="30325"/>
    <cellStyle name="Normal 6 2 6 2 3 6 2" xfId="30326"/>
    <cellStyle name="Normal 6 2 6 2 3 6 3" xfId="30327"/>
    <cellStyle name="Normal 6 2 6 2 3 7" xfId="30328"/>
    <cellStyle name="Normal 6 2 6 2 3 8" xfId="30329"/>
    <cellStyle name="Normal 6 2 6 2 3 9" xfId="30330"/>
    <cellStyle name="Normal 6 2 6 2 4" xfId="30331"/>
    <cellStyle name="Normal 6 2 6 2 4 2" xfId="30332"/>
    <cellStyle name="Normal 6 2 6 2 4 2 2" xfId="30333"/>
    <cellStyle name="Normal 6 2 6 2 4 2 3" xfId="30334"/>
    <cellStyle name="Normal 6 2 6 2 4 2 4" xfId="30335"/>
    <cellStyle name="Normal 6 2 6 2 4 3" xfId="30336"/>
    <cellStyle name="Normal 6 2 6 2 4 3 2" xfId="30337"/>
    <cellStyle name="Normal 6 2 6 2 4 3 3" xfId="30338"/>
    <cellStyle name="Normal 6 2 6 2 4 4" xfId="30339"/>
    <cellStyle name="Normal 6 2 6 2 4 5" xfId="30340"/>
    <cellStyle name="Normal 6 2 6 2 4 6" xfId="30341"/>
    <cellStyle name="Normal 6 2 6 2 5" xfId="30342"/>
    <cellStyle name="Normal 6 2 6 2 5 2" xfId="30343"/>
    <cellStyle name="Normal 6 2 6 2 5 3" xfId="30344"/>
    <cellStyle name="Normal 6 2 6 2 5 4" xfId="30345"/>
    <cellStyle name="Normal 6 2 6 2 6" xfId="30346"/>
    <cellStyle name="Normal 6 2 6 2 6 2" xfId="30347"/>
    <cellStyle name="Normal 6 2 6 2 6 3" xfId="30348"/>
    <cellStyle name="Normal 6 2 6 2 6 4" xfId="30349"/>
    <cellStyle name="Normal 6 2 6 2 7" xfId="30350"/>
    <cellStyle name="Normal 6 2 6 2 7 2" xfId="30351"/>
    <cellStyle name="Normal 6 2 6 2 7 3" xfId="30352"/>
    <cellStyle name="Normal 6 2 6 2 7 4" xfId="30353"/>
    <cellStyle name="Normal 6 2 6 2 8" xfId="30354"/>
    <cellStyle name="Normal 6 2 6 2 8 2" xfId="30355"/>
    <cellStyle name="Normal 6 2 6 2 8 3" xfId="30356"/>
    <cellStyle name="Normal 6 2 6 2 9" xfId="30357"/>
    <cellStyle name="Normal 6 2 6 3" xfId="30358"/>
    <cellStyle name="Normal 6 2 6 3 10" xfId="30359"/>
    <cellStyle name="Normal 6 2 6 3 2" xfId="30360"/>
    <cellStyle name="Normal 6 2 6 3 2 2" xfId="30361"/>
    <cellStyle name="Normal 6 2 6 3 2 2 2" xfId="30362"/>
    <cellStyle name="Normal 6 2 6 3 2 2 2 2" xfId="30363"/>
    <cellStyle name="Normal 6 2 6 3 2 2 2 3" xfId="30364"/>
    <cellStyle name="Normal 6 2 6 3 2 2 2 4" xfId="30365"/>
    <cellStyle name="Normal 6 2 6 3 2 2 3" xfId="30366"/>
    <cellStyle name="Normal 6 2 6 3 2 2 3 2" xfId="30367"/>
    <cellStyle name="Normal 6 2 6 3 2 2 3 3" xfId="30368"/>
    <cellStyle name="Normal 6 2 6 3 2 2 4" xfId="30369"/>
    <cellStyle name="Normal 6 2 6 3 2 2 5" xfId="30370"/>
    <cellStyle name="Normal 6 2 6 3 2 2 6" xfId="30371"/>
    <cellStyle name="Normal 6 2 6 3 2 3" xfId="30372"/>
    <cellStyle name="Normal 6 2 6 3 2 3 2" xfId="30373"/>
    <cellStyle name="Normal 6 2 6 3 2 3 3" xfId="30374"/>
    <cellStyle name="Normal 6 2 6 3 2 3 4" xfId="30375"/>
    <cellStyle name="Normal 6 2 6 3 2 4" xfId="30376"/>
    <cellStyle name="Normal 6 2 6 3 2 4 2" xfId="30377"/>
    <cellStyle name="Normal 6 2 6 3 2 4 3" xfId="30378"/>
    <cellStyle name="Normal 6 2 6 3 2 4 4" xfId="30379"/>
    <cellStyle name="Normal 6 2 6 3 2 5" xfId="30380"/>
    <cellStyle name="Normal 6 2 6 3 2 5 2" xfId="30381"/>
    <cellStyle name="Normal 6 2 6 3 2 5 3" xfId="30382"/>
    <cellStyle name="Normal 6 2 6 3 2 5 4" xfId="30383"/>
    <cellStyle name="Normal 6 2 6 3 2 6" xfId="30384"/>
    <cellStyle name="Normal 6 2 6 3 2 6 2" xfId="30385"/>
    <cellStyle name="Normal 6 2 6 3 2 6 3" xfId="30386"/>
    <cellStyle name="Normal 6 2 6 3 2 7" xfId="30387"/>
    <cellStyle name="Normal 6 2 6 3 2 8" xfId="30388"/>
    <cellStyle name="Normal 6 2 6 3 2 9" xfId="30389"/>
    <cellStyle name="Normal 6 2 6 3 3" xfId="30390"/>
    <cellStyle name="Normal 6 2 6 3 3 2" xfId="30391"/>
    <cellStyle name="Normal 6 2 6 3 3 2 2" xfId="30392"/>
    <cellStyle name="Normal 6 2 6 3 3 2 3" xfId="30393"/>
    <cellStyle name="Normal 6 2 6 3 3 2 4" xfId="30394"/>
    <cellStyle name="Normal 6 2 6 3 3 3" xfId="30395"/>
    <cellStyle name="Normal 6 2 6 3 3 3 2" xfId="30396"/>
    <cellStyle name="Normal 6 2 6 3 3 3 3" xfId="30397"/>
    <cellStyle name="Normal 6 2 6 3 3 4" xfId="30398"/>
    <cellStyle name="Normal 6 2 6 3 3 5" xfId="30399"/>
    <cellStyle name="Normal 6 2 6 3 3 6" xfId="30400"/>
    <cellStyle name="Normal 6 2 6 3 4" xfId="30401"/>
    <cellStyle name="Normal 6 2 6 3 4 2" xfId="30402"/>
    <cellStyle name="Normal 6 2 6 3 4 3" xfId="30403"/>
    <cellStyle name="Normal 6 2 6 3 4 4" xfId="30404"/>
    <cellStyle name="Normal 6 2 6 3 5" xfId="30405"/>
    <cellStyle name="Normal 6 2 6 3 5 2" xfId="30406"/>
    <cellStyle name="Normal 6 2 6 3 5 3" xfId="30407"/>
    <cellStyle name="Normal 6 2 6 3 5 4" xfId="30408"/>
    <cellStyle name="Normal 6 2 6 3 6" xfId="30409"/>
    <cellStyle name="Normal 6 2 6 3 6 2" xfId="30410"/>
    <cellStyle name="Normal 6 2 6 3 6 3" xfId="30411"/>
    <cellStyle name="Normal 6 2 6 3 6 4" xfId="30412"/>
    <cellStyle name="Normal 6 2 6 3 7" xfId="30413"/>
    <cellStyle name="Normal 6 2 6 3 7 2" xfId="30414"/>
    <cellStyle name="Normal 6 2 6 3 7 3" xfId="30415"/>
    <cellStyle name="Normal 6 2 6 3 8" xfId="30416"/>
    <cellStyle name="Normal 6 2 6 3 9" xfId="30417"/>
    <cellStyle name="Normal 6 2 6 4" xfId="30418"/>
    <cellStyle name="Normal 6 2 6 4 2" xfId="30419"/>
    <cellStyle name="Normal 6 2 6 4 2 2" xfId="30420"/>
    <cellStyle name="Normal 6 2 6 4 2 2 2" xfId="30421"/>
    <cellStyle name="Normal 6 2 6 4 2 2 3" xfId="30422"/>
    <cellStyle name="Normal 6 2 6 4 2 2 4" xfId="30423"/>
    <cellStyle name="Normal 6 2 6 4 2 3" xfId="30424"/>
    <cellStyle name="Normal 6 2 6 4 2 3 2" xfId="30425"/>
    <cellStyle name="Normal 6 2 6 4 2 3 3" xfId="30426"/>
    <cellStyle name="Normal 6 2 6 4 2 4" xfId="30427"/>
    <cellStyle name="Normal 6 2 6 4 2 5" xfId="30428"/>
    <cellStyle name="Normal 6 2 6 4 2 6" xfId="30429"/>
    <cellStyle name="Normal 6 2 6 4 3" xfId="30430"/>
    <cellStyle name="Normal 6 2 6 4 3 2" xfId="30431"/>
    <cellStyle name="Normal 6 2 6 4 3 3" xfId="30432"/>
    <cellStyle name="Normal 6 2 6 4 3 4" xfId="30433"/>
    <cellStyle name="Normal 6 2 6 4 4" xfId="30434"/>
    <cellStyle name="Normal 6 2 6 4 4 2" xfId="30435"/>
    <cellStyle name="Normal 6 2 6 4 4 3" xfId="30436"/>
    <cellStyle name="Normal 6 2 6 4 4 4" xfId="30437"/>
    <cellStyle name="Normal 6 2 6 4 5" xfId="30438"/>
    <cellStyle name="Normal 6 2 6 4 5 2" xfId="30439"/>
    <cellStyle name="Normal 6 2 6 4 5 3" xfId="30440"/>
    <cellStyle name="Normal 6 2 6 4 5 4" xfId="30441"/>
    <cellStyle name="Normal 6 2 6 4 6" xfId="30442"/>
    <cellStyle name="Normal 6 2 6 4 6 2" xfId="30443"/>
    <cellStyle name="Normal 6 2 6 4 6 3" xfId="30444"/>
    <cellStyle name="Normal 6 2 6 4 7" xfId="30445"/>
    <cellStyle name="Normal 6 2 6 4 8" xfId="30446"/>
    <cellStyle name="Normal 6 2 6 4 9" xfId="30447"/>
    <cellStyle name="Normal 6 2 6 5" xfId="30448"/>
    <cellStyle name="Normal 6 2 6 5 2" xfId="30449"/>
    <cellStyle name="Normal 6 2 6 5 2 2" xfId="30450"/>
    <cellStyle name="Normal 6 2 6 5 2 2 2" xfId="30451"/>
    <cellStyle name="Normal 6 2 6 5 2 2 3" xfId="30452"/>
    <cellStyle name="Normal 6 2 6 5 2 2 4" xfId="30453"/>
    <cellStyle name="Normal 6 2 6 5 2 3" xfId="30454"/>
    <cellStyle name="Normal 6 2 6 5 2 3 2" xfId="30455"/>
    <cellStyle name="Normal 6 2 6 5 2 3 3" xfId="30456"/>
    <cellStyle name="Normal 6 2 6 5 2 4" xfId="30457"/>
    <cellStyle name="Normal 6 2 6 5 2 5" xfId="30458"/>
    <cellStyle name="Normal 6 2 6 5 2 6" xfId="30459"/>
    <cellStyle name="Normal 6 2 6 5 3" xfId="30460"/>
    <cellStyle name="Normal 6 2 6 5 3 2" xfId="30461"/>
    <cellStyle name="Normal 6 2 6 5 3 3" xfId="30462"/>
    <cellStyle name="Normal 6 2 6 5 3 4" xfId="30463"/>
    <cellStyle name="Normal 6 2 6 5 4" xfId="30464"/>
    <cellStyle name="Normal 6 2 6 5 4 2" xfId="30465"/>
    <cellStyle name="Normal 6 2 6 5 4 3" xfId="30466"/>
    <cellStyle name="Normal 6 2 6 5 4 4" xfId="30467"/>
    <cellStyle name="Normal 6 2 6 5 5" xfId="30468"/>
    <cellStyle name="Normal 6 2 6 5 5 2" xfId="30469"/>
    <cellStyle name="Normal 6 2 6 5 5 3" xfId="30470"/>
    <cellStyle name="Normal 6 2 6 5 5 4" xfId="30471"/>
    <cellStyle name="Normal 6 2 6 5 6" xfId="30472"/>
    <cellStyle name="Normal 6 2 6 5 6 2" xfId="30473"/>
    <cellStyle name="Normal 6 2 6 5 6 3" xfId="30474"/>
    <cellStyle name="Normal 6 2 6 5 7" xfId="30475"/>
    <cellStyle name="Normal 6 2 6 5 8" xfId="30476"/>
    <cellStyle name="Normal 6 2 6 5 9" xfId="30477"/>
    <cellStyle name="Normal 6 2 6 6" xfId="30478"/>
    <cellStyle name="Normal 6 2 6 6 2" xfId="30479"/>
    <cellStyle name="Normal 6 2 6 6 2 2" xfId="30480"/>
    <cellStyle name="Normal 6 2 6 6 2 2 2" xfId="30481"/>
    <cellStyle name="Normal 6 2 6 6 2 2 3" xfId="30482"/>
    <cellStyle name="Normal 6 2 6 6 2 2 4" xfId="30483"/>
    <cellStyle name="Normal 6 2 6 6 2 3" xfId="30484"/>
    <cellStyle name="Normal 6 2 6 6 2 3 2" xfId="30485"/>
    <cellStyle name="Normal 6 2 6 6 2 3 3" xfId="30486"/>
    <cellStyle name="Normal 6 2 6 6 2 4" xfId="30487"/>
    <cellStyle name="Normal 6 2 6 6 2 5" xfId="30488"/>
    <cellStyle name="Normal 6 2 6 6 2 6" xfId="30489"/>
    <cellStyle name="Normal 6 2 6 6 3" xfId="30490"/>
    <cellStyle name="Normal 6 2 6 6 3 2" xfId="30491"/>
    <cellStyle name="Normal 6 2 6 6 3 3" xfId="30492"/>
    <cellStyle name="Normal 6 2 6 6 3 4" xfId="30493"/>
    <cellStyle name="Normal 6 2 6 6 4" xfId="30494"/>
    <cellStyle name="Normal 6 2 6 6 4 2" xfId="30495"/>
    <cellStyle name="Normal 6 2 6 6 4 3" xfId="30496"/>
    <cellStyle name="Normal 6 2 6 6 4 4" xfId="30497"/>
    <cellStyle name="Normal 6 2 6 6 5" xfId="30498"/>
    <cellStyle name="Normal 6 2 6 6 5 2" xfId="30499"/>
    <cellStyle name="Normal 6 2 6 6 5 3" xfId="30500"/>
    <cellStyle name="Normal 6 2 6 6 6" xfId="30501"/>
    <cellStyle name="Normal 6 2 6 6 7" xfId="30502"/>
    <cellStyle name="Normal 6 2 6 6 8" xfId="30503"/>
    <cellStyle name="Normal 6 2 6 7" xfId="30504"/>
    <cellStyle name="Normal 6 2 6 7 2" xfId="30505"/>
    <cellStyle name="Normal 6 2 6 7 2 2" xfId="30506"/>
    <cellStyle name="Normal 6 2 6 7 2 3" xfId="30507"/>
    <cellStyle name="Normal 6 2 6 7 2 4" xfId="30508"/>
    <cellStyle name="Normal 6 2 6 7 3" xfId="30509"/>
    <cellStyle name="Normal 6 2 6 7 3 2" xfId="30510"/>
    <cellStyle name="Normal 6 2 6 7 3 3" xfId="30511"/>
    <cellStyle name="Normal 6 2 6 7 4" xfId="30512"/>
    <cellStyle name="Normal 6 2 6 7 5" xfId="30513"/>
    <cellStyle name="Normal 6 2 6 7 6" xfId="30514"/>
    <cellStyle name="Normal 6 2 6 8" xfId="30515"/>
    <cellStyle name="Normal 6 2 6 8 2" xfId="30516"/>
    <cellStyle name="Normal 6 2 6 8 3" xfId="30517"/>
    <cellStyle name="Normal 6 2 6 8 4" xfId="30518"/>
    <cellStyle name="Normal 6 2 6 9" xfId="30519"/>
    <cellStyle name="Normal 6 2 6 9 2" xfId="30520"/>
    <cellStyle name="Normal 6 2 6 9 3" xfId="30521"/>
    <cellStyle name="Normal 6 2 6 9 4" xfId="30522"/>
    <cellStyle name="Normal 6 2 7" xfId="30523"/>
    <cellStyle name="Normal 6 2 7 10" xfId="30524"/>
    <cellStyle name="Normal 6 2 7 11" xfId="30525"/>
    <cellStyle name="Normal 6 2 7 2" xfId="30526"/>
    <cellStyle name="Normal 6 2 7 2 10" xfId="30527"/>
    <cellStyle name="Normal 6 2 7 2 2" xfId="30528"/>
    <cellStyle name="Normal 6 2 7 2 2 2" xfId="30529"/>
    <cellStyle name="Normal 6 2 7 2 2 2 2" xfId="30530"/>
    <cellStyle name="Normal 6 2 7 2 2 2 2 2" xfId="30531"/>
    <cellStyle name="Normal 6 2 7 2 2 2 2 3" xfId="30532"/>
    <cellStyle name="Normal 6 2 7 2 2 2 2 4" xfId="30533"/>
    <cellStyle name="Normal 6 2 7 2 2 2 3" xfId="30534"/>
    <cellStyle name="Normal 6 2 7 2 2 2 3 2" xfId="30535"/>
    <cellStyle name="Normal 6 2 7 2 2 2 3 3" xfId="30536"/>
    <cellStyle name="Normal 6 2 7 2 2 2 4" xfId="30537"/>
    <cellStyle name="Normal 6 2 7 2 2 2 5" xfId="30538"/>
    <cellStyle name="Normal 6 2 7 2 2 2 6" xfId="30539"/>
    <cellStyle name="Normal 6 2 7 2 2 3" xfId="30540"/>
    <cellStyle name="Normal 6 2 7 2 2 3 2" xfId="30541"/>
    <cellStyle name="Normal 6 2 7 2 2 3 3" xfId="30542"/>
    <cellStyle name="Normal 6 2 7 2 2 3 4" xfId="30543"/>
    <cellStyle name="Normal 6 2 7 2 2 4" xfId="30544"/>
    <cellStyle name="Normal 6 2 7 2 2 4 2" xfId="30545"/>
    <cellStyle name="Normal 6 2 7 2 2 4 3" xfId="30546"/>
    <cellStyle name="Normal 6 2 7 2 2 4 4" xfId="30547"/>
    <cellStyle name="Normal 6 2 7 2 2 5" xfId="30548"/>
    <cellStyle name="Normal 6 2 7 2 2 5 2" xfId="30549"/>
    <cellStyle name="Normal 6 2 7 2 2 5 3" xfId="30550"/>
    <cellStyle name="Normal 6 2 7 2 2 5 4" xfId="30551"/>
    <cellStyle name="Normal 6 2 7 2 2 6" xfId="30552"/>
    <cellStyle name="Normal 6 2 7 2 2 6 2" xfId="30553"/>
    <cellStyle name="Normal 6 2 7 2 2 6 3" xfId="30554"/>
    <cellStyle name="Normal 6 2 7 2 2 7" xfId="30555"/>
    <cellStyle name="Normal 6 2 7 2 2 8" xfId="30556"/>
    <cellStyle name="Normal 6 2 7 2 2 9" xfId="30557"/>
    <cellStyle name="Normal 6 2 7 2 3" xfId="30558"/>
    <cellStyle name="Normal 6 2 7 2 3 2" xfId="30559"/>
    <cellStyle name="Normal 6 2 7 2 3 2 2" xfId="30560"/>
    <cellStyle name="Normal 6 2 7 2 3 2 3" xfId="30561"/>
    <cellStyle name="Normal 6 2 7 2 3 2 4" xfId="30562"/>
    <cellStyle name="Normal 6 2 7 2 3 3" xfId="30563"/>
    <cellStyle name="Normal 6 2 7 2 3 3 2" xfId="30564"/>
    <cellStyle name="Normal 6 2 7 2 3 3 3" xfId="30565"/>
    <cellStyle name="Normal 6 2 7 2 3 4" xfId="30566"/>
    <cellStyle name="Normal 6 2 7 2 3 5" xfId="30567"/>
    <cellStyle name="Normal 6 2 7 2 3 6" xfId="30568"/>
    <cellStyle name="Normal 6 2 7 2 4" xfId="30569"/>
    <cellStyle name="Normal 6 2 7 2 4 2" xfId="30570"/>
    <cellStyle name="Normal 6 2 7 2 4 3" xfId="30571"/>
    <cellStyle name="Normal 6 2 7 2 4 4" xfId="30572"/>
    <cellStyle name="Normal 6 2 7 2 5" xfId="30573"/>
    <cellStyle name="Normal 6 2 7 2 5 2" xfId="30574"/>
    <cellStyle name="Normal 6 2 7 2 5 3" xfId="30575"/>
    <cellStyle name="Normal 6 2 7 2 5 4" xfId="30576"/>
    <cellStyle name="Normal 6 2 7 2 6" xfId="30577"/>
    <cellStyle name="Normal 6 2 7 2 6 2" xfId="30578"/>
    <cellStyle name="Normal 6 2 7 2 6 3" xfId="30579"/>
    <cellStyle name="Normal 6 2 7 2 6 4" xfId="30580"/>
    <cellStyle name="Normal 6 2 7 2 7" xfId="30581"/>
    <cellStyle name="Normal 6 2 7 2 7 2" xfId="30582"/>
    <cellStyle name="Normal 6 2 7 2 7 3" xfId="30583"/>
    <cellStyle name="Normal 6 2 7 2 8" xfId="30584"/>
    <cellStyle name="Normal 6 2 7 2 9" xfId="30585"/>
    <cellStyle name="Normal 6 2 7 3" xfId="30586"/>
    <cellStyle name="Normal 6 2 7 3 2" xfId="30587"/>
    <cellStyle name="Normal 6 2 7 3 2 2" xfId="30588"/>
    <cellStyle name="Normal 6 2 7 3 2 2 2" xfId="30589"/>
    <cellStyle name="Normal 6 2 7 3 2 2 3" xfId="30590"/>
    <cellStyle name="Normal 6 2 7 3 2 2 4" xfId="30591"/>
    <cellStyle name="Normal 6 2 7 3 2 3" xfId="30592"/>
    <cellStyle name="Normal 6 2 7 3 2 3 2" xfId="30593"/>
    <cellStyle name="Normal 6 2 7 3 2 3 3" xfId="30594"/>
    <cellStyle name="Normal 6 2 7 3 2 4" xfId="30595"/>
    <cellStyle name="Normal 6 2 7 3 2 5" xfId="30596"/>
    <cellStyle name="Normal 6 2 7 3 2 6" xfId="30597"/>
    <cellStyle name="Normal 6 2 7 3 3" xfId="30598"/>
    <cellStyle name="Normal 6 2 7 3 3 2" xfId="30599"/>
    <cellStyle name="Normal 6 2 7 3 3 3" xfId="30600"/>
    <cellStyle name="Normal 6 2 7 3 3 4" xfId="30601"/>
    <cellStyle name="Normal 6 2 7 3 4" xfId="30602"/>
    <cellStyle name="Normal 6 2 7 3 4 2" xfId="30603"/>
    <cellStyle name="Normal 6 2 7 3 4 3" xfId="30604"/>
    <cellStyle name="Normal 6 2 7 3 4 4" xfId="30605"/>
    <cellStyle name="Normal 6 2 7 3 5" xfId="30606"/>
    <cellStyle name="Normal 6 2 7 3 5 2" xfId="30607"/>
    <cellStyle name="Normal 6 2 7 3 5 3" xfId="30608"/>
    <cellStyle name="Normal 6 2 7 3 5 4" xfId="30609"/>
    <cellStyle name="Normal 6 2 7 3 6" xfId="30610"/>
    <cellStyle name="Normal 6 2 7 3 6 2" xfId="30611"/>
    <cellStyle name="Normal 6 2 7 3 6 3" xfId="30612"/>
    <cellStyle name="Normal 6 2 7 3 7" xfId="30613"/>
    <cellStyle name="Normal 6 2 7 3 8" xfId="30614"/>
    <cellStyle name="Normal 6 2 7 3 9" xfId="30615"/>
    <cellStyle name="Normal 6 2 7 4" xfId="30616"/>
    <cellStyle name="Normal 6 2 7 4 2" xfId="30617"/>
    <cellStyle name="Normal 6 2 7 4 2 2" xfId="30618"/>
    <cellStyle name="Normal 6 2 7 4 2 3" xfId="30619"/>
    <cellStyle name="Normal 6 2 7 4 2 4" xfId="30620"/>
    <cellStyle name="Normal 6 2 7 4 3" xfId="30621"/>
    <cellStyle name="Normal 6 2 7 4 3 2" xfId="30622"/>
    <cellStyle name="Normal 6 2 7 4 3 3" xfId="30623"/>
    <cellStyle name="Normal 6 2 7 4 4" xfId="30624"/>
    <cellStyle name="Normal 6 2 7 4 5" xfId="30625"/>
    <cellStyle name="Normal 6 2 7 4 6" xfId="30626"/>
    <cellStyle name="Normal 6 2 7 5" xfId="30627"/>
    <cellStyle name="Normal 6 2 7 5 2" xfId="30628"/>
    <cellStyle name="Normal 6 2 7 5 3" xfId="30629"/>
    <cellStyle name="Normal 6 2 7 5 4" xfId="30630"/>
    <cellStyle name="Normal 6 2 7 6" xfId="30631"/>
    <cellStyle name="Normal 6 2 7 6 2" xfId="30632"/>
    <cellStyle name="Normal 6 2 7 6 3" xfId="30633"/>
    <cellStyle name="Normal 6 2 7 6 4" xfId="30634"/>
    <cellStyle name="Normal 6 2 7 7" xfId="30635"/>
    <cellStyle name="Normal 6 2 7 7 2" xfId="30636"/>
    <cellStyle name="Normal 6 2 7 7 3" xfId="30637"/>
    <cellStyle name="Normal 6 2 7 7 4" xfId="30638"/>
    <cellStyle name="Normal 6 2 7 8" xfId="30639"/>
    <cellStyle name="Normal 6 2 7 8 2" xfId="30640"/>
    <cellStyle name="Normal 6 2 7 8 3" xfId="30641"/>
    <cellStyle name="Normal 6 2 7 9" xfId="30642"/>
    <cellStyle name="Normal 6 2 8" xfId="30643"/>
    <cellStyle name="Normal 6 2 8 10" xfId="30644"/>
    <cellStyle name="Normal 6 2 8 11" xfId="30645"/>
    <cellStyle name="Normal 6 2 8 2" xfId="30646"/>
    <cellStyle name="Normal 6 2 8 2 10" xfId="30647"/>
    <cellStyle name="Normal 6 2 8 2 2" xfId="30648"/>
    <cellStyle name="Normal 6 2 8 2 2 2" xfId="30649"/>
    <cellStyle name="Normal 6 2 8 2 2 2 2" xfId="30650"/>
    <cellStyle name="Normal 6 2 8 2 2 2 2 2" xfId="30651"/>
    <cellStyle name="Normal 6 2 8 2 2 2 2 3" xfId="30652"/>
    <cellStyle name="Normal 6 2 8 2 2 2 2 4" xfId="30653"/>
    <cellStyle name="Normal 6 2 8 2 2 2 3" xfId="30654"/>
    <cellStyle name="Normal 6 2 8 2 2 2 3 2" xfId="30655"/>
    <cellStyle name="Normal 6 2 8 2 2 2 3 3" xfId="30656"/>
    <cellStyle name="Normal 6 2 8 2 2 2 4" xfId="30657"/>
    <cellStyle name="Normal 6 2 8 2 2 2 5" xfId="30658"/>
    <cellStyle name="Normal 6 2 8 2 2 2 6" xfId="30659"/>
    <cellStyle name="Normal 6 2 8 2 2 3" xfId="30660"/>
    <cellStyle name="Normal 6 2 8 2 2 3 2" xfId="30661"/>
    <cellStyle name="Normal 6 2 8 2 2 3 3" xfId="30662"/>
    <cellStyle name="Normal 6 2 8 2 2 3 4" xfId="30663"/>
    <cellStyle name="Normal 6 2 8 2 2 4" xfId="30664"/>
    <cellStyle name="Normal 6 2 8 2 2 4 2" xfId="30665"/>
    <cellStyle name="Normal 6 2 8 2 2 4 3" xfId="30666"/>
    <cellStyle name="Normal 6 2 8 2 2 4 4" xfId="30667"/>
    <cellStyle name="Normal 6 2 8 2 2 5" xfId="30668"/>
    <cellStyle name="Normal 6 2 8 2 2 5 2" xfId="30669"/>
    <cellStyle name="Normal 6 2 8 2 2 5 3" xfId="30670"/>
    <cellStyle name="Normal 6 2 8 2 2 5 4" xfId="30671"/>
    <cellStyle name="Normal 6 2 8 2 2 6" xfId="30672"/>
    <cellStyle name="Normal 6 2 8 2 2 6 2" xfId="30673"/>
    <cellStyle name="Normal 6 2 8 2 2 6 3" xfId="30674"/>
    <cellStyle name="Normal 6 2 8 2 2 7" xfId="30675"/>
    <cellStyle name="Normal 6 2 8 2 2 8" xfId="30676"/>
    <cellStyle name="Normal 6 2 8 2 2 9" xfId="30677"/>
    <cellStyle name="Normal 6 2 8 2 3" xfId="30678"/>
    <cellStyle name="Normal 6 2 8 2 3 2" xfId="30679"/>
    <cellStyle name="Normal 6 2 8 2 3 2 2" xfId="30680"/>
    <cellStyle name="Normal 6 2 8 2 3 2 3" xfId="30681"/>
    <cellStyle name="Normal 6 2 8 2 3 2 4" xfId="30682"/>
    <cellStyle name="Normal 6 2 8 2 3 3" xfId="30683"/>
    <cellStyle name="Normal 6 2 8 2 3 3 2" xfId="30684"/>
    <cellStyle name="Normal 6 2 8 2 3 3 3" xfId="30685"/>
    <cellStyle name="Normal 6 2 8 2 3 4" xfId="30686"/>
    <cellStyle name="Normal 6 2 8 2 3 5" xfId="30687"/>
    <cellStyle name="Normal 6 2 8 2 3 6" xfId="30688"/>
    <cellStyle name="Normal 6 2 8 2 4" xfId="30689"/>
    <cellStyle name="Normal 6 2 8 2 4 2" xfId="30690"/>
    <cellStyle name="Normal 6 2 8 2 4 3" xfId="30691"/>
    <cellStyle name="Normal 6 2 8 2 4 4" xfId="30692"/>
    <cellStyle name="Normal 6 2 8 2 5" xfId="30693"/>
    <cellStyle name="Normal 6 2 8 2 5 2" xfId="30694"/>
    <cellStyle name="Normal 6 2 8 2 5 3" xfId="30695"/>
    <cellStyle name="Normal 6 2 8 2 5 4" xfId="30696"/>
    <cellStyle name="Normal 6 2 8 2 6" xfId="30697"/>
    <cellStyle name="Normal 6 2 8 2 6 2" xfId="30698"/>
    <cellStyle name="Normal 6 2 8 2 6 3" xfId="30699"/>
    <cellStyle name="Normal 6 2 8 2 6 4" xfId="30700"/>
    <cellStyle name="Normal 6 2 8 2 7" xfId="30701"/>
    <cellStyle name="Normal 6 2 8 2 7 2" xfId="30702"/>
    <cellStyle name="Normal 6 2 8 2 7 3" xfId="30703"/>
    <cellStyle name="Normal 6 2 8 2 8" xfId="30704"/>
    <cellStyle name="Normal 6 2 8 2 9" xfId="30705"/>
    <cellStyle name="Normal 6 2 8 3" xfId="30706"/>
    <cellStyle name="Normal 6 2 8 3 2" xfId="30707"/>
    <cellStyle name="Normal 6 2 8 3 2 2" xfId="30708"/>
    <cellStyle name="Normal 6 2 8 3 2 2 2" xfId="30709"/>
    <cellStyle name="Normal 6 2 8 3 2 2 3" xfId="30710"/>
    <cellStyle name="Normal 6 2 8 3 2 2 4" xfId="30711"/>
    <cellStyle name="Normal 6 2 8 3 2 3" xfId="30712"/>
    <cellStyle name="Normal 6 2 8 3 2 3 2" xfId="30713"/>
    <cellStyle name="Normal 6 2 8 3 2 3 3" xfId="30714"/>
    <cellStyle name="Normal 6 2 8 3 2 4" xfId="30715"/>
    <cellStyle name="Normal 6 2 8 3 2 5" xfId="30716"/>
    <cellStyle name="Normal 6 2 8 3 2 6" xfId="30717"/>
    <cellStyle name="Normal 6 2 8 3 3" xfId="30718"/>
    <cellStyle name="Normal 6 2 8 3 3 2" xfId="30719"/>
    <cellStyle name="Normal 6 2 8 3 3 3" xfId="30720"/>
    <cellStyle name="Normal 6 2 8 3 3 4" xfId="30721"/>
    <cellStyle name="Normal 6 2 8 3 4" xfId="30722"/>
    <cellStyle name="Normal 6 2 8 3 4 2" xfId="30723"/>
    <cellStyle name="Normal 6 2 8 3 4 3" xfId="30724"/>
    <cellStyle name="Normal 6 2 8 3 4 4" xfId="30725"/>
    <cellStyle name="Normal 6 2 8 3 5" xfId="30726"/>
    <cellStyle name="Normal 6 2 8 3 5 2" xfId="30727"/>
    <cellStyle name="Normal 6 2 8 3 5 3" xfId="30728"/>
    <cellStyle name="Normal 6 2 8 3 5 4" xfId="30729"/>
    <cellStyle name="Normal 6 2 8 3 6" xfId="30730"/>
    <cellStyle name="Normal 6 2 8 3 6 2" xfId="30731"/>
    <cellStyle name="Normal 6 2 8 3 6 3" xfId="30732"/>
    <cellStyle name="Normal 6 2 8 3 7" xfId="30733"/>
    <cellStyle name="Normal 6 2 8 3 8" xfId="30734"/>
    <cellStyle name="Normal 6 2 8 3 9" xfId="30735"/>
    <cellStyle name="Normal 6 2 8 4" xfId="30736"/>
    <cellStyle name="Normal 6 2 8 4 2" xfId="30737"/>
    <cellStyle name="Normal 6 2 8 4 2 2" xfId="30738"/>
    <cellStyle name="Normal 6 2 8 4 2 3" xfId="30739"/>
    <cellStyle name="Normal 6 2 8 4 2 4" xfId="30740"/>
    <cellStyle name="Normal 6 2 8 4 3" xfId="30741"/>
    <cellStyle name="Normal 6 2 8 4 3 2" xfId="30742"/>
    <cellStyle name="Normal 6 2 8 4 3 3" xfId="30743"/>
    <cellStyle name="Normal 6 2 8 4 4" xfId="30744"/>
    <cellStyle name="Normal 6 2 8 4 5" xfId="30745"/>
    <cellStyle name="Normal 6 2 8 4 6" xfId="30746"/>
    <cellStyle name="Normal 6 2 8 5" xfId="30747"/>
    <cellStyle name="Normal 6 2 8 5 2" xfId="30748"/>
    <cellStyle name="Normal 6 2 8 5 3" xfId="30749"/>
    <cellStyle name="Normal 6 2 8 5 4" xfId="30750"/>
    <cellStyle name="Normal 6 2 8 6" xfId="30751"/>
    <cellStyle name="Normal 6 2 8 6 2" xfId="30752"/>
    <cellStyle name="Normal 6 2 8 6 3" xfId="30753"/>
    <cellStyle name="Normal 6 2 8 6 4" xfId="30754"/>
    <cellStyle name="Normal 6 2 8 7" xfId="30755"/>
    <cellStyle name="Normal 6 2 8 7 2" xfId="30756"/>
    <cellStyle name="Normal 6 2 8 7 3" xfId="30757"/>
    <cellStyle name="Normal 6 2 8 7 4" xfId="30758"/>
    <cellStyle name="Normal 6 2 8 8" xfId="30759"/>
    <cellStyle name="Normal 6 2 8 8 2" xfId="30760"/>
    <cellStyle name="Normal 6 2 8 8 3" xfId="30761"/>
    <cellStyle name="Normal 6 2 8 9" xfId="30762"/>
    <cellStyle name="Normal 6 2 9" xfId="30763"/>
    <cellStyle name="Normal 6 2 9 10" xfId="30764"/>
    <cellStyle name="Normal 6 2 9 11" xfId="30765"/>
    <cellStyle name="Normal 6 2 9 2" xfId="30766"/>
    <cellStyle name="Normal 6 2 9 2 10" xfId="30767"/>
    <cellStyle name="Normal 6 2 9 2 2" xfId="30768"/>
    <cellStyle name="Normal 6 2 9 2 2 2" xfId="30769"/>
    <cellStyle name="Normal 6 2 9 2 2 2 2" xfId="30770"/>
    <cellStyle name="Normal 6 2 9 2 2 2 2 2" xfId="30771"/>
    <cellStyle name="Normal 6 2 9 2 2 2 2 3" xfId="30772"/>
    <cellStyle name="Normal 6 2 9 2 2 2 2 4" xfId="30773"/>
    <cellStyle name="Normal 6 2 9 2 2 2 3" xfId="30774"/>
    <cellStyle name="Normal 6 2 9 2 2 2 3 2" xfId="30775"/>
    <cellStyle name="Normal 6 2 9 2 2 2 3 3" xfId="30776"/>
    <cellStyle name="Normal 6 2 9 2 2 2 4" xfId="30777"/>
    <cellStyle name="Normal 6 2 9 2 2 2 5" xfId="30778"/>
    <cellStyle name="Normal 6 2 9 2 2 2 6" xfId="30779"/>
    <cellStyle name="Normal 6 2 9 2 2 3" xfId="30780"/>
    <cellStyle name="Normal 6 2 9 2 2 3 2" xfId="30781"/>
    <cellStyle name="Normal 6 2 9 2 2 3 3" xfId="30782"/>
    <cellStyle name="Normal 6 2 9 2 2 3 4" xfId="30783"/>
    <cellStyle name="Normal 6 2 9 2 2 4" xfId="30784"/>
    <cellStyle name="Normal 6 2 9 2 2 4 2" xfId="30785"/>
    <cellStyle name="Normal 6 2 9 2 2 4 3" xfId="30786"/>
    <cellStyle name="Normal 6 2 9 2 2 4 4" xfId="30787"/>
    <cellStyle name="Normal 6 2 9 2 2 5" xfId="30788"/>
    <cellStyle name="Normal 6 2 9 2 2 5 2" xfId="30789"/>
    <cellStyle name="Normal 6 2 9 2 2 5 3" xfId="30790"/>
    <cellStyle name="Normal 6 2 9 2 2 5 4" xfId="30791"/>
    <cellStyle name="Normal 6 2 9 2 2 6" xfId="30792"/>
    <cellStyle name="Normal 6 2 9 2 2 6 2" xfId="30793"/>
    <cellStyle name="Normal 6 2 9 2 2 6 3" xfId="30794"/>
    <cellStyle name="Normal 6 2 9 2 2 7" xfId="30795"/>
    <cellStyle name="Normal 6 2 9 2 2 8" xfId="30796"/>
    <cellStyle name="Normal 6 2 9 2 2 9" xfId="30797"/>
    <cellStyle name="Normal 6 2 9 2 3" xfId="30798"/>
    <cellStyle name="Normal 6 2 9 2 3 2" xfId="30799"/>
    <cellStyle name="Normal 6 2 9 2 3 2 2" xfId="30800"/>
    <cellStyle name="Normal 6 2 9 2 3 2 3" xfId="30801"/>
    <cellStyle name="Normal 6 2 9 2 3 2 4" xfId="30802"/>
    <cellStyle name="Normal 6 2 9 2 3 3" xfId="30803"/>
    <cellStyle name="Normal 6 2 9 2 3 3 2" xfId="30804"/>
    <cellStyle name="Normal 6 2 9 2 3 3 3" xfId="30805"/>
    <cellStyle name="Normal 6 2 9 2 3 4" xfId="30806"/>
    <cellStyle name="Normal 6 2 9 2 3 5" xfId="30807"/>
    <cellStyle name="Normal 6 2 9 2 3 6" xfId="30808"/>
    <cellStyle name="Normal 6 2 9 2 4" xfId="30809"/>
    <cellStyle name="Normal 6 2 9 2 4 2" xfId="30810"/>
    <cellStyle name="Normal 6 2 9 2 4 3" xfId="30811"/>
    <cellStyle name="Normal 6 2 9 2 4 4" xfId="30812"/>
    <cellStyle name="Normal 6 2 9 2 5" xfId="30813"/>
    <cellStyle name="Normal 6 2 9 2 5 2" xfId="30814"/>
    <cellStyle name="Normal 6 2 9 2 5 3" xfId="30815"/>
    <cellStyle name="Normal 6 2 9 2 5 4" xfId="30816"/>
    <cellStyle name="Normal 6 2 9 2 6" xfId="30817"/>
    <cellStyle name="Normal 6 2 9 2 6 2" xfId="30818"/>
    <cellStyle name="Normal 6 2 9 2 6 3" xfId="30819"/>
    <cellStyle name="Normal 6 2 9 2 6 4" xfId="30820"/>
    <cellStyle name="Normal 6 2 9 2 7" xfId="30821"/>
    <cellStyle name="Normal 6 2 9 2 7 2" xfId="30822"/>
    <cellStyle name="Normal 6 2 9 2 7 3" xfId="30823"/>
    <cellStyle name="Normal 6 2 9 2 8" xfId="30824"/>
    <cellStyle name="Normal 6 2 9 2 9" xfId="30825"/>
    <cellStyle name="Normal 6 2 9 3" xfId="30826"/>
    <cellStyle name="Normal 6 2 9 3 2" xfId="30827"/>
    <cellStyle name="Normal 6 2 9 3 2 2" xfId="30828"/>
    <cellStyle name="Normal 6 2 9 3 2 2 2" xfId="30829"/>
    <cellStyle name="Normal 6 2 9 3 2 2 3" xfId="30830"/>
    <cellStyle name="Normal 6 2 9 3 2 2 4" xfId="30831"/>
    <cellStyle name="Normal 6 2 9 3 2 3" xfId="30832"/>
    <cellStyle name="Normal 6 2 9 3 2 3 2" xfId="30833"/>
    <cellStyle name="Normal 6 2 9 3 2 3 3" xfId="30834"/>
    <cellStyle name="Normal 6 2 9 3 2 4" xfId="30835"/>
    <cellStyle name="Normal 6 2 9 3 2 5" xfId="30836"/>
    <cellStyle name="Normal 6 2 9 3 2 6" xfId="30837"/>
    <cellStyle name="Normal 6 2 9 3 3" xfId="30838"/>
    <cellStyle name="Normal 6 2 9 3 3 2" xfId="30839"/>
    <cellStyle name="Normal 6 2 9 3 3 3" xfId="30840"/>
    <cellStyle name="Normal 6 2 9 3 3 4" xfId="30841"/>
    <cellStyle name="Normal 6 2 9 3 4" xfId="30842"/>
    <cellStyle name="Normal 6 2 9 3 4 2" xfId="30843"/>
    <cellStyle name="Normal 6 2 9 3 4 3" xfId="30844"/>
    <cellStyle name="Normal 6 2 9 3 4 4" xfId="30845"/>
    <cellStyle name="Normal 6 2 9 3 5" xfId="30846"/>
    <cellStyle name="Normal 6 2 9 3 5 2" xfId="30847"/>
    <cellStyle name="Normal 6 2 9 3 5 3" xfId="30848"/>
    <cellStyle name="Normal 6 2 9 3 5 4" xfId="30849"/>
    <cellStyle name="Normal 6 2 9 3 6" xfId="30850"/>
    <cellStyle name="Normal 6 2 9 3 6 2" xfId="30851"/>
    <cellStyle name="Normal 6 2 9 3 6 3" xfId="30852"/>
    <cellStyle name="Normal 6 2 9 3 7" xfId="30853"/>
    <cellStyle name="Normal 6 2 9 3 8" xfId="30854"/>
    <cellStyle name="Normal 6 2 9 3 9" xfId="30855"/>
    <cellStyle name="Normal 6 2 9 4" xfId="30856"/>
    <cellStyle name="Normal 6 2 9 4 2" xfId="30857"/>
    <cellStyle name="Normal 6 2 9 4 2 2" xfId="30858"/>
    <cellStyle name="Normal 6 2 9 4 2 3" xfId="30859"/>
    <cellStyle name="Normal 6 2 9 4 2 4" xfId="30860"/>
    <cellStyle name="Normal 6 2 9 4 3" xfId="30861"/>
    <cellStyle name="Normal 6 2 9 4 3 2" xfId="30862"/>
    <cellStyle name="Normal 6 2 9 4 3 3" xfId="30863"/>
    <cellStyle name="Normal 6 2 9 4 4" xfId="30864"/>
    <cellStyle name="Normal 6 2 9 4 5" xfId="30865"/>
    <cellStyle name="Normal 6 2 9 4 6" xfId="30866"/>
    <cellStyle name="Normal 6 2 9 5" xfId="30867"/>
    <cellStyle name="Normal 6 2 9 5 2" xfId="30868"/>
    <cellStyle name="Normal 6 2 9 5 3" xfId="30869"/>
    <cellStyle name="Normal 6 2 9 5 4" xfId="30870"/>
    <cellStyle name="Normal 6 2 9 6" xfId="30871"/>
    <cellStyle name="Normal 6 2 9 6 2" xfId="30872"/>
    <cellStyle name="Normal 6 2 9 6 3" xfId="30873"/>
    <cellStyle name="Normal 6 2 9 6 4" xfId="30874"/>
    <cellStyle name="Normal 6 2 9 7" xfId="30875"/>
    <cellStyle name="Normal 6 2 9 7 2" xfId="30876"/>
    <cellStyle name="Normal 6 2 9 7 3" xfId="30877"/>
    <cellStyle name="Normal 6 2 9 7 4" xfId="30878"/>
    <cellStyle name="Normal 6 2 9 8" xfId="30879"/>
    <cellStyle name="Normal 6 2 9 8 2" xfId="30880"/>
    <cellStyle name="Normal 6 2 9 8 3" xfId="30881"/>
    <cellStyle name="Normal 6 2 9 9" xfId="30882"/>
    <cellStyle name="Normal 6 20" xfId="30883"/>
    <cellStyle name="Normal 6 20 2" xfId="30884"/>
    <cellStyle name="Normal 6 20 3" xfId="30885"/>
    <cellStyle name="Normal 6 21" xfId="30886"/>
    <cellStyle name="Normal 6 22" xfId="30887"/>
    <cellStyle name="Normal 6 23" xfId="30888"/>
    <cellStyle name="Normal 6 3" xfId="55"/>
    <cellStyle name="Normal 6 3 10" xfId="30889"/>
    <cellStyle name="Normal 6 3 10 2" xfId="30890"/>
    <cellStyle name="Normal 6 3 10 2 2" xfId="30891"/>
    <cellStyle name="Normal 6 3 10 2 2 2" xfId="30892"/>
    <cellStyle name="Normal 6 3 10 2 2 3" xfId="30893"/>
    <cellStyle name="Normal 6 3 10 2 2 4" xfId="30894"/>
    <cellStyle name="Normal 6 3 10 2 3" xfId="30895"/>
    <cellStyle name="Normal 6 3 10 2 3 2" xfId="30896"/>
    <cellStyle name="Normal 6 3 10 2 3 3" xfId="30897"/>
    <cellStyle name="Normal 6 3 10 2 4" xfId="30898"/>
    <cellStyle name="Normal 6 3 10 2 5" xfId="30899"/>
    <cellStyle name="Normal 6 3 10 2 6" xfId="30900"/>
    <cellStyle name="Normal 6 3 10 3" xfId="30901"/>
    <cellStyle name="Normal 6 3 10 3 2" xfId="30902"/>
    <cellStyle name="Normal 6 3 10 3 3" xfId="30903"/>
    <cellStyle name="Normal 6 3 10 3 4" xfId="30904"/>
    <cellStyle name="Normal 6 3 10 4" xfId="30905"/>
    <cellStyle name="Normal 6 3 10 4 2" xfId="30906"/>
    <cellStyle name="Normal 6 3 10 4 3" xfId="30907"/>
    <cellStyle name="Normal 6 3 10 4 4" xfId="30908"/>
    <cellStyle name="Normal 6 3 10 5" xfId="30909"/>
    <cellStyle name="Normal 6 3 10 5 2" xfId="30910"/>
    <cellStyle name="Normal 6 3 10 5 3" xfId="30911"/>
    <cellStyle name="Normal 6 3 10 5 4" xfId="30912"/>
    <cellStyle name="Normal 6 3 10 6" xfId="30913"/>
    <cellStyle name="Normal 6 3 10 6 2" xfId="30914"/>
    <cellStyle name="Normal 6 3 10 6 3" xfId="30915"/>
    <cellStyle name="Normal 6 3 10 7" xfId="30916"/>
    <cellStyle name="Normal 6 3 10 8" xfId="30917"/>
    <cellStyle name="Normal 6 3 10 9" xfId="30918"/>
    <cellStyle name="Normal 6 3 11" xfId="30919"/>
    <cellStyle name="Normal 6 3 11 2" xfId="30920"/>
    <cellStyle name="Normal 6 3 11 2 2" xfId="30921"/>
    <cellStyle name="Normal 6 3 11 2 2 2" xfId="30922"/>
    <cellStyle name="Normal 6 3 11 2 2 3" xfId="30923"/>
    <cellStyle name="Normal 6 3 11 2 2 4" xfId="30924"/>
    <cellStyle name="Normal 6 3 11 2 3" xfId="30925"/>
    <cellStyle name="Normal 6 3 11 2 3 2" xfId="30926"/>
    <cellStyle name="Normal 6 3 11 2 3 3" xfId="30927"/>
    <cellStyle name="Normal 6 3 11 2 4" xfId="30928"/>
    <cellStyle name="Normal 6 3 11 2 5" xfId="30929"/>
    <cellStyle name="Normal 6 3 11 2 6" xfId="30930"/>
    <cellStyle name="Normal 6 3 11 3" xfId="30931"/>
    <cellStyle name="Normal 6 3 11 3 2" xfId="30932"/>
    <cellStyle name="Normal 6 3 11 3 3" xfId="30933"/>
    <cellStyle name="Normal 6 3 11 3 4" xfId="30934"/>
    <cellStyle name="Normal 6 3 11 4" xfId="30935"/>
    <cellStyle name="Normal 6 3 11 4 2" xfId="30936"/>
    <cellStyle name="Normal 6 3 11 4 3" xfId="30937"/>
    <cellStyle name="Normal 6 3 11 4 4" xfId="30938"/>
    <cellStyle name="Normal 6 3 11 5" xfId="30939"/>
    <cellStyle name="Normal 6 3 11 5 2" xfId="30940"/>
    <cellStyle name="Normal 6 3 11 5 3" xfId="30941"/>
    <cellStyle name="Normal 6 3 11 5 4" xfId="30942"/>
    <cellStyle name="Normal 6 3 11 6" xfId="30943"/>
    <cellStyle name="Normal 6 3 11 6 2" xfId="30944"/>
    <cellStyle name="Normal 6 3 11 6 3" xfId="30945"/>
    <cellStyle name="Normal 6 3 11 7" xfId="30946"/>
    <cellStyle name="Normal 6 3 11 8" xfId="30947"/>
    <cellStyle name="Normal 6 3 11 9" xfId="30948"/>
    <cellStyle name="Normal 6 3 12" xfId="30949"/>
    <cellStyle name="Normal 6 3 12 2" xfId="30950"/>
    <cellStyle name="Normal 6 3 12 2 2" xfId="30951"/>
    <cellStyle name="Normal 6 3 12 2 2 2" xfId="30952"/>
    <cellStyle name="Normal 6 3 12 2 2 3" xfId="30953"/>
    <cellStyle name="Normal 6 3 12 2 2 4" xfId="30954"/>
    <cellStyle name="Normal 6 3 12 2 3" xfId="30955"/>
    <cellStyle name="Normal 6 3 12 2 3 2" xfId="30956"/>
    <cellStyle name="Normal 6 3 12 2 3 3" xfId="30957"/>
    <cellStyle name="Normal 6 3 12 2 4" xfId="30958"/>
    <cellStyle name="Normal 6 3 12 2 5" xfId="30959"/>
    <cellStyle name="Normal 6 3 12 2 6" xfId="30960"/>
    <cellStyle name="Normal 6 3 12 3" xfId="30961"/>
    <cellStyle name="Normal 6 3 12 3 2" xfId="30962"/>
    <cellStyle name="Normal 6 3 12 3 3" xfId="30963"/>
    <cellStyle name="Normal 6 3 12 3 4" xfId="30964"/>
    <cellStyle name="Normal 6 3 12 4" xfId="30965"/>
    <cellStyle name="Normal 6 3 12 4 2" xfId="30966"/>
    <cellStyle name="Normal 6 3 12 4 3" xfId="30967"/>
    <cellStyle name="Normal 6 3 12 4 4" xfId="30968"/>
    <cellStyle name="Normal 6 3 12 5" xfId="30969"/>
    <cellStyle name="Normal 6 3 12 5 2" xfId="30970"/>
    <cellStyle name="Normal 6 3 12 5 3" xfId="30971"/>
    <cellStyle name="Normal 6 3 12 5 4" xfId="30972"/>
    <cellStyle name="Normal 6 3 12 6" xfId="30973"/>
    <cellStyle name="Normal 6 3 12 6 2" xfId="30974"/>
    <cellStyle name="Normal 6 3 12 6 3" xfId="30975"/>
    <cellStyle name="Normal 6 3 12 7" xfId="30976"/>
    <cellStyle name="Normal 6 3 12 8" xfId="30977"/>
    <cellStyle name="Normal 6 3 12 9" xfId="30978"/>
    <cellStyle name="Normal 6 3 13" xfId="30979"/>
    <cellStyle name="Normal 6 3 13 2" xfId="30980"/>
    <cellStyle name="Normal 6 3 13 2 2" xfId="30981"/>
    <cellStyle name="Normal 6 3 13 2 2 2" xfId="30982"/>
    <cellStyle name="Normal 6 3 13 2 2 3" xfId="30983"/>
    <cellStyle name="Normal 6 3 13 2 2 4" xfId="30984"/>
    <cellStyle name="Normal 6 3 13 2 3" xfId="30985"/>
    <cellStyle name="Normal 6 3 13 2 3 2" xfId="30986"/>
    <cellStyle name="Normal 6 3 13 2 3 3" xfId="30987"/>
    <cellStyle name="Normal 6 3 13 2 4" xfId="30988"/>
    <cellStyle name="Normal 6 3 13 2 5" xfId="30989"/>
    <cellStyle name="Normal 6 3 13 2 6" xfId="30990"/>
    <cellStyle name="Normal 6 3 13 3" xfId="30991"/>
    <cellStyle name="Normal 6 3 13 3 2" xfId="30992"/>
    <cellStyle name="Normal 6 3 13 3 3" xfId="30993"/>
    <cellStyle name="Normal 6 3 13 3 4" xfId="30994"/>
    <cellStyle name="Normal 6 3 13 4" xfId="30995"/>
    <cellStyle name="Normal 6 3 13 4 2" xfId="30996"/>
    <cellStyle name="Normal 6 3 13 4 3" xfId="30997"/>
    <cellStyle name="Normal 6 3 13 4 4" xfId="30998"/>
    <cellStyle name="Normal 6 3 13 5" xfId="30999"/>
    <cellStyle name="Normal 6 3 13 5 2" xfId="31000"/>
    <cellStyle name="Normal 6 3 13 5 3" xfId="31001"/>
    <cellStyle name="Normal 6 3 13 6" xfId="31002"/>
    <cellStyle name="Normal 6 3 13 7" xfId="31003"/>
    <cellStyle name="Normal 6 3 13 8" xfId="31004"/>
    <cellStyle name="Normal 6 3 14" xfId="31005"/>
    <cellStyle name="Normal 6 3 14 2" xfId="31006"/>
    <cellStyle name="Normal 6 3 14 2 2" xfId="31007"/>
    <cellStyle name="Normal 6 3 14 2 3" xfId="31008"/>
    <cellStyle name="Normal 6 3 14 2 4" xfId="31009"/>
    <cellStyle name="Normal 6 3 14 3" xfId="31010"/>
    <cellStyle name="Normal 6 3 14 3 2" xfId="31011"/>
    <cellStyle name="Normal 6 3 14 3 3" xfId="31012"/>
    <cellStyle name="Normal 6 3 14 3 4" xfId="31013"/>
    <cellStyle name="Normal 6 3 14 4" xfId="31014"/>
    <cellStyle name="Normal 6 3 14 4 2" xfId="31015"/>
    <cellStyle name="Normal 6 3 14 4 3" xfId="31016"/>
    <cellStyle name="Normal 6 3 14 5" xfId="31017"/>
    <cellStyle name="Normal 6 3 14 6" xfId="31018"/>
    <cellStyle name="Normal 6 3 14 7" xfId="31019"/>
    <cellStyle name="Normal 6 3 15" xfId="31020"/>
    <cellStyle name="Normal 6 3 15 2" xfId="31021"/>
    <cellStyle name="Normal 6 3 15 3" xfId="31022"/>
    <cellStyle name="Normal 6 3 15 4" xfId="31023"/>
    <cellStyle name="Normal 6 3 16" xfId="31024"/>
    <cellStyle name="Normal 6 3 16 2" xfId="31025"/>
    <cellStyle name="Normal 6 3 16 3" xfId="31026"/>
    <cellStyle name="Normal 6 3 16 4" xfId="31027"/>
    <cellStyle name="Normal 6 3 17" xfId="31028"/>
    <cellStyle name="Normal 6 3 17 2" xfId="31029"/>
    <cellStyle name="Normal 6 3 17 3" xfId="31030"/>
    <cellStyle name="Normal 6 3 17 4" xfId="31031"/>
    <cellStyle name="Normal 6 3 18" xfId="31032"/>
    <cellStyle name="Normal 6 3 18 2" xfId="31033"/>
    <cellStyle name="Normal 6 3 18 3" xfId="31034"/>
    <cellStyle name="Normal 6 3 19" xfId="31035"/>
    <cellStyle name="Normal 6 3 2" xfId="158"/>
    <cellStyle name="Normal 6 3 2 10" xfId="31036"/>
    <cellStyle name="Normal 6 3 2 10 2" xfId="31037"/>
    <cellStyle name="Normal 6 3 2 10 2 2" xfId="31038"/>
    <cellStyle name="Normal 6 3 2 10 2 2 2" xfId="31039"/>
    <cellStyle name="Normal 6 3 2 10 2 2 3" xfId="31040"/>
    <cellStyle name="Normal 6 3 2 10 2 2 4" xfId="31041"/>
    <cellStyle name="Normal 6 3 2 10 2 3" xfId="31042"/>
    <cellStyle name="Normal 6 3 2 10 2 3 2" xfId="31043"/>
    <cellStyle name="Normal 6 3 2 10 2 3 3" xfId="31044"/>
    <cellStyle name="Normal 6 3 2 10 2 4" xfId="31045"/>
    <cellStyle name="Normal 6 3 2 10 2 5" xfId="31046"/>
    <cellStyle name="Normal 6 3 2 10 2 6" xfId="31047"/>
    <cellStyle name="Normal 6 3 2 10 3" xfId="31048"/>
    <cellStyle name="Normal 6 3 2 10 3 2" xfId="31049"/>
    <cellStyle name="Normal 6 3 2 10 3 3" xfId="31050"/>
    <cellStyle name="Normal 6 3 2 10 3 4" xfId="31051"/>
    <cellStyle name="Normal 6 3 2 10 4" xfId="31052"/>
    <cellStyle name="Normal 6 3 2 10 4 2" xfId="31053"/>
    <cellStyle name="Normal 6 3 2 10 4 3" xfId="31054"/>
    <cellStyle name="Normal 6 3 2 10 4 4" xfId="31055"/>
    <cellStyle name="Normal 6 3 2 10 5" xfId="31056"/>
    <cellStyle name="Normal 6 3 2 10 5 2" xfId="31057"/>
    <cellStyle name="Normal 6 3 2 10 5 3" xfId="31058"/>
    <cellStyle name="Normal 6 3 2 10 5 4" xfId="31059"/>
    <cellStyle name="Normal 6 3 2 10 6" xfId="31060"/>
    <cellStyle name="Normal 6 3 2 10 6 2" xfId="31061"/>
    <cellStyle name="Normal 6 3 2 10 6 3" xfId="31062"/>
    <cellStyle name="Normal 6 3 2 10 7" xfId="31063"/>
    <cellStyle name="Normal 6 3 2 10 8" xfId="31064"/>
    <cellStyle name="Normal 6 3 2 10 9" xfId="31065"/>
    <cellStyle name="Normal 6 3 2 11" xfId="31066"/>
    <cellStyle name="Normal 6 3 2 11 2" xfId="31067"/>
    <cellStyle name="Normal 6 3 2 11 2 2" xfId="31068"/>
    <cellStyle name="Normal 6 3 2 11 2 2 2" xfId="31069"/>
    <cellStyle name="Normal 6 3 2 11 2 2 3" xfId="31070"/>
    <cellStyle name="Normal 6 3 2 11 2 2 4" xfId="31071"/>
    <cellStyle name="Normal 6 3 2 11 2 3" xfId="31072"/>
    <cellStyle name="Normal 6 3 2 11 2 3 2" xfId="31073"/>
    <cellStyle name="Normal 6 3 2 11 2 3 3" xfId="31074"/>
    <cellStyle name="Normal 6 3 2 11 2 4" xfId="31075"/>
    <cellStyle name="Normal 6 3 2 11 2 5" xfId="31076"/>
    <cellStyle name="Normal 6 3 2 11 2 6" xfId="31077"/>
    <cellStyle name="Normal 6 3 2 11 3" xfId="31078"/>
    <cellStyle name="Normal 6 3 2 11 3 2" xfId="31079"/>
    <cellStyle name="Normal 6 3 2 11 3 3" xfId="31080"/>
    <cellStyle name="Normal 6 3 2 11 3 4" xfId="31081"/>
    <cellStyle name="Normal 6 3 2 11 4" xfId="31082"/>
    <cellStyle name="Normal 6 3 2 11 4 2" xfId="31083"/>
    <cellStyle name="Normal 6 3 2 11 4 3" xfId="31084"/>
    <cellStyle name="Normal 6 3 2 11 4 4" xfId="31085"/>
    <cellStyle name="Normal 6 3 2 11 5" xfId="31086"/>
    <cellStyle name="Normal 6 3 2 11 5 2" xfId="31087"/>
    <cellStyle name="Normal 6 3 2 11 5 3" xfId="31088"/>
    <cellStyle name="Normal 6 3 2 11 6" xfId="31089"/>
    <cellStyle name="Normal 6 3 2 11 7" xfId="31090"/>
    <cellStyle name="Normal 6 3 2 11 8" xfId="31091"/>
    <cellStyle name="Normal 6 3 2 12" xfId="31092"/>
    <cellStyle name="Normal 6 3 2 12 2" xfId="31093"/>
    <cellStyle name="Normal 6 3 2 12 2 2" xfId="31094"/>
    <cellStyle name="Normal 6 3 2 12 2 3" xfId="31095"/>
    <cellStyle name="Normal 6 3 2 12 2 4" xfId="31096"/>
    <cellStyle name="Normal 6 3 2 12 3" xfId="31097"/>
    <cellStyle name="Normal 6 3 2 12 3 2" xfId="31098"/>
    <cellStyle name="Normal 6 3 2 12 3 3" xfId="31099"/>
    <cellStyle name="Normal 6 3 2 12 3 4" xfId="31100"/>
    <cellStyle name="Normal 6 3 2 12 4" xfId="31101"/>
    <cellStyle name="Normal 6 3 2 12 4 2" xfId="31102"/>
    <cellStyle name="Normal 6 3 2 12 4 3" xfId="31103"/>
    <cellStyle name="Normal 6 3 2 12 5" xfId="31104"/>
    <cellStyle name="Normal 6 3 2 12 6" xfId="31105"/>
    <cellStyle name="Normal 6 3 2 12 7" xfId="31106"/>
    <cellStyle name="Normal 6 3 2 13" xfId="31107"/>
    <cellStyle name="Normal 6 3 2 13 2" xfId="31108"/>
    <cellStyle name="Normal 6 3 2 13 3" xfId="31109"/>
    <cellStyle name="Normal 6 3 2 13 4" xfId="31110"/>
    <cellStyle name="Normal 6 3 2 14" xfId="31111"/>
    <cellStyle name="Normal 6 3 2 14 2" xfId="31112"/>
    <cellStyle name="Normal 6 3 2 14 3" xfId="31113"/>
    <cellStyle name="Normal 6 3 2 14 4" xfId="31114"/>
    <cellStyle name="Normal 6 3 2 15" xfId="31115"/>
    <cellStyle name="Normal 6 3 2 15 2" xfId="31116"/>
    <cellStyle name="Normal 6 3 2 15 3" xfId="31117"/>
    <cellStyle name="Normal 6 3 2 15 4" xfId="31118"/>
    <cellStyle name="Normal 6 3 2 16" xfId="31119"/>
    <cellStyle name="Normal 6 3 2 16 2" xfId="31120"/>
    <cellStyle name="Normal 6 3 2 16 3" xfId="31121"/>
    <cellStyle name="Normal 6 3 2 17" xfId="31122"/>
    <cellStyle name="Normal 6 3 2 18" xfId="31123"/>
    <cellStyle name="Normal 6 3 2 19" xfId="31124"/>
    <cellStyle name="Normal 6 3 2 2" xfId="214"/>
    <cellStyle name="Normal 6 3 2 2 10" xfId="31125"/>
    <cellStyle name="Normal 6 3 2 2 10 2" xfId="31126"/>
    <cellStyle name="Normal 6 3 2 2 10 3" xfId="31127"/>
    <cellStyle name="Normal 6 3 2 2 10 4" xfId="31128"/>
    <cellStyle name="Normal 6 3 2 2 11" xfId="31129"/>
    <cellStyle name="Normal 6 3 2 2 11 2" xfId="31130"/>
    <cellStyle name="Normal 6 3 2 2 11 3" xfId="31131"/>
    <cellStyle name="Normal 6 3 2 2 12" xfId="31132"/>
    <cellStyle name="Normal 6 3 2 2 13" xfId="31133"/>
    <cellStyle name="Normal 6 3 2 2 14" xfId="31134"/>
    <cellStyle name="Normal 6 3 2 2 2" xfId="31135"/>
    <cellStyle name="Normal 6 3 2 2 2 10" xfId="31136"/>
    <cellStyle name="Normal 6 3 2 2 2 11" xfId="31137"/>
    <cellStyle name="Normal 6 3 2 2 2 2" xfId="31138"/>
    <cellStyle name="Normal 6 3 2 2 2 2 10" xfId="31139"/>
    <cellStyle name="Normal 6 3 2 2 2 2 2" xfId="31140"/>
    <cellStyle name="Normal 6 3 2 2 2 2 2 2" xfId="31141"/>
    <cellStyle name="Normal 6 3 2 2 2 2 2 2 2" xfId="31142"/>
    <cellStyle name="Normal 6 3 2 2 2 2 2 2 2 2" xfId="31143"/>
    <cellStyle name="Normal 6 3 2 2 2 2 2 2 2 3" xfId="31144"/>
    <cellStyle name="Normal 6 3 2 2 2 2 2 2 2 4" xfId="31145"/>
    <cellStyle name="Normal 6 3 2 2 2 2 2 2 3" xfId="31146"/>
    <cellStyle name="Normal 6 3 2 2 2 2 2 2 3 2" xfId="31147"/>
    <cellStyle name="Normal 6 3 2 2 2 2 2 2 3 3" xfId="31148"/>
    <cellStyle name="Normal 6 3 2 2 2 2 2 2 4" xfId="31149"/>
    <cellStyle name="Normal 6 3 2 2 2 2 2 2 5" xfId="31150"/>
    <cellStyle name="Normal 6 3 2 2 2 2 2 2 6" xfId="31151"/>
    <cellStyle name="Normal 6 3 2 2 2 2 2 3" xfId="31152"/>
    <cellStyle name="Normal 6 3 2 2 2 2 2 3 2" xfId="31153"/>
    <cellStyle name="Normal 6 3 2 2 2 2 2 3 3" xfId="31154"/>
    <cellStyle name="Normal 6 3 2 2 2 2 2 3 4" xfId="31155"/>
    <cellStyle name="Normal 6 3 2 2 2 2 2 4" xfId="31156"/>
    <cellStyle name="Normal 6 3 2 2 2 2 2 4 2" xfId="31157"/>
    <cellStyle name="Normal 6 3 2 2 2 2 2 4 3" xfId="31158"/>
    <cellStyle name="Normal 6 3 2 2 2 2 2 4 4" xfId="31159"/>
    <cellStyle name="Normal 6 3 2 2 2 2 2 5" xfId="31160"/>
    <cellStyle name="Normal 6 3 2 2 2 2 2 5 2" xfId="31161"/>
    <cellStyle name="Normal 6 3 2 2 2 2 2 5 3" xfId="31162"/>
    <cellStyle name="Normal 6 3 2 2 2 2 2 5 4" xfId="31163"/>
    <cellStyle name="Normal 6 3 2 2 2 2 2 6" xfId="31164"/>
    <cellStyle name="Normal 6 3 2 2 2 2 2 6 2" xfId="31165"/>
    <cellStyle name="Normal 6 3 2 2 2 2 2 6 3" xfId="31166"/>
    <cellStyle name="Normal 6 3 2 2 2 2 2 7" xfId="31167"/>
    <cellStyle name="Normal 6 3 2 2 2 2 2 8" xfId="31168"/>
    <cellStyle name="Normal 6 3 2 2 2 2 2 9" xfId="31169"/>
    <cellStyle name="Normal 6 3 2 2 2 2 3" xfId="31170"/>
    <cellStyle name="Normal 6 3 2 2 2 2 3 2" xfId="31171"/>
    <cellStyle name="Normal 6 3 2 2 2 2 3 2 2" xfId="31172"/>
    <cellStyle name="Normal 6 3 2 2 2 2 3 2 3" xfId="31173"/>
    <cellStyle name="Normal 6 3 2 2 2 2 3 2 4" xfId="31174"/>
    <cellStyle name="Normal 6 3 2 2 2 2 3 3" xfId="31175"/>
    <cellStyle name="Normal 6 3 2 2 2 2 3 3 2" xfId="31176"/>
    <cellStyle name="Normal 6 3 2 2 2 2 3 3 3" xfId="31177"/>
    <cellStyle name="Normal 6 3 2 2 2 2 3 4" xfId="31178"/>
    <cellStyle name="Normal 6 3 2 2 2 2 3 5" xfId="31179"/>
    <cellStyle name="Normal 6 3 2 2 2 2 3 6" xfId="31180"/>
    <cellStyle name="Normal 6 3 2 2 2 2 4" xfId="31181"/>
    <cellStyle name="Normal 6 3 2 2 2 2 4 2" xfId="31182"/>
    <cellStyle name="Normal 6 3 2 2 2 2 4 3" xfId="31183"/>
    <cellStyle name="Normal 6 3 2 2 2 2 4 4" xfId="31184"/>
    <cellStyle name="Normal 6 3 2 2 2 2 5" xfId="31185"/>
    <cellStyle name="Normal 6 3 2 2 2 2 5 2" xfId="31186"/>
    <cellStyle name="Normal 6 3 2 2 2 2 5 3" xfId="31187"/>
    <cellStyle name="Normal 6 3 2 2 2 2 5 4" xfId="31188"/>
    <cellStyle name="Normal 6 3 2 2 2 2 6" xfId="31189"/>
    <cellStyle name="Normal 6 3 2 2 2 2 6 2" xfId="31190"/>
    <cellStyle name="Normal 6 3 2 2 2 2 6 3" xfId="31191"/>
    <cellStyle name="Normal 6 3 2 2 2 2 6 4" xfId="31192"/>
    <cellStyle name="Normal 6 3 2 2 2 2 7" xfId="31193"/>
    <cellStyle name="Normal 6 3 2 2 2 2 7 2" xfId="31194"/>
    <cellStyle name="Normal 6 3 2 2 2 2 7 3" xfId="31195"/>
    <cellStyle name="Normal 6 3 2 2 2 2 8" xfId="31196"/>
    <cellStyle name="Normal 6 3 2 2 2 2 9" xfId="31197"/>
    <cellStyle name="Normal 6 3 2 2 2 3" xfId="31198"/>
    <cellStyle name="Normal 6 3 2 2 2 3 2" xfId="31199"/>
    <cellStyle name="Normal 6 3 2 2 2 3 2 2" xfId="31200"/>
    <cellStyle name="Normal 6 3 2 2 2 3 2 2 2" xfId="31201"/>
    <cellStyle name="Normal 6 3 2 2 2 3 2 2 3" xfId="31202"/>
    <cellStyle name="Normal 6 3 2 2 2 3 2 2 4" xfId="31203"/>
    <cellStyle name="Normal 6 3 2 2 2 3 2 3" xfId="31204"/>
    <cellStyle name="Normal 6 3 2 2 2 3 2 3 2" xfId="31205"/>
    <cellStyle name="Normal 6 3 2 2 2 3 2 3 3" xfId="31206"/>
    <cellStyle name="Normal 6 3 2 2 2 3 2 4" xfId="31207"/>
    <cellStyle name="Normal 6 3 2 2 2 3 2 5" xfId="31208"/>
    <cellStyle name="Normal 6 3 2 2 2 3 2 6" xfId="31209"/>
    <cellStyle name="Normal 6 3 2 2 2 3 3" xfId="31210"/>
    <cellStyle name="Normal 6 3 2 2 2 3 3 2" xfId="31211"/>
    <cellStyle name="Normal 6 3 2 2 2 3 3 3" xfId="31212"/>
    <cellStyle name="Normal 6 3 2 2 2 3 3 4" xfId="31213"/>
    <cellStyle name="Normal 6 3 2 2 2 3 4" xfId="31214"/>
    <cellStyle name="Normal 6 3 2 2 2 3 4 2" xfId="31215"/>
    <cellStyle name="Normal 6 3 2 2 2 3 4 3" xfId="31216"/>
    <cellStyle name="Normal 6 3 2 2 2 3 4 4" xfId="31217"/>
    <cellStyle name="Normal 6 3 2 2 2 3 5" xfId="31218"/>
    <cellStyle name="Normal 6 3 2 2 2 3 5 2" xfId="31219"/>
    <cellStyle name="Normal 6 3 2 2 2 3 5 3" xfId="31220"/>
    <cellStyle name="Normal 6 3 2 2 2 3 5 4" xfId="31221"/>
    <cellStyle name="Normal 6 3 2 2 2 3 6" xfId="31222"/>
    <cellStyle name="Normal 6 3 2 2 2 3 6 2" xfId="31223"/>
    <cellStyle name="Normal 6 3 2 2 2 3 6 3" xfId="31224"/>
    <cellStyle name="Normal 6 3 2 2 2 3 7" xfId="31225"/>
    <cellStyle name="Normal 6 3 2 2 2 3 8" xfId="31226"/>
    <cellStyle name="Normal 6 3 2 2 2 3 9" xfId="31227"/>
    <cellStyle name="Normal 6 3 2 2 2 4" xfId="31228"/>
    <cellStyle name="Normal 6 3 2 2 2 4 2" xfId="31229"/>
    <cellStyle name="Normal 6 3 2 2 2 4 2 2" xfId="31230"/>
    <cellStyle name="Normal 6 3 2 2 2 4 2 3" xfId="31231"/>
    <cellStyle name="Normal 6 3 2 2 2 4 2 4" xfId="31232"/>
    <cellStyle name="Normal 6 3 2 2 2 4 3" xfId="31233"/>
    <cellStyle name="Normal 6 3 2 2 2 4 3 2" xfId="31234"/>
    <cellStyle name="Normal 6 3 2 2 2 4 3 3" xfId="31235"/>
    <cellStyle name="Normal 6 3 2 2 2 4 4" xfId="31236"/>
    <cellStyle name="Normal 6 3 2 2 2 4 5" xfId="31237"/>
    <cellStyle name="Normal 6 3 2 2 2 4 6" xfId="31238"/>
    <cellStyle name="Normal 6 3 2 2 2 5" xfId="31239"/>
    <cellStyle name="Normal 6 3 2 2 2 5 2" xfId="31240"/>
    <cellStyle name="Normal 6 3 2 2 2 5 3" xfId="31241"/>
    <cellStyle name="Normal 6 3 2 2 2 5 4" xfId="31242"/>
    <cellStyle name="Normal 6 3 2 2 2 6" xfId="31243"/>
    <cellStyle name="Normal 6 3 2 2 2 6 2" xfId="31244"/>
    <cellStyle name="Normal 6 3 2 2 2 6 3" xfId="31245"/>
    <cellStyle name="Normal 6 3 2 2 2 6 4" xfId="31246"/>
    <cellStyle name="Normal 6 3 2 2 2 7" xfId="31247"/>
    <cellStyle name="Normal 6 3 2 2 2 7 2" xfId="31248"/>
    <cellStyle name="Normal 6 3 2 2 2 7 3" xfId="31249"/>
    <cellStyle name="Normal 6 3 2 2 2 7 4" xfId="31250"/>
    <cellStyle name="Normal 6 3 2 2 2 8" xfId="31251"/>
    <cellStyle name="Normal 6 3 2 2 2 8 2" xfId="31252"/>
    <cellStyle name="Normal 6 3 2 2 2 8 3" xfId="31253"/>
    <cellStyle name="Normal 6 3 2 2 2 9" xfId="31254"/>
    <cellStyle name="Normal 6 3 2 2 3" xfId="31255"/>
    <cellStyle name="Normal 6 3 2 2 3 10" xfId="31256"/>
    <cellStyle name="Normal 6 3 2 2 3 2" xfId="31257"/>
    <cellStyle name="Normal 6 3 2 2 3 2 2" xfId="31258"/>
    <cellStyle name="Normal 6 3 2 2 3 2 2 2" xfId="31259"/>
    <cellStyle name="Normal 6 3 2 2 3 2 2 2 2" xfId="31260"/>
    <cellStyle name="Normal 6 3 2 2 3 2 2 2 3" xfId="31261"/>
    <cellStyle name="Normal 6 3 2 2 3 2 2 2 4" xfId="31262"/>
    <cellStyle name="Normal 6 3 2 2 3 2 2 3" xfId="31263"/>
    <cellStyle name="Normal 6 3 2 2 3 2 2 3 2" xfId="31264"/>
    <cellStyle name="Normal 6 3 2 2 3 2 2 3 3" xfId="31265"/>
    <cellStyle name="Normal 6 3 2 2 3 2 2 4" xfId="31266"/>
    <cellStyle name="Normal 6 3 2 2 3 2 2 5" xfId="31267"/>
    <cellStyle name="Normal 6 3 2 2 3 2 2 6" xfId="31268"/>
    <cellStyle name="Normal 6 3 2 2 3 2 3" xfId="31269"/>
    <cellStyle name="Normal 6 3 2 2 3 2 3 2" xfId="31270"/>
    <cellStyle name="Normal 6 3 2 2 3 2 3 3" xfId="31271"/>
    <cellStyle name="Normal 6 3 2 2 3 2 3 4" xfId="31272"/>
    <cellStyle name="Normal 6 3 2 2 3 2 4" xfId="31273"/>
    <cellStyle name="Normal 6 3 2 2 3 2 4 2" xfId="31274"/>
    <cellStyle name="Normal 6 3 2 2 3 2 4 3" xfId="31275"/>
    <cellStyle name="Normal 6 3 2 2 3 2 4 4" xfId="31276"/>
    <cellStyle name="Normal 6 3 2 2 3 2 5" xfId="31277"/>
    <cellStyle name="Normal 6 3 2 2 3 2 5 2" xfId="31278"/>
    <cellStyle name="Normal 6 3 2 2 3 2 5 3" xfId="31279"/>
    <cellStyle name="Normal 6 3 2 2 3 2 5 4" xfId="31280"/>
    <cellStyle name="Normal 6 3 2 2 3 2 6" xfId="31281"/>
    <cellStyle name="Normal 6 3 2 2 3 2 6 2" xfId="31282"/>
    <cellStyle name="Normal 6 3 2 2 3 2 6 3" xfId="31283"/>
    <cellStyle name="Normal 6 3 2 2 3 2 7" xfId="31284"/>
    <cellStyle name="Normal 6 3 2 2 3 2 8" xfId="31285"/>
    <cellStyle name="Normal 6 3 2 2 3 2 9" xfId="31286"/>
    <cellStyle name="Normal 6 3 2 2 3 3" xfId="31287"/>
    <cellStyle name="Normal 6 3 2 2 3 3 2" xfId="31288"/>
    <cellStyle name="Normal 6 3 2 2 3 3 2 2" xfId="31289"/>
    <cellStyle name="Normal 6 3 2 2 3 3 2 3" xfId="31290"/>
    <cellStyle name="Normal 6 3 2 2 3 3 2 4" xfId="31291"/>
    <cellStyle name="Normal 6 3 2 2 3 3 3" xfId="31292"/>
    <cellStyle name="Normal 6 3 2 2 3 3 3 2" xfId="31293"/>
    <cellStyle name="Normal 6 3 2 2 3 3 3 3" xfId="31294"/>
    <cellStyle name="Normal 6 3 2 2 3 3 4" xfId="31295"/>
    <cellStyle name="Normal 6 3 2 2 3 3 5" xfId="31296"/>
    <cellStyle name="Normal 6 3 2 2 3 3 6" xfId="31297"/>
    <cellStyle name="Normal 6 3 2 2 3 4" xfId="31298"/>
    <cellStyle name="Normal 6 3 2 2 3 4 2" xfId="31299"/>
    <cellStyle name="Normal 6 3 2 2 3 4 3" xfId="31300"/>
    <cellStyle name="Normal 6 3 2 2 3 4 4" xfId="31301"/>
    <cellStyle name="Normal 6 3 2 2 3 5" xfId="31302"/>
    <cellStyle name="Normal 6 3 2 2 3 5 2" xfId="31303"/>
    <cellStyle name="Normal 6 3 2 2 3 5 3" xfId="31304"/>
    <cellStyle name="Normal 6 3 2 2 3 5 4" xfId="31305"/>
    <cellStyle name="Normal 6 3 2 2 3 6" xfId="31306"/>
    <cellStyle name="Normal 6 3 2 2 3 6 2" xfId="31307"/>
    <cellStyle name="Normal 6 3 2 2 3 6 3" xfId="31308"/>
    <cellStyle name="Normal 6 3 2 2 3 6 4" xfId="31309"/>
    <cellStyle name="Normal 6 3 2 2 3 7" xfId="31310"/>
    <cellStyle name="Normal 6 3 2 2 3 7 2" xfId="31311"/>
    <cellStyle name="Normal 6 3 2 2 3 7 3" xfId="31312"/>
    <cellStyle name="Normal 6 3 2 2 3 8" xfId="31313"/>
    <cellStyle name="Normal 6 3 2 2 3 9" xfId="31314"/>
    <cellStyle name="Normal 6 3 2 2 4" xfId="31315"/>
    <cellStyle name="Normal 6 3 2 2 4 2" xfId="31316"/>
    <cellStyle name="Normal 6 3 2 2 4 2 2" xfId="31317"/>
    <cellStyle name="Normal 6 3 2 2 4 2 2 2" xfId="31318"/>
    <cellStyle name="Normal 6 3 2 2 4 2 2 3" xfId="31319"/>
    <cellStyle name="Normal 6 3 2 2 4 2 2 4" xfId="31320"/>
    <cellStyle name="Normal 6 3 2 2 4 2 3" xfId="31321"/>
    <cellStyle name="Normal 6 3 2 2 4 2 3 2" xfId="31322"/>
    <cellStyle name="Normal 6 3 2 2 4 2 3 3" xfId="31323"/>
    <cellStyle name="Normal 6 3 2 2 4 2 4" xfId="31324"/>
    <cellStyle name="Normal 6 3 2 2 4 2 5" xfId="31325"/>
    <cellStyle name="Normal 6 3 2 2 4 2 6" xfId="31326"/>
    <cellStyle name="Normal 6 3 2 2 4 3" xfId="31327"/>
    <cellStyle name="Normal 6 3 2 2 4 3 2" xfId="31328"/>
    <cellStyle name="Normal 6 3 2 2 4 3 3" xfId="31329"/>
    <cellStyle name="Normal 6 3 2 2 4 3 4" xfId="31330"/>
    <cellStyle name="Normal 6 3 2 2 4 4" xfId="31331"/>
    <cellStyle name="Normal 6 3 2 2 4 4 2" xfId="31332"/>
    <cellStyle name="Normal 6 3 2 2 4 4 3" xfId="31333"/>
    <cellStyle name="Normal 6 3 2 2 4 4 4" xfId="31334"/>
    <cellStyle name="Normal 6 3 2 2 4 5" xfId="31335"/>
    <cellStyle name="Normal 6 3 2 2 4 5 2" xfId="31336"/>
    <cellStyle name="Normal 6 3 2 2 4 5 3" xfId="31337"/>
    <cellStyle name="Normal 6 3 2 2 4 5 4" xfId="31338"/>
    <cellStyle name="Normal 6 3 2 2 4 6" xfId="31339"/>
    <cellStyle name="Normal 6 3 2 2 4 6 2" xfId="31340"/>
    <cellStyle name="Normal 6 3 2 2 4 6 3" xfId="31341"/>
    <cellStyle name="Normal 6 3 2 2 4 7" xfId="31342"/>
    <cellStyle name="Normal 6 3 2 2 4 8" xfId="31343"/>
    <cellStyle name="Normal 6 3 2 2 4 9" xfId="31344"/>
    <cellStyle name="Normal 6 3 2 2 5" xfId="31345"/>
    <cellStyle name="Normal 6 3 2 2 5 2" xfId="31346"/>
    <cellStyle name="Normal 6 3 2 2 5 2 2" xfId="31347"/>
    <cellStyle name="Normal 6 3 2 2 5 2 2 2" xfId="31348"/>
    <cellStyle name="Normal 6 3 2 2 5 2 2 3" xfId="31349"/>
    <cellStyle name="Normal 6 3 2 2 5 2 2 4" xfId="31350"/>
    <cellStyle name="Normal 6 3 2 2 5 2 3" xfId="31351"/>
    <cellStyle name="Normal 6 3 2 2 5 2 3 2" xfId="31352"/>
    <cellStyle name="Normal 6 3 2 2 5 2 3 3" xfId="31353"/>
    <cellStyle name="Normal 6 3 2 2 5 2 4" xfId="31354"/>
    <cellStyle name="Normal 6 3 2 2 5 2 5" xfId="31355"/>
    <cellStyle name="Normal 6 3 2 2 5 2 6" xfId="31356"/>
    <cellStyle name="Normal 6 3 2 2 5 3" xfId="31357"/>
    <cellStyle name="Normal 6 3 2 2 5 3 2" xfId="31358"/>
    <cellStyle name="Normal 6 3 2 2 5 3 3" xfId="31359"/>
    <cellStyle name="Normal 6 3 2 2 5 3 4" xfId="31360"/>
    <cellStyle name="Normal 6 3 2 2 5 4" xfId="31361"/>
    <cellStyle name="Normal 6 3 2 2 5 4 2" xfId="31362"/>
    <cellStyle name="Normal 6 3 2 2 5 4 3" xfId="31363"/>
    <cellStyle name="Normal 6 3 2 2 5 4 4" xfId="31364"/>
    <cellStyle name="Normal 6 3 2 2 5 5" xfId="31365"/>
    <cellStyle name="Normal 6 3 2 2 5 5 2" xfId="31366"/>
    <cellStyle name="Normal 6 3 2 2 5 5 3" xfId="31367"/>
    <cellStyle name="Normal 6 3 2 2 5 5 4" xfId="31368"/>
    <cellStyle name="Normal 6 3 2 2 5 6" xfId="31369"/>
    <cellStyle name="Normal 6 3 2 2 5 6 2" xfId="31370"/>
    <cellStyle name="Normal 6 3 2 2 5 6 3" xfId="31371"/>
    <cellStyle name="Normal 6 3 2 2 5 7" xfId="31372"/>
    <cellStyle name="Normal 6 3 2 2 5 8" xfId="31373"/>
    <cellStyle name="Normal 6 3 2 2 5 9" xfId="31374"/>
    <cellStyle name="Normal 6 3 2 2 6" xfId="31375"/>
    <cellStyle name="Normal 6 3 2 2 6 2" xfId="31376"/>
    <cellStyle name="Normal 6 3 2 2 6 2 2" xfId="31377"/>
    <cellStyle name="Normal 6 3 2 2 6 2 2 2" xfId="31378"/>
    <cellStyle name="Normal 6 3 2 2 6 2 2 3" xfId="31379"/>
    <cellStyle name="Normal 6 3 2 2 6 2 2 4" xfId="31380"/>
    <cellStyle name="Normal 6 3 2 2 6 2 3" xfId="31381"/>
    <cellStyle name="Normal 6 3 2 2 6 2 3 2" xfId="31382"/>
    <cellStyle name="Normal 6 3 2 2 6 2 3 3" xfId="31383"/>
    <cellStyle name="Normal 6 3 2 2 6 2 4" xfId="31384"/>
    <cellStyle name="Normal 6 3 2 2 6 2 5" xfId="31385"/>
    <cellStyle name="Normal 6 3 2 2 6 2 6" xfId="31386"/>
    <cellStyle name="Normal 6 3 2 2 6 3" xfId="31387"/>
    <cellStyle name="Normal 6 3 2 2 6 3 2" xfId="31388"/>
    <cellStyle name="Normal 6 3 2 2 6 3 3" xfId="31389"/>
    <cellStyle name="Normal 6 3 2 2 6 3 4" xfId="31390"/>
    <cellStyle name="Normal 6 3 2 2 6 4" xfId="31391"/>
    <cellStyle name="Normal 6 3 2 2 6 4 2" xfId="31392"/>
    <cellStyle name="Normal 6 3 2 2 6 4 3" xfId="31393"/>
    <cellStyle name="Normal 6 3 2 2 6 4 4" xfId="31394"/>
    <cellStyle name="Normal 6 3 2 2 6 5" xfId="31395"/>
    <cellStyle name="Normal 6 3 2 2 6 5 2" xfId="31396"/>
    <cellStyle name="Normal 6 3 2 2 6 5 3" xfId="31397"/>
    <cellStyle name="Normal 6 3 2 2 6 6" xfId="31398"/>
    <cellStyle name="Normal 6 3 2 2 6 7" xfId="31399"/>
    <cellStyle name="Normal 6 3 2 2 6 8" xfId="31400"/>
    <cellStyle name="Normal 6 3 2 2 7" xfId="31401"/>
    <cellStyle name="Normal 6 3 2 2 7 2" xfId="31402"/>
    <cellStyle name="Normal 6 3 2 2 7 2 2" xfId="31403"/>
    <cellStyle name="Normal 6 3 2 2 7 2 3" xfId="31404"/>
    <cellStyle name="Normal 6 3 2 2 7 2 4" xfId="31405"/>
    <cellStyle name="Normal 6 3 2 2 7 3" xfId="31406"/>
    <cellStyle name="Normal 6 3 2 2 7 3 2" xfId="31407"/>
    <cellStyle name="Normal 6 3 2 2 7 3 3" xfId="31408"/>
    <cellStyle name="Normal 6 3 2 2 7 4" xfId="31409"/>
    <cellStyle name="Normal 6 3 2 2 7 5" xfId="31410"/>
    <cellStyle name="Normal 6 3 2 2 7 6" xfId="31411"/>
    <cellStyle name="Normal 6 3 2 2 8" xfId="31412"/>
    <cellStyle name="Normal 6 3 2 2 8 2" xfId="31413"/>
    <cellStyle name="Normal 6 3 2 2 8 3" xfId="31414"/>
    <cellStyle name="Normal 6 3 2 2 8 4" xfId="31415"/>
    <cellStyle name="Normal 6 3 2 2 9" xfId="31416"/>
    <cellStyle name="Normal 6 3 2 2 9 2" xfId="31417"/>
    <cellStyle name="Normal 6 3 2 2 9 3" xfId="31418"/>
    <cellStyle name="Normal 6 3 2 2 9 4" xfId="31419"/>
    <cellStyle name="Normal 6 3 2 3" xfId="31420"/>
    <cellStyle name="Normal 6 3 2 3 10" xfId="31421"/>
    <cellStyle name="Normal 6 3 2 3 10 2" xfId="31422"/>
    <cellStyle name="Normal 6 3 2 3 10 3" xfId="31423"/>
    <cellStyle name="Normal 6 3 2 3 10 4" xfId="31424"/>
    <cellStyle name="Normal 6 3 2 3 11" xfId="31425"/>
    <cellStyle name="Normal 6 3 2 3 11 2" xfId="31426"/>
    <cellStyle name="Normal 6 3 2 3 11 3" xfId="31427"/>
    <cellStyle name="Normal 6 3 2 3 12" xfId="31428"/>
    <cellStyle name="Normal 6 3 2 3 13" xfId="31429"/>
    <cellStyle name="Normal 6 3 2 3 14" xfId="31430"/>
    <cellStyle name="Normal 6 3 2 3 2" xfId="31431"/>
    <cellStyle name="Normal 6 3 2 3 2 10" xfId="31432"/>
    <cellStyle name="Normal 6 3 2 3 2 11" xfId="31433"/>
    <cellStyle name="Normal 6 3 2 3 2 2" xfId="31434"/>
    <cellStyle name="Normal 6 3 2 3 2 2 10" xfId="31435"/>
    <cellStyle name="Normal 6 3 2 3 2 2 2" xfId="31436"/>
    <cellStyle name="Normal 6 3 2 3 2 2 2 2" xfId="31437"/>
    <cellStyle name="Normal 6 3 2 3 2 2 2 2 2" xfId="31438"/>
    <cellStyle name="Normal 6 3 2 3 2 2 2 2 2 2" xfId="31439"/>
    <cellStyle name="Normal 6 3 2 3 2 2 2 2 2 3" xfId="31440"/>
    <cellStyle name="Normal 6 3 2 3 2 2 2 2 2 4" xfId="31441"/>
    <cellStyle name="Normal 6 3 2 3 2 2 2 2 3" xfId="31442"/>
    <cellStyle name="Normal 6 3 2 3 2 2 2 2 3 2" xfId="31443"/>
    <cellStyle name="Normal 6 3 2 3 2 2 2 2 3 3" xfId="31444"/>
    <cellStyle name="Normal 6 3 2 3 2 2 2 2 4" xfId="31445"/>
    <cellStyle name="Normal 6 3 2 3 2 2 2 2 5" xfId="31446"/>
    <cellStyle name="Normal 6 3 2 3 2 2 2 2 6" xfId="31447"/>
    <cellStyle name="Normal 6 3 2 3 2 2 2 3" xfId="31448"/>
    <cellStyle name="Normal 6 3 2 3 2 2 2 3 2" xfId="31449"/>
    <cellStyle name="Normal 6 3 2 3 2 2 2 3 3" xfId="31450"/>
    <cellStyle name="Normal 6 3 2 3 2 2 2 3 4" xfId="31451"/>
    <cellStyle name="Normal 6 3 2 3 2 2 2 4" xfId="31452"/>
    <cellStyle name="Normal 6 3 2 3 2 2 2 4 2" xfId="31453"/>
    <cellStyle name="Normal 6 3 2 3 2 2 2 4 3" xfId="31454"/>
    <cellStyle name="Normal 6 3 2 3 2 2 2 4 4" xfId="31455"/>
    <cellStyle name="Normal 6 3 2 3 2 2 2 5" xfId="31456"/>
    <cellStyle name="Normal 6 3 2 3 2 2 2 5 2" xfId="31457"/>
    <cellStyle name="Normal 6 3 2 3 2 2 2 5 3" xfId="31458"/>
    <cellStyle name="Normal 6 3 2 3 2 2 2 5 4" xfId="31459"/>
    <cellStyle name="Normal 6 3 2 3 2 2 2 6" xfId="31460"/>
    <cellStyle name="Normal 6 3 2 3 2 2 2 6 2" xfId="31461"/>
    <cellStyle name="Normal 6 3 2 3 2 2 2 6 3" xfId="31462"/>
    <cellStyle name="Normal 6 3 2 3 2 2 2 7" xfId="31463"/>
    <cellStyle name="Normal 6 3 2 3 2 2 2 8" xfId="31464"/>
    <cellStyle name="Normal 6 3 2 3 2 2 2 9" xfId="31465"/>
    <cellStyle name="Normal 6 3 2 3 2 2 3" xfId="31466"/>
    <cellStyle name="Normal 6 3 2 3 2 2 3 2" xfId="31467"/>
    <cellStyle name="Normal 6 3 2 3 2 2 3 2 2" xfId="31468"/>
    <cellStyle name="Normal 6 3 2 3 2 2 3 2 3" xfId="31469"/>
    <cellStyle name="Normal 6 3 2 3 2 2 3 2 4" xfId="31470"/>
    <cellStyle name="Normal 6 3 2 3 2 2 3 3" xfId="31471"/>
    <cellStyle name="Normal 6 3 2 3 2 2 3 3 2" xfId="31472"/>
    <cellStyle name="Normal 6 3 2 3 2 2 3 3 3" xfId="31473"/>
    <cellStyle name="Normal 6 3 2 3 2 2 3 4" xfId="31474"/>
    <cellStyle name="Normal 6 3 2 3 2 2 3 5" xfId="31475"/>
    <cellStyle name="Normal 6 3 2 3 2 2 3 6" xfId="31476"/>
    <cellStyle name="Normal 6 3 2 3 2 2 4" xfId="31477"/>
    <cellStyle name="Normal 6 3 2 3 2 2 4 2" xfId="31478"/>
    <cellStyle name="Normal 6 3 2 3 2 2 4 3" xfId="31479"/>
    <cellStyle name="Normal 6 3 2 3 2 2 4 4" xfId="31480"/>
    <cellStyle name="Normal 6 3 2 3 2 2 5" xfId="31481"/>
    <cellStyle name="Normal 6 3 2 3 2 2 5 2" xfId="31482"/>
    <cellStyle name="Normal 6 3 2 3 2 2 5 3" xfId="31483"/>
    <cellStyle name="Normal 6 3 2 3 2 2 5 4" xfId="31484"/>
    <cellStyle name="Normal 6 3 2 3 2 2 6" xfId="31485"/>
    <cellStyle name="Normal 6 3 2 3 2 2 6 2" xfId="31486"/>
    <cellStyle name="Normal 6 3 2 3 2 2 6 3" xfId="31487"/>
    <cellStyle name="Normal 6 3 2 3 2 2 6 4" xfId="31488"/>
    <cellStyle name="Normal 6 3 2 3 2 2 7" xfId="31489"/>
    <cellStyle name="Normal 6 3 2 3 2 2 7 2" xfId="31490"/>
    <cellStyle name="Normal 6 3 2 3 2 2 7 3" xfId="31491"/>
    <cellStyle name="Normal 6 3 2 3 2 2 8" xfId="31492"/>
    <cellStyle name="Normal 6 3 2 3 2 2 9" xfId="31493"/>
    <cellStyle name="Normal 6 3 2 3 2 3" xfId="31494"/>
    <cellStyle name="Normal 6 3 2 3 2 3 2" xfId="31495"/>
    <cellStyle name="Normal 6 3 2 3 2 3 2 2" xfId="31496"/>
    <cellStyle name="Normal 6 3 2 3 2 3 2 2 2" xfId="31497"/>
    <cellStyle name="Normal 6 3 2 3 2 3 2 2 3" xfId="31498"/>
    <cellStyle name="Normal 6 3 2 3 2 3 2 2 4" xfId="31499"/>
    <cellStyle name="Normal 6 3 2 3 2 3 2 3" xfId="31500"/>
    <cellStyle name="Normal 6 3 2 3 2 3 2 3 2" xfId="31501"/>
    <cellStyle name="Normal 6 3 2 3 2 3 2 3 3" xfId="31502"/>
    <cellStyle name="Normal 6 3 2 3 2 3 2 4" xfId="31503"/>
    <cellStyle name="Normal 6 3 2 3 2 3 2 5" xfId="31504"/>
    <cellStyle name="Normal 6 3 2 3 2 3 2 6" xfId="31505"/>
    <cellStyle name="Normal 6 3 2 3 2 3 3" xfId="31506"/>
    <cellStyle name="Normal 6 3 2 3 2 3 3 2" xfId="31507"/>
    <cellStyle name="Normal 6 3 2 3 2 3 3 3" xfId="31508"/>
    <cellStyle name="Normal 6 3 2 3 2 3 3 4" xfId="31509"/>
    <cellStyle name="Normal 6 3 2 3 2 3 4" xfId="31510"/>
    <cellStyle name="Normal 6 3 2 3 2 3 4 2" xfId="31511"/>
    <cellStyle name="Normal 6 3 2 3 2 3 4 3" xfId="31512"/>
    <cellStyle name="Normal 6 3 2 3 2 3 4 4" xfId="31513"/>
    <cellStyle name="Normal 6 3 2 3 2 3 5" xfId="31514"/>
    <cellStyle name="Normal 6 3 2 3 2 3 5 2" xfId="31515"/>
    <cellStyle name="Normal 6 3 2 3 2 3 5 3" xfId="31516"/>
    <cellStyle name="Normal 6 3 2 3 2 3 5 4" xfId="31517"/>
    <cellStyle name="Normal 6 3 2 3 2 3 6" xfId="31518"/>
    <cellStyle name="Normal 6 3 2 3 2 3 6 2" xfId="31519"/>
    <cellStyle name="Normal 6 3 2 3 2 3 6 3" xfId="31520"/>
    <cellStyle name="Normal 6 3 2 3 2 3 7" xfId="31521"/>
    <cellStyle name="Normal 6 3 2 3 2 3 8" xfId="31522"/>
    <cellStyle name="Normal 6 3 2 3 2 3 9" xfId="31523"/>
    <cellStyle name="Normal 6 3 2 3 2 4" xfId="31524"/>
    <cellStyle name="Normal 6 3 2 3 2 4 2" xfId="31525"/>
    <cellStyle name="Normal 6 3 2 3 2 4 2 2" xfId="31526"/>
    <cellStyle name="Normal 6 3 2 3 2 4 2 3" xfId="31527"/>
    <cellStyle name="Normal 6 3 2 3 2 4 2 4" xfId="31528"/>
    <cellStyle name="Normal 6 3 2 3 2 4 3" xfId="31529"/>
    <cellStyle name="Normal 6 3 2 3 2 4 3 2" xfId="31530"/>
    <cellStyle name="Normal 6 3 2 3 2 4 3 3" xfId="31531"/>
    <cellStyle name="Normal 6 3 2 3 2 4 4" xfId="31532"/>
    <cellStyle name="Normal 6 3 2 3 2 4 5" xfId="31533"/>
    <cellStyle name="Normal 6 3 2 3 2 4 6" xfId="31534"/>
    <cellStyle name="Normal 6 3 2 3 2 5" xfId="31535"/>
    <cellStyle name="Normal 6 3 2 3 2 5 2" xfId="31536"/>
    <cellStyle name="Normal 6 3 2 3 2 5 3" xfId="31537"/>
    <cellStyle name="Normal 6 3 2 3 2 5 4" xfId="31538"/>
    <cellStyle name="Normal 6 3 2 3 2 6" xfId="31539"/>
    <cellStyle name="Normal 6 3 2 3 2 6 2" xfId="31540"/>
    <cellStyle name="Normal 6 3 2 3 2 6 3" xfId="31541"/>
    <cellStyle name="Normal 6 3 2 3 2 6 4" xfId="31542"/>
    <cellStyle name="Normal 6 3 2 3 2 7" xfId="31543"/>
    <cellStyle name="Normal 6 3 2 3 2 7 2" xfId="31544"/>
    <cellStyle name="Normal 6 3 2 3 2 7 3" xfId="31545"/>
    <cellStyle name="Normal 6 3 2 3 2 7 4" xfId="31546"/>
    <cellStyle name="Normal 6 3 2 3 2 8" xfId="31547"/>
    <cellStyle name="Normal 6 3 2 3 2 8 2" xfId="31548"/>
    <cellStyle name="Normal 6 3 2 3 2 8 3" xfId="31549"/>
    <cellStyle name="Normal 6 3 2 3 2 9" xfId="31550"/>
    <cellStyle name="Normal 6 3 2 3 3" xfId="31551"/>
    <cellStyle name="Normal 6 3 2 3 3 10" xfId="31552"/>
    <cellStyle name="Normal 6 3 2 3 3 2" xfId="31553"/>
    <cellStyle name="Normal 6 3 2 3 3 2 2" xfId="31554"/>
    <cellStyle name="Normal 6 3 2 3 3 2 2 2" xfId="31555"/>
    <cellStyle name="Normal 6 3 2 3 3 2 2 2 2" xfId="31556"/>
    <cellStyle name="Normal 6 3 2 3 3 2 2 2 3" xfId="31557"/>
    <cellStyle name="Normal 6 3 2 3 3 2 2 2 4" xfId="31558"/>
    <cellStyle name="Normal 6 3 2 3 3 2 2 3" xfId="31559"/>
    <cellStyle name="Normal 6 3 2 3 3 2 2 3 2" xfId="31560"/>
    <cellStyle name="Normal 6 3 2 3 3 2 2 3 3" xfId="31561"/>
    <cellStyle name="Normal 6 3 2 3 3 2 2 4" xfId="31562"/>
    <cellStyle name="Normal 6 3 2 3 3 2 2 5" xfId="31563"/>
    <cellStyle name="Normal 6 3 2 3 3 2 2 6" xfId="31564"/>
    <cellStyle name="Normal 6 3 2 3 3 2 3" xfId="31565"/>
    <cellStyle name="Normal 6 3 2 3 3 2 3 2" xfId="31566"/>
    <cellStyle name="Normal 6 3 2 3 3 2 3 3" xfId="31567"/>
    <cellStyle name="Normal 6 3 2 3 3 2 3 4" xfId="31568"/>
    <cellStyle name="Normal 6 3 2 3 3 2 4" xfId="31569"/>
    <cellStyle name="Normal 6 3 2 3 3 2 4 2" xfId="31570"/>
    <cellStyle name="Normal 6 3 2 3 3 2 4 3" xfId="31571"/>
    <cellStyle name="Normal 6 3 2 3 3 2 4 4" xfId="31572"/>
    <cellStyle name="Normal 6 3 2 3 3 2 5" xfId="31573"/>
    <cellStyle name="Normal 6 3 2 3 3 2 5 2" xfId="31574"/>
    <cellStyle name="Normal 6 3 2 3 3 2 5 3" xfId="31575"/>
    <cellStyle name="Normal 6 3 2 3 3 2 5 4" xfId="31576"/>
    <cellStyle name="Normal 6 3 2 3 3 2 6" xfId="31577"/>
    <cellStyle name="Normal 6 3 2 3 3 2 6 2" xfId="31578"/>
    <cellStyle name="Normal 6 3 2 3 3 2 6 3" xfId="31579"/>
    <cellStyle name="Normal 6 3 2 3 3 2 7" xfId="31580"/>
    <cellStyle name="Normal 6 3 2 3 3 2 8" xfId="31581"/>
    <cellStyle name="Normal 6 3 2 3 3 2 9" xfId="31582"/>
    <cellStyle name="Normal 6 3 2 3 3 3" xfId="31583"/>
    <cellStyle name="Normal 6 3 2 3 3 3 2" xfId="31584"/>
    <cellStyle name="Normal 6 3 2 3 3 3 2 2" xfId="31585"/>
    <cellStyle name="Normal 6 3 2 3 3 3 2 3" xfId="31586"/>
    <cellStyle name="Normal 6 3 2 3 3 3 2 4" xfId="31587"/>
    <cellStyle name="Normal 6 3 2 3 3 3 3" xfId="31588"/>
    <cellStyle name="Normal 6 3 2 3 3 3 3 2" xfId="31589"/>
    <cellStyle name="Normal 6 3 2 3 3 3 3 3" xfId="31590"/>
    <cellStyle name="Normal 6 3 2 3 3 3 4" xfId="31591"/>
    <cellStyle name="Normal 6 3 2 3 3 3 5" xfId="31592"/>
    <cellStyle name="Normal 6 3 2 3 3 3 6" xfId="31593"/>
    <cellStyle name="Normal 6 3 2 3 3 4" xfId="31594"/>
    <cellStyle name="Normal 6 3 2 3 3 4 2" xfId="31595"/>
    <cellStyle name="Normal 6 3 2 3 3 4 3" xfId="31596"/>
    <cellStyle name="Normal 6 3 2 3 3 4 4" xfId="31597"/>
    <cellStyle name="Normal 6 3 2 3 3 5" xfId="31598"/>
    <cellStyle name="Normal 6 3 2 3 3 5 2" xfId="31599"/>
    <cellStyle name="Normal 6 3 2 3 3 5 3" xfId="31600"/>
    <cellStyle name="Normal 6 3 2 3 3 5 4" xfId="31601"/>
    <cellStyle name="Normal 6 3 2 3 3 6" xfId="31602"/>
    <cellStyle name="Normal 6 3 2 3 3 6 2" xfId="31603"/>
    <cellStyle name="Normal 6 3 2 3 3 6 3" xfId="31604"/>
    <cellStyle name="Normal 6 3 2 3 3 6 4" xfId="31605"/>
    <cellStyle name="Normal 6 3 2 3 3 7" xfId="31606"/>
    <cellStyle name="Normal 6 3 2 3 3 7 2" xfId="31607"/>
    <cellStyle name="Normal 6 3 2 3 3 7 3" xfId="31608"/>
    <cellStyle name="Normal 6 3 2 3 3 8" xfId="31609"/>
    <cellStyle name="Normal 6 3 2 3 3 9" xfId="31610"/>
    <cellStyle name="Normal 6 3 2 3 4" xfId="31611"/>
    <cellStyle name="Normal 6 3 2 3 4 2" xfId="31612"/>
    <cellStyle name="Normal 6 3 2 3 4 2 2" xfId="31613"/>
    <cellStyle name="Normal 6 3 2 3 4 2 2 2" xfId="31614"/>
    <cellStyle name="Normal 6 3 2 3 4 2 2 3" xfId="31615"/>
    <cellStyle name="Normal 6 3 2 3 4 2 2 4" xfId="31616"/>
    <cellStyle name="Normal 6 3 2 3 4 2 3" xfId="31617"/>
    <cellStyle name="Normal 6 3 2 3 4 2 3 2" xfId="31618"/>
    <cellStyle name="Normal 6 3 2 3 4 2 3 3" xfId="31619"/>
    <cellStyle name="Normal 6 3 2 3 4 2 4" xfId="31620"/>
    <cellStyle name="Normal 6 3 2 3 4 2 5" xfId="31621"/>
    <cellStyle name="Normal 6 3 2 3 4 2 6" xfId="31622"/>
    <cellStyle name="Normal 6 3 2 3 4 3" xfId="31623"/>
    <cellStyle name="Normal 6 3 2 3 4 3 2" xfId="31624"/>
    <cellStyle name="Normal 6 3 2 3 4 3 3" xfId="31625"/>
    <cellStyle name="Normal 6 3 2 3 4 3 4" xfId="31626"/>
    <cellStyle name="Normal 6 3 2 3 4 4" xfId="31627"/>
    <cellStyle name="Normal 6 3 2 3 4 4 2" xfId="31628"/>
    <cellStyle name="Normal 6 3 2 3 4 4 3" xfId="31629"/>
    <cellStyle name="Normal 6 3 2 3 4 4 4" xfId="31630"/>
    <cellStyle name="Normal 6 3 2 3 4 5" xfId="31631"/>
    <cellStyle name="Normal 6 3 2 3 4 5 2" xfId="31632"/>
    <cellStyle name="Normal 6 3 2 3 4 5 3" xfId="31633"/>
    <cellStyle name="Normal 6 3 2 3 4 5 4" xfId="31634"/>
    <cellStyle name="Normal 6 3 2 3 4 6" xfId="31635"/>
    <cellStyle name="Normal 6 3 2 3 4 6 2" xfId="31636"/>
    <cellStyle name="Normal 6 3 2 3 4 6 3" xfId="31637"/>
    <cellStyle name="Normal 6 3 2 3 4 7" xfId="31638"/>
    <cellStyle name="Normal 6 3 2 3 4 8" xfId="31639"/>
    <cellStyle name="Normal 6 3 2 3 4 9" xfId="31640"/>
    <cellStyle name="Normal 6 3 2 3 5" xfId="31641"/>
    <cellStyle name="Normal 6 3 2 3 5 2" xfId="31642"/>
    <cellStyle name="Normal 6 3 2 3 5 2 2" xfId="31643"/>
    <cellStyle name="Normal 6 3 2 3 5 2 2 2" xfId="31644"/>
    <cellStyle name="Normal 6 3 2 3 5 2 2 3" xfId="31645"/>
    <cellStyle name="Normal 6 3 2 3 5 2 2 4" xfId="31646"/>
    <cellStyle name="Normal 6 3 2 3 5 2 3" xfId="31647"/>
    <cellStyle name="Normal 6 3 2 3 5 2 3 2" xfId="31648"/>
    <cellStyle name="Normal 6 3 2 3 5 2 3 3" xfId="31649"/>
    <cellStyle name="Normal 6 3 2 3 5 2 4" xfId="31650"/>
    <cellStyle name="Normal 6 3 2 3 5 2 5" xfId="31651"/>
    <cellStyle name="Normal 6 3 2 3 5 2 6" xfId="31652"/>
    <cellStyle name="Normal 6 3 2 3 5 3" xfId="31653"/>
    <cellStyle name="Normal 6 3 2 3 5 3 2" xfId="31654"/>
    <cellStyle name="Normal 6 3 2 3 5 3 3" xfId="31655"/>
    <cellStyle name="Normal 6 3 2 3 5 3 4" xfId="31656"/>
    <cellStyle name="Normal 6 3 2 3 5 4" xfId="31657"/>
    <cellStyle name="Normal 6 3 2 3 5 4 2" xfId="31658"/>
    <cellStyle name="Normal 6 3 2 3 5 4 3" xfId="31659"/>
    <cellStyle name="Normal 6 3 2 3 5 4 4" xfId="31660"/>
    <cellStyle name="Normal 6 3 2 3 5 5" xfId="31661"/>
    <cellStyle name="Normal 6 3 2 3 5 5 2" xfId="31662"/>
    <cellStyle name="Normal 6 3 2 3 5 5 3" xfId="31663"/>
    <cellStyle name="Normal 6 3 2 3 5 5 4" xfId="31664"/>
    <cellStyle name="Normal 6 3 2 3 5 6" xfId="31665"/>
    <cellStyle name="Normal 6 3 2 3 5 6 2" xfId="31666"/>
    <cellStyle name="Normal 6 3 2 3 5 6 3" xfId="31667"/>
    <cellStyle name="Normal 6 3 2 3 5 7" xfId="31668"/>
    <cellStyle name="Normal 6 3 2 3 5 8" xfId="31669"/>
    <cellStyle name="Normal 6 3 2 3 5 9" xfId="31670"/>
    <cellStyle name="Normal 6 3 2 3 6" xfId="31671"/>
    <cellStyle name="Normal 6 3 2 3 6 2" xfId="31672"/>
    <cellStyle name="Normal 6 3 2 3 6 2 2" xfId="31673"/>
    <cellStyle name="Normal 6 3 2 3 6 2 2 2" xfId="31674"/>
    <cellStyle name="Normal 6 3 2 3 6 2 2 3" xfId="31675"/>
    <cellStyle name="Normal 6 3 2 3 6 2 2 4" xfId="31676"/>
    <cellStyle name="Normal 6 3 2 3 6 2 3" xfId="31677"/>
    <cellStyle name="Normal 6 3 2 3 6 2 3 2" xfId="31678"/>
    <cellStyle name="Normal 6 3 2 3 6 2 3 3" xfId="31679"/>
    <cellStyle name="Normal 6 3 2 3 6 2 4" xfId="31680"/>
    <cellStyle name="Normal 6 3 2 3 6 2 5" xfId="31681"/>
    <cellStyle name="Normal 6 3 2 3 6 2 6" xfId="31682"/>
    <cellStyle name="Normal 6 3 2 3 6 3" xfId="31683"/>
    <cellStyle name="Normal 6 3 2 3 6 3 2" xfId="31684"/>
    <cellStyle name="Normal 6 3 2 3 6 3 3" xfId="31685"/>
    <cellStyle name="Normal 6 3 2 3 6 3 4" xfId="31686"/>
    <cellStyle name="Normal 6 3 2 3 6 4" xfId="31687"/>
    <cellStyle name="Normal 6 3 2 3 6 4 2" xfId="31688"/>
    <cellStyle name="Normal 6 3 2 3 6 4 3" xfId="31689"/>
    <cellStyle name="Normal 6 3 2 3 6 4 4" xfId="31690"/>
    <cellStyle name="Normal 6 3 2 3 6 5" xfId="31691"/>
    <cellStyle name="Normal 6 3 2 3 6 5 2" xfId="31692"/>
    <cellStyle name="Normal 6 3 2 3 6 5 3" xfId="31693"/>
    <cellStyle name="Normal 6 3 2 3 6 6" xfId="31694"/>
    <cellStyle name="Normal 6 3 2 3 6 7" xfId="31695"/>
    <cellStyle name="Normal 6 3 2 3 6 8" xfId="31696"/>
    <cellStyle name="Normal 6 3 2 3 7" xfId="31697"/>
    <cellStyle name="Normal 6 3 2 3 7 2" xfId="31698"/>
    <cellStyle name="Normal 6 3 2 3 7 2 2" xfId="31699"/>
    <cellStyle name="Normal 6 3 2 3 7 2 3" xfId="31700"/>
    <cellStyle name="Normal 6 3 2 3 7 2 4" xfId="31701"/>
    <cellStyle name="Normal 6 3 2 3 7 3" xfId="31702"/>
    <cellStyle name="Normal 6 3 2 3 7 3 2" xfId="31703"/>
    <cellStyle name="Normal 6 3 2 3 7 3 3" xfId="31704"/>
    <cellStyle name="Normal 6 3 2 3 7 4" xfId="31705"/>
    <cellStyle name="Normal 6 3 2 3 7 5" xfId="31706"/>
    <cellStyle name="Normal 6 3 2 3 7 6" xfId="31707"/>
    <cellStyle name="Normal 6 3 2 3 8" xfId="31708"/>
    <cellStyle name="Normal 6 3 2 3 8 2" xfId="31709"/>
    <cellStyle name="Normal 6 3 2 3 8 3" xfId="31710"/>
    <cellStyle name="Normal 6 3 2 3 8 4" xfId="31711"/>
    <cellStyle name="Normal 6 3 2 3 9" xfId="31712"/>
    <cellStyle name="Normal 6 3 2 3 9 2" xfId="31713"/>
    <cellStyle name="Normal 6 3 2 3 9 3" xfId="31714"/>
    <cellStyle name="Normal 6 3 2 3 9 4" xfId="31715"/>
    <cellStyle name="Normal 6 3 2 4" xfId="31716"/>
    <cellStyle name="Normal 6 3 2 4 10" xfId="31717"/>
    <cellStyle name="Normal 6 3 2 4 11" xfId="31718"/>
    <cellStyle name="Normal 6 3 2 4 2" xfId="31719"/>
    <cellStyle name="Normal 6 3 2 4 2 10" xfId="31720"/>
    <cellStyle name="Normal 6 3 2 4 2 2" xfId="31721"/>
    <cellStyle name="Normal 6 3 2 4 2 2 2" xfId="31722"/>
    <cellStyle name="Normal 6 3 2 4 2 2 2 2" xfId="31723"/>
    <cellStyle name="Normal 6 3 2 4 2 2 2 2 2" xfId="31724"/>
    <cellStyle name="Normal 6 3 2 4 2 2 2 2 3" xfId="31725"/>
    <cellStyle name="Normal 6 3 2 4 2 2 2 2 4" xfId="31726"/>
    <cellStyle name="Normal 6 3 2 4 2 2 2 3" xfId="31727"/>
    <cellStyle name="Normal 6 3 2 4 2 2 2 3 2" xfId="31728"/>
    <cellStyle name="Normal 6 3 2 4 2 2 2 3 3" xfId="31729"/>
    <cellStyle name="Normal 6 3 2 4 2 2 2 4" xfId="31730"/>
    <cellStyle name="Normal 6 3 2 4 2 2 2 5" xfId="31731"/>
    <cellStyle name="Normal 6 3 2 4 2 2 2 6" xfId="31732"/>
    <cellStyle name="Normal 6 3 2 4 2 2 3" xfId="31733"/>
    <cellStyle name="Normal 6 3 2 4 2 2 3 2" xfId="31734"/>
    <cellStyle name="Normal 6 3 2 4 2 2 3 3" xfId="31735"/>
    <cellStyle name="Normal 6 3 2 4 2 2 3 4" xfId="31736"/>
    <cellStyle name="Normal 6 3 2 4 2 2 4" xfId="31737"/>
    <cellStyle name="Normal 6 3 2 4 2 2 4 2" xfId="31738"/>
    <cellStyle name="Normal 6 3 2 4 2 2 4 3" xfId="31739"/>
    <cellStyle name="Normal 6 3 2 4 2 2 4 4" xfId="31740"/>
    <cellStyle name="Normal 6 3 2 4 2 2 5" xfId="31741"/>
    <cellStyle name="Normal 6 3 2 4 2 2 5 2" xfId="31742"/>
    <cellStyle name="Normal 6 3 2 4 2 2 5 3" xfId="31743"/>
    <cellStyle name="Normal 6 3 2 4 2 2 5 4" xfId="31744"/>
    <cellStyle name="Normal 6 3 2 4 2 2 6" xfId="31745"/>
    <cellStyle name="Normal 6 3 2 4 2 2 6 2" xfId="31746"/>
    <cellStyle name="Normal 6 3 2 4 2 2 6 3" xfId="31747"/>
    <cellStyle name="Normal 6 3 2 4 2 2 7" xfId="31748"/>
    <cellStyle name="Normal 6 3 2 4 2 2 8" xfId="31749"/>
    <cellStyle name="Normal 6 3 2 4 2 2 9" xfId="31750"/>
    <cellStyle name="Normal 6 3 2 4 2 3" xfId="31751"/>
    <cellStyle name="Normal 6 3 2 4 2 3 2" xfId="31752"/>
    <cellStyle name="Normal 6 3 2 4 2 3 2 2" xfId="31753"/>
    <cellStyle name="Normal 6 3 2 4 2 3 2 3" xfId="31754"/>
    <cellStyle name="Normal 6 3 2 4 2 3 2 4" xfId="31755"/>
    <cellStyle name="Normal 6 3 2 4 2 3 3" xfId="31756"/>
    <cellStyle name="Normal 6 3 2 4 2 3 3 2" xfId="31757"/>
    <cellStyle name="Normal 6 3 2 4 2 3 3 3" xfId="31758"/>
    <cellStyle name="Normal 6 3 2 4 2 3 4" xfId="31759"/>
    <cellStyle name="Normal 6 3 2 4 2 3 5" xfId="31760"/>
    <cellStyle name="Normal 6 3 2 4 2 3 6" xfId="31761"/>
    <cellStyle name="Normal 6 3 2 4 2 4" xfId="31762"/>
    <cellStyle name="Normal 6 3 2 4 2 4 2" xfId="31763"/>
    <cellStyle name="Normal 6 3 2 4 2 4 3" xfId="31764"/>
    <cellStyle name="Normal 6 3 2 4 2 4 4" xfId="31765"/>
    <cellStyle name="Normal 6 3 2 4 2 5" xfId="31766"/>
    <cellStyle name="Normal 6 3 2 4 2 5 2" xfId="31767"/>
    <cellStyle name="Normal 6 3 2 4 2 5 3" xfId="31768"/>
    <cellStyle name="Normal 6 3 2 4 2 5 4" xfId="31769"/>
    <cellStyle name="Normal 6 3 2 4 2 6" xfId="31770"/>
    <cellStyle name="Normal 6 3 2 4 2 6 2" xfId="31771"/>
    <cellStyle name="Normal 6 3 2 4 2 6 3" xfId="31772"/>
    <cellStyle name="Normal 6 3 2 4 2 6 4" xfId="31773"/>
    <cellStyle name="Normal 6 3 2 4 2 7" xfId="31774"/>
    <cellStyle name="Normal 6 3 2 4 2 7 2" xfId="31775"/>
    <cellStyle name="Normal 6 3 2 4 2 7 3" xfId="31776"/>
    <cellStyle name="Normal 6 3 2 4 2 8" xfId="31777"/>
    <cellStyle name="Normal 6 3 2 4 2 9" xfId="31778"/>
    <cellStyle name="Normal 6 3 2 4 3" xfId="31779"/>
    <cellStyle name="Normal 6 3 2 4 3 2" xfId="31780"/>
    <cellStyle name="Normal 6 3 2 4 3 2 2" xfId="31781"/>
    <cellStyle name="Normal 6 3 2 4 3 2 2 2" xfId="31782"/>
    <cellStyle name="Normal 6 3 2 4 3 2 2 3" xfId="31783"/>
    <cellStyle name="Normal 6 3 2 4 3 2 2 4" xfId="31784"/>
    <cellStyle name="Normal 6 3 2 4 3 2 3" xfId="31785"/>
    <cellStyle name="Normal 6 3 2 4 3 2 3 2" xfId="31786"/>
    <cellStyle name="Normal 6 3 2 4 3 2 3 3" xfId="31787"/>
    <cellStyle name="Normal 6 3 2 4 3 2 4" xfId="31788"/>
    <cellStyle name="Normal 6 3 2 4 3 2 5" xfId="31789"/>
    <cellStyle name="Normal 6 3 2 4 3 2 6" xfId="31790"/>
    <cellStyle name="Normal 6 3 2 4 3 3" xfId="31791"/>
    <cellStyle name="Normal 6 3 2 4 3 3 2" xfId="31792"/>
    <cellStyle name="Normal 6 3 2 4 3 3 3" xfId="31793"/>
    <cellStyle name="Normal 6 3 2 4 3 3 4" xfId="31794"/>
    <cellStyle name="Normal 6 3 2 4 3 4" xfId="31795"/>
    <cellStyle name="Normal 6 3 2 4 3 4 2" xfId="31796"/>
    <cellStyle name="Normal 6 3 2 4 3 4 3" xfId="31797"/>
    <cellStyle name="Normal 6 3 2 4 3 4 4" xfId="31798"/>
    <cellStyle name="Normal 6 3 2 4 3 5" xfId="31799"/>
    <cellStyle name="Normal 6 3 2 4 3 5 2" xfId="31800"/>
    <cellStyle name="Normal 6 3 2 4 3 5 3" xfId="31801"/>
    <cellStyle name="Normal 6 3 2 4 3 5 4" xfId="31802"/>
    <cellStyle name="Normal 6 3 2 4 3 6" xfId="31803"/>
    <cellStyle name="Normal 6 3 2 4 3 6 2" xfId="31804"/>
    <cellStyle name="Normal 6 3 2 4 3 6 3" xfId="31805"/>
    <cellStyle name="Normal 6 3 2 4 3 7" xfId="31806"/>
    <cellStyle name="Normal 6 3 2 4 3 8" xfId="31807"/>
    <cellStyle name="Normal 6 3 2 4 3 9" xfId="31808"/>
    <cellStyle name="Normal 6 3 2 4 4" xfId="31809"/>
    <cellStyle name="Normal 6 3 2 4 4 2" xfId="31810"/>
    <cellStyle name="Normal 6 3 2 4 4 2 2" xfId="31811"/>
    <cellStyle name="Normal 6 3 2 4 4 2 3" xfId="31812"/>
    <cellStyle name="Normal 6 3 2 4 4 2 4" xfId="31813"/>
    <cellStyle name="Normal 6 3 2 4 4 3" xfId="31814"/>
    <cellStyle name="Normal 6 3 2 4 4 3 2" xfId="31815"/>
    <cellStyle name="Normal 6 3 2 4 4 3 3" xfId="31816"/>
    <cellStyle name="Normal 6 3 2 4 4 4" xfId="31817"/>
    <cellStyle name="Normal 6 3 2 4 4 5" xfId="31818"/>
    <cellStyle name="Normal 6 3 2 4 4 6" xfId="31819"/>
    <cellStyle name="Normal 6 3 2 4 5" xfId="31820"/>
    <cellStyle name="Normal 6 3 2 4 5 2" xfId="31821"/>
    <cellStyle name="Normal 6 3 2 4 5 3" xfId="31822"/>
    <cellStyle name="Normal 6 3 2 4 5 4" xfId="31823"/>
    <cellStyle name="Normal 6 3 2 4 6" xfId="31824"/>
    <cellStyle name="Normal 6 3 2 4 6 2" xfId="31825"/>
    <cellStyle name="Normal 6 3 2 4 6 3" xfId="31826"/>
    <cellStyle name="Normal 6 3 2 4 6 4" xfId="31827"/>
    <cellStyle name="Normal 6 3 2 4 7" xfId="31828"/>
    <cellStyle name="Normal 6 3 2 4 7 2" xfId="31829"/>
    <cellStyle name="Normal 6 3 2 4 7 3" xfId="31830"/>
    <cellStyle name="Normal 6 3 2 4 7 4" xfId="31831"/>
    <cellStyle name="Normal 6 3 2 4 8" xfId="31832"/>
    <cellStyle name="Normal 6 3 2 4 8 2" xfId="31833"/>
    <cellStyle name="Normal 6 3 2 4 8 3" xfId="31834"/>
    <cellStyle name="Normal 6 3 2 4 9" xfId="31835"/>
    <cellStyle name="Normal 6 3 2 5" xfId="31836"/>
    <cellStyle name="Normal 6 3 2 5 10" xfId="31837"/>
    <cellStyle name="Normal 6 3 2 5 11" xfId="31838"/>
    <cellStyle name="Normal 6 3 2 5 2" xfId="31839"/>
    <cellStyle name="Normal 6 3 2 5 2 10" xfId="31840"/>
    <cellStyle name="Normal 6 3 2 5 2 2" xfId="31841"/>
    <cellStyle name="Normal 6 3 2 5 2 2 2" xfId="31842"/>
    <cellStyle name="Normal 6 3 2 5 2 2 2 2" xfId="31843"/>
    <cellStyle name="Normal 6 3 2 5 2 2 2 2 2" xfId="31844"/>
    <cellStyle name="Normal 6 3 2 5 2 2 2 2 3" xfId="31845"/>
    <cellStyle name="Normal 6 3 2 5 2 2 2 2 4" xfId="31846"/>
    <cellStyle name="Normal 6 3 2 5 2 2 2 3" xfId="31847"/>
    <cellStyle name="Normal 6 3 2 5 2 2 2 3 2" xfId="31848"/>
    <cellStyle name="Normal 6 3 2 5 2 2 2 3 3" xfId="31849"/>
    <cellStyle name="Normal 6 3 2 5 2 2 2 4" xfId="31850"/>
    <cellStyle name="Normal 6 3 2 5 2 2 2 5" xfId="31851"/>
    <cellStyle name="Normal 6 3 2 5 2 2 2 6" xfId="31852"/>
    <cellStyle name="Normal 6 3 2 5 2 2 3" xfId="31853"/>
    <cellStyle name="Normal 6 3 2 5 2 2 3 2" xfId="31854"/>
    <cellStyle name="Normal 6 3 2 5 2 2 3 3" xfId="31855"/>
    <cellStyle name="Normal 6 3 2 5 2 2 3 4" xfId="31856"/>
    <cellStyle name="Normal 6 3 2 5 2 2 4" xfId="31857"/>
    <cellStyle name="Normal 6 3 2 5 2 2 4 2" xfId="31858"/>
    <cellStyle name="Normal 6 3 2 5 2 2 4 3" xfId="31859"/>
    <cellStyle name="Normal 6 3 2 5 2 2 4 4" xfId="31860"/>
    <cellStyle name="Normal 6 3 2 5 2 2 5" xfId="31861"/>
    <cellStyle name="Normal 6 3 2 5 2 2 5 2" xfId="31862"/>
    <cellStyle name="Normal 6 3 2 5 2 2 5 3" xfId="31863"/>
    <cellStyle name="Normal 6 3 2 5 2 2 5 4" xfId="31864"/>
    <cellStyle name="Normal 6 3 2 5 2 2 6" xfId="31865"/>
    <cellStyle name="Normal 6 3 2 5 2 2 6 2" xfId="31866"/>
    <cellStyle name="Normal 6 3 2 5 2 2 6 3" xfId="31867"/>
    <cellStyle name="Normal 6 3 2 5 2 2 7" xfId="31868"/>
    <cellStyle name="Normal 6 3 2 5 2 2 8" xfId="31869"/>
    <cellStyle name="Normal 6 3 2 5 2 2 9" xfId="31870"/>
    <cellStyle name="Normal 6 3 2 5 2 3" xfId="31871"/>
    <cellStyle name="Normal 6 3 2 5 2 3 2" xfId="31872"/>
    <cellStyle name="Normal 6 3 2 5 2 3 2 2" xfId="31873"/>
    <cellStyle name="Normal 6 3 2 5 2 3 2 3" xfId="31874"/>
    <cellStyle name="Normal 6 3 2 5 2 3 2 4" xfId="31875"/>
    <cellStyle name="Normal 6 3 2 5 2 3 3" xfId="31876"/>
    <cellStyle name="Normal 6 3 2 5 2 3 3 2" xfId="31877"/>
    <cellStyle name="Normal 6 3 2 5 2 3 3 3" xfId="31878"/>
    <cellStyle name="Normal 6 3 2 5 2 3 4" xfId="31879"/>
    <cellStyle name="Normal 6 3 2 5 2 3 5" xfId="31880"/>
    <cellStyle name="Normal 6 3 2 5 2 3 6" xfId="31881"/>
    <cellStyle name="Normal 6 3 2 5 2 4" xfId="31882"/>
    <cellStyle name="Normal 6 3 2 5 2 4 2" xfId="31883"/>
    <cellStyle name="Normal 6 3 2 5 2 4 3" xfId="31884"/>
    <cellStyle name="Normal 6 3 2 5 2 4 4" xfId="31885"/>
    <cellStyle name="Normal 6 3 2 5 2 5" xfId="31886"/>
    <cellStyle name="Normal 6 3 2 5 2 5 2" xfId="31887"/>
    <cellStyle name="Normal 6 3 2 5 2 5 3" xfId="31888"/>
    <cellStyle name="Normal 6 3 2 5 2 5 4" xfId="31889"/>
    <cellStyle name="Normal 6 3 2 5 2 6" xfId="31890"/>
    <cellStyle name="Normal 6 3 2 5 2 6 2" xfId="31891"/>
    <cellStyle name="Normal 6 3 2 5 2 6 3" xfId="31892"/>
    <cellStyle name="Normal 6 3 2 5 2 6 4" xfId="31893"/>
    <cellStyle name="Normal 6 3 2 5 2 7" xfId="31894"/>
    <cellStyle name="Normal 6 3 2 5 2 7 2" xfId="31895"/>
    <cellStyle name="Normal 6 3 2 5 2 7 3" xfId="31896"/>
    <cellStyle name="Normal 6 3 2 5 2 8" xfId="31897"/>
    <cellStyle name="Normal 6 3 2 5 2 9" xfId="31898"/>
    <cellStyle name="Normal 6 3 2 5 3" xfId="31899"/>
    <cellStyle name="Normal 6 3 2 5 3 2" xfId="31900"/>
    <cellStyle name="Normal 6 3 2 5 3 2 2" xfId="31901"/>
    <cellStyle name="Normal 6 3 2 5 3 2 2 2" xfId="31902"/>
    <cellStyle name="Normal 6 3 2 5 3 2 2 3" xfId="31903"/>
    <cellStyle name="Normal 6 3 2 5 3 2 2 4" xfId="31904"/>
    <cellStyle name="Normal 6 3 2 5 3 2 3" xfId="31905"/>
    <cellStyle name="Normal 6 3 2 5 3 2 3 2" xfId="31906"/>
    <cellStyle name="Normal 6 3 2 5 3 2 3 3" xfId="31907"/>
    <cellStyle name="Normal 6 3 2 5 3 2 4" xfId="31908"/>
    <cellStyle name="Normal 6 3 2 5 3 2 5" xfId="31909"/>
    <cellStyle name="Normal 6 3 2 5 3 2 6" xfId="31910"/>
    <cellStyle name="Normal 6 3 2 5 3 3" xfId="31911"/>
    <cellStyle name="Normal 6 3 2 5 3 3 2" xfId="31912"/>
    <cellStyle name="Normal 6 3 2 5 3 3 3" xfId="31913"/>
    <cellStyle name="Normal 6 3 2 5 3 3 4" xfId="31914"/>
    <cellStyle name="Normal 6 3 2 5 3 4" xfId="31915"/>
    <cellStyle name="Normal 6 3 2 5 3 4 2" xfId="31916"/>
    <cellStyle name="Normal 6 3 2 5 3 4 3" xfId="31917"/>
    <cellStyle name="Normal 6 3 2 5 3 4 4" xfId="31918"/>
    <cellStyle name="Normal 6 3 2 5 3 5" xfId="31919"/>
    <cellStyle name="Normal 6 3 2 5 3 5 2" xfId="31920"/>
    <cellStyle name="Normal 6 3 2 5 3 5 3" xfId="31921"/>
    <cellStyle name="Normal 6 3 2 5 3 5 4" xfId="31922"/>
    <cellStyle name="Normal 6 3 2 5 3 6" xfId="31923"/>
    <cellStyle name="Normal 6 3 2 5 3 6 2" xfId="31924"/>
    <cellStyle name="Normal 6 3 2 5 3 6 3" xfId="31925"/>
    <cellStyle name="Normal 6 3 2 5 3 7" xfId="31926"/>
    <cellStyle name="Normal 6 3 2 5 3 8" xfId="31927"/>
    <cellStyle name="Normal 6 3 2 5 3 9" xfId="31928"/>
    <cellStyle name="Normal 6 3 2 5 4" xfId="31929"/>
    <cellStyle name="Normal 6 3 2 5 4 2" xfId="31930"/>
    <cellStyle name="Normal 6 3 2 5 4 2 2" xfId="31931"/>
    <cellStyle name="Normal 6 3 2 5 4 2 3" xfId="31932"/>
    <cellStyle name="Normal 6 3 2 5 4 2 4" xfId="31933"/>
    <cellStyle name="Normal 6 3 2 5 4 3" xfId="31934"/>
    <cellStyle name="Normal 6 3 2 5 4 3 2" xfId="31935"/>
    <cellStyle name="Normal 6 3 2 5 4 3 3" xfId="31936"/>
    <cellStyle name="Normal 6 3 2 5 4 4" xfId="31937"/>
    <cellStyle name="Normal 6 3 2 5 4 5" xfId="31938"/>
    <cellStyle name="Normal 6 3 2 5 4 6" xfId="31939"/>
    <cellStyle name="Normal 6 3 2 5 5" xfId="31940"/>
    <cellStyle name="Normal 6 3 2 5 5 2" xfId="31941"/>
    <cellStyle name="Normal 6 3 2 5 5 3" xfId="31942"/>
    <cellStyle name="Normal 6 3 2 5 5 4" xfId="31943"/>
    <cellStyle name="Normal 6 3 2 5 6" xfId="31944"/>
    <cellStyle name="Normal 6 3 2 5 6 2" xfId="31945"/>
    <cellStyle name="Normal 6 3 2 5 6 3" xfId="31946"/>
    <cellStyle name="Normal 6 3 2 5 6 4" xfId="31947"/>
    <cellStyle name="Normal 6 3 2 5 7" xfId="31948"/>
    <cellStyle name="Normal 6 3 2 5 7 2" xfId="31949"/>
    <cellStyle name="Normal 6 3 2 5 7 3" xfId="31950"/>
    <cellStyle name="Normal 6 3 2 5 7 4" xfId="31951"/>
    <cellStyle name="Normal 6 3 2 5 8" xfId="31952"/>
    <cellStyle name="Normal 6 3 2 5 8 2" xfId="31953"/>
    <cellStyle name="Normal 6 3 2 5 8 3" xfId="31954"/>
    <cellStyle name="Normal 6 3 2 5 9" xfId="31955"/>
    <cellStyle name="Normal 6 3 2 6" xfId="31956"/>
    <cellStyle name="Normal 6 3 2 6 10" xfId="31957"/>
    <cellStyle name="Normal 6 3 2 6 11" xfId="31958"/>
    <cellStyle name="Normal 6 3 2 6 2" xfId="31959"/>
    <cellStyle name="Normal 6 3 2 6 2 10" xfId="31960"/>
    <cellStyle name="Normal 6 3 2 6 2 2" xfId="31961"/>
    <cellStyle name="Normal 6 3 2 6 2 2 2" xfId="31962"/>
    <cellStyle name="Normal 6 3 2 6 2 2 2 2" xfId="31963"/>
    <cellStyle name="Normal 6 3 2 6 2 2 2 2 2" xfId="31964"/>
    <cellStyle name="Normal 6 3 2 6 2 2 2 2 3" xfId="31965"/>
    <cellStyle name="Normal 6 3 2 6 2 2 2 2 4" xfId="31966"/>
    <cellStyle name="Normal 6 3 2 6 2 2 2 3" xfId="31967"/>
    <cellStyle name="Normal 6 3 2 6 2 2 2 3 2" xfId="31968"/>
    <cellStyle name="Normal 6 3 2 6 2 2 2 3 3" xfId="31969"/>
    <cellStyle name="Normal 6 3 2 6 2 2 2 4" xfId="31970"/>
    <cellStyle name="Normal 6 3 2 6 2 2 2 5" xfId="31971"/>
    <cellStyle name="Normal 6 3 2 6 2 2 2 6" xfId="31972"/>
    <cellStyle name="Normal 6 3 2 6 2 2 3" xfId="31973"/>
    <cellStyle name="Normal 6 3 2 6 2 2 3 2" xfId="31974"/>
    <cellStyle name="Normal 6 3 2 6 2 2 3 3" xfId="31975"/>
    <cellStyle name="Normal 6 3 2 6 2 2 3 4" xfId="31976"/>
    <cellStyle name="Normal 6 3 2 6 2 2 4" xfId="31977"/>
    <cellStyle name="Normal 6 3 2 6 2 2 4 2" xfId="31978"/>
    <cellStyle name="Normal 6 3 2 6 2 2 4 3" xfId="31979"/>
    <cellStyle name="Normal 6 3 2 6 2 2 4 4" xfId="31980"/>
    <cellStyle name="Normal 6 3 2 6 2 2 5" xfId="31981"/>
    <cellStyle name="Normal 6 3 2 6 2 2 5 2" xfId="31982"/>
    <cellStyle name="Normal 6 3 2 6 2 2 5 3" xfId="31983"/>
    <cellStyle name="Normal 6 3 2 6 2 2 5 4" xfId="31984"/>
    <cellStyle name="Normal 6 3 2 6 2 2 6" xfId="31985"/>
    <cellStyle name="Normal 6 3 2 6 2 2 6 2" xfId="31986"/>
    <cellStyle name="Normal 6 3 2 6 2 2 6 3" xfId="31987"/>
    <cellStyle name="Normal 6 3 2 6 2 2 7" xfId="31988"/>
    <cellStyle name="Normal 6 3 2 6 2 2 8" xfId="31989"/>
    <cellStyle name="Normal 6 3 2 6 2 2 9" xfId="31990"/>
    <cellStyle name="Normal 6 3 2 6 2 3" xfId="31991"/>
    <cellStyle name="Normal 6 3 2 6 2 3 2" xfId="31992"/>
    <cellStyle name="Normal 6 3 2 6 2 3 2 2" xfId="31993"/>
    <cellStyle name="Normal 6 3 2 6 2 3 2 3" xfId="31994"/>
    <cellStyle name="Normal 6 3 2 6 2 3 2 4" xfId="31995"/>
    <cellStyle name="Normal 6 3 2 6 2 3 3" xfId="31996"/>
    <cellStyle name="Normal 6 3 2 6 2 3 3 2" xfId="31997"/>
    <cellStyle name="Normal 6 3 2 6 2 3 3 3" xfId="31998"/>
    <cellStyle name="Normal 6 3 2 6 2 3 4" xfId="31999"/>
    <cellStyle name="Normal 6 3 2 6 2 3 5" xfId="32000"/>
    <cellStyle name="Normal 6 3 2 6 2 3 6" xfId="32001"/>
    <cellStyle name="Normal 6 3 2 6 2 4" xfId="32002"/>
    <cellStyle name="Normal 6 3 2 6 2 4 2" xfId="32003"/>
    <cellStyle name="Normal 6 3 2 6 2 4 3" xfId="32004"/>
    <cellStyle name="Normal 6 3 2 6 2 4 4" xfId="32005"/>
    <cellStyle name="Normal 6 3 2 6 2 5" xfId="32006"/>
    <cellStyle name="Normal 6 3 2 6 2 5 2" xfId="32007"/>
    <cellStyle name="Normal 6 3 2 6 2 5 3" xfId="32008"/>
    <cellStyle name="Normal 6 3 2 6 2 5 4" xfId="32009"/>
    <cellStyle name="Normal 6 3 2 6 2 6" xfId="32010"/>
    <cellStyle name="Normal 6 3 2 6 2 6 2" xfId="32011"/>
    <cellStyle name="Normal 6 3 2 6 2 6 3" xfId="32012"/>
    <cellStyle name="Normal 6 3 2 6 2 6 4" xfId="32013"/>
    <cellStyle name="Normal 6 3 2 6 2 7" xfId="32014"/>
    <cellStyle name="Normal 6 3 2 6 2 7 2" xfId="32015"/>
    <cellStyle name="Normal 6 3 2 6 2 7 3" xfId="32016"/>
    <cellStyle name="Normal 6 3 2 6 2 8" xfId="32017"/>
    <cellStyle name="Normal 6 3 2 6 2 9" xfId="32018"/>
    <cellStyle name="Normal 6 3 2 6 3" xfId="32019"/>
    <cellStyle name="Normal 6 3 2 6 3 2" xfId="32020"/>
    <cellStyle name="Normal 6 3 2 6 3 2 2" xfId="32021"/>
    <cellStyle name="Normal 6 3 2 6 3 2 2 2" xfId="32022"/>
    <cellStyle name="Normal 6 3 2 6 3 2 2 3" xfId="32023"/>
    <cellStyle name="Normal 6 3 2 6 3 2 2 4" xfId="32024"/>
    <cellStyle name="Normal 6 3 2 6 3 2 3" xfId="32025"/>
    <cellStyle name="Normal 6 3 2 6 3 2 3 2" xfId="32026"/>
    <cellStyle name="Normal 6 3 2 6 3 2 3 3" xfId="32027"/>
    <cellStyle name="Normal 6 3 2 6 3 2 4" xfId="32028"/>
    <cellStyle name="Normal 6 3 2 6 3 2 5" xfId="32029"/>
    <cellStyle name="Normal 6 3 2 6 3 2 6" xfId="32030"/>
    <cellStyle name="Normal 6 3 2 6 3 3" xfId="32031"/>
    <cellStyle name="Normal 6 3 2 6 3 3 2" xfId="32032"/>
    <cellStyle name="Normal 6 3 2 6 3 3 3" xfId="32033"/>
    <cellStyle name="Normal 6 3 2 6 3 3 4" xfId="32034"/>
    <cellStyle name="Normal 6 3 2 6 3 4" xfId="32035"/>
    <cellStyle name="Normal 6 3 2 6 3 4 2" xfId="32036"/>
    <cellStyle name="Normal 6 3 2 6 3 4 3" xfId="32037"/>
    <cellStyle name="Normal 6 3 2 6 3 4 4" xfId="32038"/>
    <cellStyle name="Normal 6 3 2 6 3 5" xfId="32039"/>
    <cellStyle name="Normal 6 3 2 6 3 5 2" xfId="32040"/>
    <cellStyle name="Normal 6 3 2 6 3 5 3" xfId="32041"/>
    <cellStyle name="Normal 6 3 2 6 3 5 4" xfId="32042"/>
    <cellStyle name="Normal 6 3 2 6 3 6" xfId="32043"/>
    <cellStyle name="Normal 6 3 2 6 3 6 2" xfId="32044"/>
    <cellStyle name="Normal 6 3 2 6 3 6 3" xfId="32045"/>
    <cellStyle name="Normal 6 3 2 6 3 7" xfId="32046"/>
    <cellStyle name="Normal 6 3 2 6 3 8" xfId="32047"/>
    <cellStyle name="Normal 6 3 2 6 3 9" xfId="32048"/>
    <cellStyle name="Normal 6 3 2 6 4" xfId="32049"/>
    <cellStyle name="Normal 6 3 2 6 4 2" xfId="32050"/>
    <cellStyle name="Normal 6 3 2 6 4 2 2" xfId="32051"/>
    <cellStyle name="Normal 6 3 2 6 4 2 3" xfId="32052"/>
    <cellStyle name="Normal 6 3 2 6 4 2 4" xfId="32053"/>
    <cellStyle name="Normal 6 3 2 6 4 3" xfId="32054"/>
    <cellStyle name="Normal 6 3 2 6 4 3 2" xfId="32055"/>
    <cellStyle name="Normal 6 3 2 6 4 3 3" xfId="32056"/>
    <cellStyle name="Normal 6 3 2 6 4 4" xfId="32057"/>
    <cellStyle name="Normal 6 3 2 6 4 5" xfId="32058"/>
    <cellStyle name="Normal 6 3 2 6 4 6" xfId="32059"/>
    <cellStyle name="Normal 6 3 2 6 5" xfId="32060"/>
    <cellStyle name="Normal 6 3 2 6 5 2" xfId="32061"/>
    <cellStyle name="Normal 6 3 2 6 5 3" xfId="32062"/>
    <cellStyle name="Normal 6 3 2 6 5 4" xfId="32063"/>
    <cellStyle name="Normal 6 3 2 6 6" xfId="32064"/>
    <cellStyle name="Normal 6 3 2 6 6 2" xfId="32065"/>
    <cellStyle name="Normal 6 3 2 6 6 3" xfId="32066"/>
    <cellStyle name="Normal 6 3 2 6 6 4" xfId="32067"/>
    <cellStyle name="Normal 6 3 2 6 7" xfId="32068"/>
    <cellStyle name="Normal 6 3 2 6 7 2" xfId="32069"/>
    <cellStyle name="Normal 6 3 2 6 7 3" xfId="32070"/>
    <cellStyle name="Normal 6 3 2 6 7 4" xfId="32071"/>
    <cellStyle name="Normal 6 3 2 6 8" xfId="32072"/>
    <cellStyle name="Normal 6 3 2 6 8 2" xfId="32073"/>
    <cellStyle name="Normal 6 3 2 6 8 3" xfId="32074"/>
    <cellStyle name="Normal 6 3 2 6 9" xfId="32075"/>
    <cellStyle name="Normal 6 3 2 7" xfId="32076"/>
    <cellStyle name="Normal 6 3 2 7 10" xfId="32077"/>
    <cellStyle name="Normal 6 3 2 7 2" xfId="32078"/>
    <cellStyle name="Normal 6 3 2 7 2 2" xfId="32079"/>
    <cellStyle name="Normal 6 3 2 7 2 2 2" xfId="32080"/>
    <cellStyle name="Normal 6 3 2 7 2 2 2 2" xfId="32081"/>
    <cellStyle name="Normal 6 3 2 7 2 2 2 3" xfId="32082"/>
    <cellStyle name="Normal 6 3 2 7 2 2 2 4" xfId="32083"/>
    <cellStyle name="Normal 6 3 2 7 2 2 3" xfId="32084"/>
    <cellStyle name="Normal 6 3 2 7 2 2 3 2" xfId="32085"/>
    <cellStyle name="Normal 6 3 2 7 2 2 3 3" xfId="32086"/>
    <cellStyle name="Normal 6 3 2 7 2 2 4" xfId="32087"/>
    <cellStyle name="Normal 6 3 2 7 2 2 5" xfId="32088"/>
    <cellStyle name="Normal 6 3 2 7 2 2 6" xfId="32089"/>
    <cellStyle name="Normal 6 3 2 7 2 3" xfId="32090"/>
    <cellStyle name="Normal 6 3 2 7 2 3 2" xfId="32091"/>
    <cellStyle name="Normal 6 3 2 7 2 3 3" xfId="32092"/>
    <cellStyle name="Normal 6 3 2 7 2 3 4" xfId="32093"/>
    <cellStyle name="Normal 6 3 2 7 2 4" xfId="32094"/>
    <cellStyle name="Normal 6 3 2 7 2 4 2" xfId="32095"/>
    <cellStyle name="Normal 6 3 2 7 2 4 3" xfId="32096"/>
    <cellStyle name="Normal 6 3 2 7 2 4 4" xfId="32097"/>
    <cellStyle name="Normal 6 3 2 7 2 5" xfId="32098"/>
    <cellStyle name="Normal 6 3 2 7 2 5 2" xfId="32099"/>
    <cellStyle name="Normal 6 3 2 7 2 5 3" xfId="32100"/>
    <cellStyle name="Normal 6 3 2 7 2 5 4" xfId="32101"/>
    <cellStyle name="Normal 6 3 2 7 2 6" xfId="32102"/>
    <cellStyle name="Normal 6 3 2 7 2 6 2" xfId="32103"/>
    <cellStyle name="Normal 6 3 2 7 2 6 3" xfId="32104"/>
    <cellStyle name="Normal 6 3 2 7 2 7" xfId="32105"/>
    <cellStyle name="Normal 6 3 2 7 2 8" xfId="32106"/>
    <cellStyle name="Normal 6 3 2 7 2 9" xfId="32107"/>
    <cellStyle name="Normal 6 3 2 7 3" xfId="32108"/>
    <cellStyle name="Normal 6 3 2 7 3 2" xfId="32109"/>
    <cellStyle name="Normal 6 3 2 7 3 2 2" xfId="32110"/>
    <cellStyle name="Normal 6 3 2 7 3 2 3" xfId="32111"/>
    <cellStyle name="Normal 6 3 2 7 3 2 4" xfId="32112"/>
    <cellStyle name="Normal 6 3 2 7 3 3" xfId="32113"/>
    <cellStyle name="Normal 6 3 2 7 3 3 2" xfId="32114"/>
    <cellStyle name="Normal 6 3 2 7 3 3 3" xfId="32115"/>
    <cellStyle name="Normal 6 3 2 7 3 4" xfId="32116"/>
    <cellStyle name="Normal 6 3 2 7 3 5" xfId="32117"/>
    <cellStyle name="Normal 6 3 2 7 3 6" xfId="32118"/>
    <cellStyle name="Normal 6 3 2 7 4" xfId="32119"/>
    <cellStyle name="Normal 6 3 2 7 4 2" xfId="32120"/>
    <cellStyle name="Normal 6 3 2 7 4 3" xfId="32121"/>
    <cellStyle name="Normal 6 3 2 7 4 4" xfId="32122"/>
    <cellStyle name="Normal 6 3 2 7 5" xfId="32123"/>
    <cellStyle name="Normal 6 3 2 7 5 2" xfId="32124"/>
    <cellStyle name="Normal 6 3 2 7 5 3" xfId="32125"/>
    <cellStyle name="Normal 6 3 2 7 5 4" xfId="32126"/>
    <cellStyle name="Normal 6 3 2 7 6" xfId="32127"/>
    <cellStyle name="Normal 6 3 2 7 6 2" xfId="32128"/>
    <cellStyle name="Normal 6 3 2 7 6 3" xfId="32129"/>
    <cellStyle name="Normal 6 3 2 7 6 4" xfId="32130"/>
    <cellStyle name="Normal 6 3 2 7 7" xfId="32131"/>
    <cellStyle name="Normal 6 3 2 7 7 2" xfId="32132"/>
    <cellStyle name="Normal 6 3 2 7 7 3" xfId="32133"/>
    <cellStyle name="Normal 6 3 2 7 8" xfId="32134"/>
    <cellStyle name="Normal 6 3 2 7 9" xfId="32135"/>
    <cellStyle name="Normal 6 3 2 8" xfId="32136"/>
    <cellStyle name="Normal 6 3 2 8 2" xfId="32137"/>
    <cellStyle name="Normal 6 3 2 8 2 2" xfId="32138"/>
    <cellStyle name="Normal 6 3 2 8 2 2 2" xfId="32139"/>
    <cellStyle name="Normal 6 3 2 8 2 2 3" xfId="32140"/>
    <cellStyle name="Normal 6 3 2 8 2 2 4" xfId="32141"/>
    <cellStyle name="Normal 6 3 2 8 2 3" xfId="32142"/>
    <cellStyle name="Normal 6 3 2 8 2 3 2" xfId="32143"/>
    <cellStyle name="Normal 6 3 2 8 2 3 3" xfId="32144"/>
    <cellStyle name="Normal 6 3 2 8 2 4" xfId="32145"/>
    <cellStyle name="Normal 6 3 2 8 2 5" xfId="32146"/>
    <cellStyle name="Normal 6 3 2 8 2 6" xfId="32147"/>
    <cellStyle name="Normal 6 3 2 8 3" xfId="32148"/>
    <cellStyle name="Normal 6 3 2 8 3 2" xfId="32149"/>
    <cellStyle name="Normal 6 3 2 8 3 3" xfId="32150"/>
    <cellStyle name="Normal 6 3 2 8 3 4" xfId="32151"/>
    <cellStyle name="Normal 6 3 2 8 4" xfId="32152"/>
    <cellStyle name="Normal 6 3 2 8 4 2" xfId="32153"/>
    <cellStyle name="Normal 6 3 2 8 4 3" xfId="32154"/>
    <cellStyle name="Normal 6 3 2 8 4 4" xfId="32155"/>
    <cellStyle name="Normal 6 3 2 8 5" xfId="32156"/>
    <cellStyle name="Normal 6 3 2 8 5 2" xfId="32157"/>
    <cellStyle name="Normal 6 3 2 8 5 3" xfId="32158"/>
    <cellStyle name="Normal 6 3 2 8 5 4" xfId="32159"/>
    <cellStyle name="Normal 6 3 2 8 6" xfId="32160"/>
    <cellStyle name="Normal 6 3 2 8 6 2" xfId="32161"/>
    <cellStyle name="Normal 6 3 2 8 6 3" xfId="32162"/>
    <cellStyle name="Normal 6 3 2 8 7" xfId="32163"/>
    <cellStyle name="Normal 6 3 2 8 8" xfId="32164"/>
    <cellStyle name="Normal 6 3 2 8 9" xfId="32165"/>
    <cellStyle name="Normal 6 3 2 9" xfId="32166"/>
    <cellStyle name="Normal 6 3 2 9 2" xfId="32167"/>
    <cellStyle name="Normal 6 3 2 9 2 2" xfId="32168"/>
    <cellStyle name="Normal 6 3 2 9 2 2 2" xfId="32169"/>
    <cellStyle name="Normal 6 3 2 9 2 2 3" xfId="32170"/>
    <cellStyle name="Normal 6 3 2 9 2 2 4" xfId="32171"/>
    <cellStyle name="Normal 6 3 2 9 2 3" xfId="32172"/>
    <cellStyle name="Normal 6 3 2 9 2 3 2" xfId="32173"/>
    <cellStyle name="Normal 6 3 2 9 2 3 3" xfId="32174"/>
    <cellStyle name="Normal 6 3 2 9 2 4" xfId="32175"/>
    <cellStyle name="Normal 6 3 2 9 2 5" xfId="32176"/>
    <cellStyle name="Normal 6 3 2 9 2 6" xfId="32177"/>
    <cellStyle name="Normal 6 3 2 9 3" xfId="32178"/>
    <cellStyle name="Normal 6 3 2 9 3 2" xfId="32179"/>
    <cellStyle name="Normal 6 3 2 9 3 3" xfId="32180"/>
    <cellStyle name="Normal 6 3 2 9 3 4" xfId="32181"/>
    <cellStyle name="Normal 6 3 2 9 4" xfId="32182"/>
    <cellStyle name="Normal 6 3 2 9 4 2" xfId="32183"/>
    <cellStyle name="Normal 6 3 2 9 4 3" xfId="32184"/>
    <cellStyle name="Normal 6 3 2 9 4 4" xfId="32185"/>
    <cellStyle name="Normal 6 3 2 9 5" xfId="32186"/>
    <cellStyle name="Normal 6 3 2 9 5 2" xfId="32187"/>
    <cellStyle name="Normal 6 3 2 9 5 3" xfId="32188"/>
    <cellStyle name="Normal 6 3 2 9 5 4" xfId="32189"/>
    <cellStyle name="Normal 6 3 2 9 6" xfId="32190"/>
    <cellStyle name="Normal 6 3 2 9 6 2" xfId="32191"/>
    <cellStyle name="Normal 6 3 2 9 6 3" xfId="32192"/>
    <cellStyle name="Normal 6 3 2 9 7" xfId="32193"/>
    <cellStyle name="Normal 6 3 2 9 8" xfId="32194"/>
    <cellStyle name="Normal 6 3 2 9 9" xfId="32195"/>
    <cellStyle name="Normal 6 3 20" xfId="32196"/>
    <cellStyle name="Normal 6 3 21" xfId="32197"/>
    <cellStyle name="Normal 6 3 3" xfId="159"/>
    <cellStyle name="Normal 6 3 3 10" xfId="32198"/>
    <cellStyle name="Normal 6 3 3 10 2" xfId="32199"/>
    <cellStyle name="Normal 6 3 3 10 2 2" xfId="32200"/>
    <cellStyle name="Normal 6 3 3 10 2 2 2" xfId="32201"/>
    <cellStyle name="Normal 6 3 3 10 2 2 3" xfId="32202"/>
    <cellStyle name="Normal 6 3 3 10 2 2 4" xfId="32203"/>
    <cellStyle name="Normal 6 3 3 10 2 3" xfId="32204"/>
    <cellStyle name="Normal 6 3 3 10 2 3 2" xfId="32205"/>
    <cellStyle name="Normal 6 3 3 10 2 3 3" xfId="32206"/>
    <cellStyle name="Normal 6 3 3 10 2 4" xfId="32207"/>
    <cellStyle name="Normal 6 3 3 10 2 5" xfId="32208"/>
    <cellStyle name="Normal 6 3 3 10 2 6" xfId="32209"/>
    <cellStyle name="Normal 6 3 3 10 3" xfId="32210"/>
    <cellStyle name="Normal 6 3 3 10 3 2" xfId="32211"/>
    <cellStyle name="Normal 6 3 3 10 3 3" xfId="32212"/>
    <cellStyle name="Normal 6 3 3 10 3 4" xfId="32213"/>
    <cellStyle name="Normal 6 3 3 10 4" xfId="32214"/>
    <cellStyle name="Normal 6 3 3 10 4 2" xfId="32215"/>
    <cellStyle name="Normal 6 3 3 10 4 3" xfId="32216"/>
    <cellStyle name="Normal 6 3 3 10 4 4" xfId="32217"/>
    <cellStyle name="Normal 6 3 3 10 5" xfId="32218"/>
    <cellStyle name="Normal 6 3 3 10 5 2" xfId="32219"/>
    <cellStyle name="Normal 6 3 3 10 5 3" xfId="32220"/>
    <cellStyle name="Normal 6 3 3 10 5 4" xfId="32221"/>
    <cellStyle name="Normal 6 3 3 10 6" xfId="32222"/>
    <cellStyle name="Normal 6 3 3 10 6 2" xfId="32223"/>
    <cellStyle name="Normal 6 3 3 10 6 3" xfId="32224"/>
    <cellStyle name="Normal 6 3 3 10 7" xfId="32225"/>
    <cellStyle name="Normal 6 3 3 10 8" xfId="32226"/>
    <cellStyle name="Normal 6 3 3 10 9" xfId="32227"/>
    <cellStyle name="Normal 6 3 3 11" xfId="32228"/>
    <cellStyle name="Normal 6 3 3 11 2" xfId="32229"/>
    <cellStyle name="Normal 6 3 3 11 2 2" xfId="32230"/>
    <cellStyle name="Normal 6 3 3 11 2 2 2" xfId="32231"/>
    <cellStyle name="Normal 6 3 3 11 2 2 3" xfId="32232"/>
    <cellStyle name="Normal 6 3 3 11 2 2 4" xfId="32233"/>
    <cellStyle name="Normal 6 3 3 11 2 3" xfId="32234"/>
    <cellStyle name="Normal 6 3 3 11 2 3 2" xfId="32235"/>
    <cellStyle name="Normal 6 3 3 11 2 3 3" xfId="32236"/>
    <cellStyle name="Normal 6 3 3 11 2 4" xfId="32237"/>
    <cellStyle name="Normal 6 3 3 11 2 5" xfId="32238"/>
    <cellStyle name="Normal 6 3 3 11 2 6" xfId="32239"/>
    <cellStyle name="Normal 6 3 3 11 3" xfId="32240"/>
    <cellStyle name="Normal 6 3 3 11 3 2" xfId="32241"/>
    <cellStyle name="Normal 6 3 3 11 3 3" xfId="32242"/>
    <cellStyle name="Normal 6 3 3 11 3 4" xfId="32243"/>
    <cellStyle name="Normal 6 3 3 11 4" xfId="32244"/>
    <cellStyle name="Normal 6 3 3 11 4 2" xfId="32245"/>
    <cellStyle name="Normal 6 3 3 11 4 3" xfId="32246"/>
    <cellStyle name="Normal 6 3 3 11 4 4" xfId="32247"/>
    <cellStyle name="Normal 6 3 3 11 5" xfId="32248"/>
    <cellStyle name="Normal 6 3 3 11 5 2" xfId="32249"/>
    <cellStyle name="Normal 6 3 3 11 5 3" xfId="32250"/>
    <cellStyle name="Normal 6 3 3 11 6" xfId="32251"/>
    <cellStyle name="Normal 6 3 3 11 7" xfId="32252"/>
    <cellStyle name="Normal 6 3 3 11 8" xfId="32253"/>
    <cellStyle name="Normal 6 3 3 12" xfId="32254"/>
    <cellStyle name="Normal 6 3 3 12 2" xfId="32255"/>
    <cellStyle name="Normal 6 3 3 12 2 2" xfId="32256"/>
    <cellStyle name="Normal 6 3 3 12 2 3" xfId="32257"/>
    <cellStyle name="Normal 6 3 3 12 2 4" xfId="32258"/>
    <cellStyle name="Normal 6 3 3 12 3" xfId="32259"/>
    <cellStyle name="Normal 6 3 3 12 3 2" xfId="32260"/>
    <cellStyle name="Normal 6 3 3 12 3 3" xfId="32261"/>
    <cellStyle name="Normal 6 3 3 12 3 4" xfId="32262"/>
    <cellStyle name="Normal 6 3 3 12 4" xfId="32263"/>
    <cellStyle name="Normal 6 3 3 12 4 2" xfId="32264"/>
    <cellStyle name="Normal 6 3 3 12 4 3" xfId="32265"/>
    <cellStyle name="Normal 6 3 3 12 5" xfId="32266"/>
    <cellStyle name="Normal 6 3 3 12 6" xfId="32267"/>
    <cellStyle name="Normal 6 3 3 12 7" xfId="32268"/>
    <cellStyle name="Normal 6 3 3 13" xfId="32269"/>
    <cellStyle name="Normal 6 3 3 13 2" xfId="32270"/>
    <cellStyle name="Normal 6 3 3 13 3" xfId="32271"/>
    <cellStyle name="Normal 6 3 3 13 4" xfId="32272"/>
    <cellStyle name="Normal 6 3 3 14" xfId="32273"/>
    <cellStyle name="Normal 6 3 3 14 2" xfId="32274"/>
    <cellStyle name="Normal 6 3 3 14 3" xfId="32275"/>
    <cellStyle name="Normal 6 3 3 14 4" xfId="32276"/>
    <cellStyle name="Normal 6 3 3 15" xfId="32277"/>
    <cellStyle name="Normal 6 3 3 15 2" xfId="32278"/>
    <cellStyle name="Normal 6 3 3 15 3" xfId="32279"/>
    <cellStyle name="Normal 6 3 3 15 4" xfId="32280"/>
    <cellStyle name="Normal 6 3 3 16" xfId="32281"/>
    <cellStyle name="Normal 6 3 3 16 2" xfId="32282"/>
    <cellStyle name="Normal 6 3 3 16 3" xfId="32283"/>
    <cellStyle name="Normal 6 3 3 17" xfId="32284"/>
    <cellStyle name="Normal 6 3 3 18" xfId="32285"/>
    <cellStyle name="Normal 6 3 3 19" xfId="32286"/>
    <cellStyle name="Normal 6 3 3 2" xfId="215"/>
    <cellStyle name="Normal 6 3 3 2 10" xfId="32287"/>
    <cellStyle name="Normal 6 3 3 2 10 2" xfId="32288"/>
    <cellStyle name="Normal 6 3 3 2 10 3" xfId="32289"/>
    <cellStyle name="Normal 6 3 3 2 10 4" xfId="32290"/>
    <cellStyle name="Normal 6 3 3 2 11" xfId="32291"/>
    <cellStyle name="Normal 6 3 3 2 11 2" xfId="32292"/>
    <cellStyle name="Normal 6 3 3 2 11 3" xfId="32293"/>
    <cellStyle name="Normal 6 3 3 2 12" xfId="32294"/>
    <cellStyle name="Normal 6 3 3 2 13" xfId="32295"/>
    <cellStyle name="Normal 6 3 3 2 14" xfId="32296"/>
    <cellStyle name="Normal 6 3 3 2 2" xfId="32297"/>
    <cellStyle name="Normal 6 3 3 2 2 10" xfId="32298"/>
    <cellStyle name="Normal 6 3 3 2 2 11" xfId="32299"/>
    <cellStyle name="Normal 6 3 3 2 2 2" xfId="32300"/>
    <cellStyle name="Normal 6 3 3 2 2 2 10" xfId="32301"/>
    <cellStyle name="Normal 6 3 3 2 2 2 2" xfId="32302"/>
    <cellStyle name="Normal 6 3 3 2 2 2 2 2" xfId="32303"/>
    <cellStyle name="Normal 6 3 3 2 2 2 2 2 2" xfId="32304"/>
    <cellStyle name="Normal 6 3 3 2 2 2 2 2 2 2" xfId="32305"/>
    <cellStyle name="Normal 6 3 3 2 2 2 2 2 2 3" xfId="32306"/>
    <cellStyle name="Normal 6 3 3 2 2 2 2 2 2 4" xfId="32307"/>
    <cellStyle name="Normal 6 3 3 2 2 2 2 2 3" xfId="32308"/>
    <cellStyle name="Normal 6 3 3 2 2 2 2 2 3 2" xfId="32309"/>
    <cellStyle name="Normal 6 3 3 2 2 2 2 2 3 3" xfId="32310"/>
    <cellStyle name="Normal 6 3 3 2 2 2 2 2 4" xfId="32311"/>
    <cellStyle name="Normal 6 3 3 2 2 2 2 2 5" xfId="32312"/>
    <cellStyle name="Normal 6 3 3 2 2 2 2 2 6" xfId="32313"/>
    <cellStyle name="Normal 6 3 3 2 2 2 2 3" xfId="32314"/>
    <cellStyle name="Normal 6 3 3 2 2 2 2 3 2" xfId="32315"/>
    <cellStyle name="Normal 6 3 3 2 2 2 2 3 3" xfId="32316"/>
    <cellStyle name="Normal 6 3 3 2 2 2 2 3 4" xfId="32317"/>
    <cellStyle name="Normal 6 3 3 2 2 2 2 4" xfId="32318"/>
    <cellStyle name="Normal 6 3 3 2 2 2 2 4 2" xfId="32319"/>
    <cellStyle name="Normal 6 3 3 2 2 2 2 4 3" xfId="32320"/>
    <cellStyle name="Normal 6 3 3 2 2 2 2 4 4" xfId="32321"/>
    <cellStyle name="Normal 6 3 3 2 2 2 2 5" xfId="32322"/>
    <cellStyle name="Normal 6 3 3 2 2 2 2 5 2" xfId="32323"/>
    <cellStyle name="Normal 6 3 3 2 2 2 2 5 3" xfId="32324"/>
    <cellStyle name="Normal 6 3 3 2 2 2 2 5 4" xfId="32325"/>
    <cellStyle name="Normal 6 3 3 2 2 2 2 6" xfId="32326"/>
    <cellStyle name="Normal 6 3 3 2 2 2 2 6 2" xfId="32327"/>
    <cellStyle name="Normal 6 3 3 2 2 2 2 6 3" xfId="32328"/>
    <cellStyle name="Normal 6 3 3 2 2 2 2 7" xfId="32329"/>
    <cellStyle name="Normal 6 3 3 2 2 2 2 8" xfId="32330"/>
    <cellStyle name="Normal 6 3 3 2 2 2 2 9" xfId="32331"/>
    <cellStyle name="Normal 6 3 3 2 2 2 3" xfId="32332"/>
    <cellStyle name="Normal 6 3 3 2 2 2 3 2" xfId="32333"/>
    <cellStyle name="Normal 6 3 3 2 2 2 3 2 2" xfId="32334"/>
    <cellStyle name="Normal 6 3 3 2 2 2 3 2 3" xfId="32335"/>
    <cellStyle name="Normal 6 3 3 2 2 2 3 2 4" xfId="32336"/>
    <cellStyle name="Normal 6 3 3 2 2 2 3 3" xfId="32337"/>
    <cellStyle name="Normal 6 3 3 2 2 2 3 3 2" xfId="32338"/>
    <cellStyle name="Normal 6 3 3 2 2 2 3 3 3" xfId="32339"/>
    <cellStyle name="Normal 6 3 3 2 2 2 3 4" xfId="32340"/>
    <cellStyle name="Normal 6 3 3 2 2 2 3 5" xfId="32341"/>
    <cellStyle name="Normal 6 3 3 2 2 2 3 6" xfId="32342"/>
    <cellStyle name="Normal 6 3 3 2 2 2 4" xfId="32343"/>
    <cellStyle name="Normal 6 3 3 2 2 2 4 2" xfId="32344"/>
    <cellStyle name="Normal 6 3 3 2 2 2 4 3" xfId="32345"/>
    <cellStyle name="Normal 6 3 3 2 2 2 4 4" xfId="32346"/>
    <cellStyle name="Normal 6 3 3 2 2 2 5" xfId="32347"/>
    <cellStyle name="Normal 6 3 3 2 2 2 5 2" xfId="32348"/>
    <cellStyle name="Normal 6 3 3 2 2 2 5 3" xfId="32349"/>
    <cellStyle name="Normal 6 3 3 2 2 2 5 4" xfId="32350"/>
    <cellStyle name="Normal 6 3 3 2 2 2 6" xfId="32351"/>
    <cellStyle name="Normal 6 3 3 2 2 2 6 2" xfId="32352"/>
    <cellStyle name="Normal 6 3 3 2 2 2 6 3" xfId="32353"/>
    <cellStyle name="Normal 6 3 3 2 2 2 6 4" xfId="32354"/>
    <cellStyle name="Normal 6 3 3 2 2 2 7" xfId="32355"/>
    <cellStyle name="Normal 6 3 3 2 2 2 7 2" xfId="32356"/>
    <cellStyle name="Normal 6 3 3 2 2 2 7 3" xfId="32357"/>
    <cellStyle name="Normal 6 3 3 2 2 2 8" xfId="32358"/>
    <cellStyle name="Normal 6 3 3 2 2 2 9" xfId="32359"/>
    <cellStyle name="Normal 6 3 3 2 2 3" xfId="32360"/>
    <cellStyle name="Normal 6 3 3 2 2 3 2" xfId="32361"/>
    <cellStyle name="Normal 6 3 3 2 2 3 2 2" xfId="32362"/>
    <cellStyle name="Normal 6 3 3 2 2 3 2 2 2" xfId="32363"/>
    <cellStyle name="Normal 6 3 3 2 2 3 2 2 3" xfId="32364"/>
    <cellStyle name="Normal 6 3 3 2 2 3 2 2 4" xfId="32365"/>
    <cellStyle name="Normal 6 3 3 2 2 3 2 3" xfId="32366"/>
    <cellStyle name="Normal 6 3 3 2 2 3 2 3 2" xfId="32367"/>
    <cellStyle name="Normal 6 3 3 2 2 3 2 3 3" xfId="32368"/>
    <cellStyle name="Normal 6 3 3 2 2 3 2 4" xfId="32369"/>
    <cellStyle name="Normal 6 3 3 2 2 3 2 5" xfId="32370"/>
    <cellStyle name="Normal 6 3 3 2 2 3 2 6" xfId="32371"/>
    <cellStyle name="Normal 6 3 3 2 2 3 3" xfId="32372"/>
    <cellStyle name="Normal 6 3 3 2 2 3 3 2" xfId="32373"/>
    <cellStyle name="Normal 6 3 3 2 2 3 3 3" xfId="32374"/>
    <cellStyle name="Normal 6 3 3 2 2 3 3 4" xfId="32375"/>
    <cellStyle name="Normal 6 3 3 2 2 3 4" xfId="32376"/>
    <cellStyle name="Normal 6 3 3 2 2 3 4 2" xfId="32377"/>
    <cellStyle name="Normal 6 3 3 2 2 3 4 3" xfId="32378"/>
    <cellStyle name="Normal 6 3 3 2 2 3 4 4" xfId="32379"/>
    <cellStyle name="Normal 6 3 3 2 2 3 5" xfId="32380"/>
    <cellStyle name="Normal 6 3 3 2 2 3 5 2" xfId="32381"/>
    <cellStyle name="Normal 6 3 3 2 2 3 5 3" xfId="32382"/>
    <cellStyle name="Normal 6 3 3 2 2 3 5 4" xfId="32383"/>
    <cellStyle name="Normal 6 3 3 2 2 3 6" xfId="32384"/>
    <cellStyle name="Normal 6 3 3 2 2 3 6 2" xfId="32385"/>
    <cellStyle name="Normal 6 3 3 2 2 3 6 3" xfId="32386"/>
    <cellStyle name="Normal 6 3 3 2 2 3 7" xfId="32387"/>
    <cellStyle name="Normal 6 3 3 2 2 3 8" xfId="32388"/>
    <cellStyle name="Normal 6 3 3 2 2 3 9" xfId="32389"/>
    <cellStyle name="Normal 6 3 3 2 2 4" xfId="32390"/>
    <cellStyle name="Normal 6 3 3 2 2 4 2" xfId="32391"/>
    <cellStyle name="Normal 6 3 3 2 2 4 2 2" xfId="32392"/>
    <cellStyle name="Normal 6 3 3 2 2 4 2 3" xfId="32393"/>
    <cellStyle name="Normal 6 3 3 2 2 4 2 4" xfId="32394"/>
    <cellStyle name="Normal 6 3 3 2 2 4 3" xfId="32395"/>
    <cellStyle name="Normal 6 3 3 2 2 4 3 2" xfId="32396"/>
    <cellStyle name="Normal 6 3 3 2 2 4 3 3" xfId="32397"/>
    <cellStyle name="Normal 6 3 3 2 2 4 4" xfId="32398"/>
    <cellStyle name="Normal 6 3 3 2 2 4 5" xfId="32399"/>
    <cellStyle name="Normal 6 3 3 2 2 4 6" xfId="32400"/>
    <cellStyle name="Normal 6 3 3 2 2 5" xfId="32401"/>
    <cellStyle name="Normal 6 3 3 2 2 5 2" xfId="32402"/>
    <cellStyle name="Normal 6 3 3 2 2 5 3" xfId="32403"/>
    <cellStyle name="Normal 6 3 3 2 2 5 4" xfId="32404"/>
    <cellStyle name="Normal 6 3 3 2 2 6" xfId="32405"/>
    <cellStyle name="Normal 6 3 3 2 2 6 2" xfId="32406"/>
    <cellStyle name="Normal 6 3 3 2 2 6 3" xfId="32407"/>
    <cellStyle name="Normal 6 3 3 2 2 6 4" xfId="32408"/>
    <cellStyle name="Normal 6 3 3 2 2 7" xfId="32409"/>
    <cellStyle name="Normal 6 3 3 2 2 7 2" xfId="32410"/>
    <cellStyle name="Normal 6 3 3 2 2 7 3" xfId="32411"/>
    <cellStyle name="Normal 6 3 3 2 2 7 4" xfId="32412"/>
    <cellStyle name="Normal 6 3 3 2 2 8" xfId="32413"/>
    <cellStyle name="Normal 6 3 3 2 2 8 2" xfId="32414"/>
    <cellStyle name="Normal 6 3 3 2 2 8 3" xfId="32415"/>
    <cellStyle name="Normal 6 3 3 2 2 9" xfId="32416"/>
    <cellStyle name="Normal 6 3 3 2 3" xfId="32417"/>
    <cellStyle name="Normal 6 3 3 2 3 10" xfId="32418"/>
    <cellStyle name="Normal 6 3 3 2 3 2" xfId="32419"/>
    <cellStyle name="Normal 6 3 3 2 3 2 2" xfId="32420"/>
    <cellStyle name="Normal 6 3 3 2 3 2 2 2" xfId="32421"/>
    <cellStyle name="Normal 6 3 3 2 3 2 2 2 2" xfId="32422"/>
    <cellStyle name="Normal 6 3 3 2 3 2 2 2 3" xfId="32423"/>
    <cellStyle name="Normal 6 3 3 2 3 2 2 2 4" xfId="32424"/>
    <cellStyle name="Normal 6 3 3 2 3 2 2 3" xfId="32425"/>
    <cellStyle name="Normal 6 3 3 2 3 2 2 3 2" xfId="32426"/>
    <cellStyle name="Normal 6 3 3 2 3 2 2 3 3" xfId="32427"/>
    <cellStyle name="Normal 6 3 3 2 3 2 2 4" xfId="32428"/>
    <cellStyle name="Normal 6 3 3 2 3 2 2 5" xfId="32429"/>
    <cellStyle name="Normal 6 3 3 2 3 2 2 6" xfId="32430"/>
    <cellStyle name="Normal 6 3 3 2 3 2 3" xfId="32431"/>
    <cellStyle name="Normal 6 3 3 2 3 2 3 2" xfId="32432"/>
    <cellStyle name="Normal 6 3 3 2 3 2 3 3" xfId="32433"/>
    <cellStyle name="Normal 6 3 3 2 3 2 3 4" xfId="32434"/>
    <cellStyle name="Normal 6 3 3 2 3 2 4" xfId="32435"/>
    <cellStyle name="Normal 6 3 3 2 3 2 4 2" xfId="32436"/>
    <cellStyle name="Normal 6 3 3 2 3 2 4 3" xfId="32437"/>
    <cellStyle name="Normal 6 3 3 2 3 2 4 4" xfId="32438"/>
    <cellStyle name="Normal 6 3 3 2 3 2 5" xfId="32439"/>
    <cellStyle name="Normal 6 3 3 2 3 2 5 2" xfId="32440"/>
    <cellStyle name="Normal 6 3 3 2 3 2 5 3" xfId="32441"/>
    <cellStyle name="Normal 6 3 3 2 3 2 5 4" xfId="32442"/>
    <cellStyle name="Normal 6 3 3 2 3 2 6" xfId="32443"/>
    <cellStyle name="Normal 6 3 3 2 3 2 6 2" xfId="32444"/>
    <cellStyle name="Normal 6 3 3 2 3 2 6 3" xfId="32445"/>
    <cellStyle name="Normal 6 3 3 2 3 2 7" xfId="32446"/>
    <cellStyle name="Normal 6 3 3 2 3 2 8" xfId="32447"/>
    <cellStyle name="Normal 6 3 3 2 3 2 9" xfId="32448"/>
    <cellStyle name="Normal 6 3 3 2 3 3" xfId="32449"/>
    <cellStyle name="Normal 6 3 3 2 3 3 2" xfId="32450"/>
    <cellStyle name="Normal 6 3 3 2 3 3 2 2" xfId="32451"/>
    <cellStyle name="Normal 6 3 3 2 3 3 2 3" xfId="32452"/>
    <cellStyle name="Normal 6 3 3 2 3 3 2 4" xfId="32453"/>
    <cellStyle name="Normal 6 3 3 2 3 3 3" xfId="32454"/>
    <cellStyle name="Normal 6 3 3 2 3 3 3 2" xfId="32455"/>
    <cellStyle name="Normal 6 3 3 2 3 3 3 3" xfId="32456"/>
    <cellStyle name="Normal 6 3 3 2 3 3 4" xfId="32457"/>
    <cellStyle name="Normal 6 3 3 2 3 3 5" xfId="32458"/>
    <cellStyle name="Normal 6 3 3 2 3 3 6" xfId="32459"/>
    <cellStyle name="Normal 6 3 3 2 3 4" xfId="32460"/>
    <cellStyle name="Normal 6 3 3 2 3 4 2" xfId="32461"/>
    <cellStyle name="Normal 6 3 3 2 3 4 3" xfId="32462"/>
    <cellStyle name="Normal 6 3 3 2 3 4 4" xfId="32463"/>
    <cellStyle name="Normal 6 3 3 2 3 5" xfId="32464"/>
    <cellStyle name="Normal 6 3 3 2 3 5 2" xfId="32465"/>
    <cellStyle name="Normal 6 3 3 2 3 5 3" xfId="32466"/>
    <cellStyle name="Normal 6 3 3 2 3 5 4" xfId="32467"/>
    <cellStyle name="Normal 6 3 3 2 3 6" xfId="32468"/>
    <cellStyle name="Normal 6 3 3 2 3 6 2" xfId="32469"/>
    <cellStyle name="Normal 6 3 3 2 3 6 3" xfId="32470"/>
    <cellStyle name="Normal 6 3 3 2 3 6 4" xfId="32471"/>
    <cellStyle name="Normal 6 3 3 2 3 7" xfId="32472"/>
    <cellStyle name="Normal 6 3 3 2 3 7 2" xfId="32473"/>
    <cellStyle name="Normal 6 3 3 2 3 7 3" xfId="32474"/>
    <cellStyle name="Normal 6 3 3 2 3 8" xfId="32475"/>
    <cellStyle name="Normal 6 3 3 2 3 9" xfId="32476"/>
    <cellStyle name="Normal 6 3 3 2 4" xfId="32477"/>
    <cellStyle name="Normal 6 3 3 2 4 2" xfId="32478"/>
    <cellStyle name="Normal 6 3 3 2 4 2 2" xfId="32479"/>
    <cellStyle name="Normal 6 3 3 2 4 2 2 2" xfId="32480"/>
    <cellStyle name="Normal 6 3 3 2 4 2 2 3" xfId="32481"/>
    <cellStyle name="Normal 6 3 3 2 4 2 2 4" xfId="32482"/>
    <cellStyle name="Normal 6 3 3 2 4 2 3" xfId="32483"/>
    <cellStyle name="Normal 6 3 3 2 4 2 3 2" xfId="32484"/>
    <cellStyle name="Normal 6 3 3 2 4 2 3 3" xfId="32485"/>
    <cellStyle name="Normal 6 3 3 2 4 2 4" xfId="32486"/>
    <cellStyle name="Normal 6 3 3 2 4 2 5" xfId="32487"/>
    <cellStyle name="Normal 6 3 3 2 4 2 6" xfId="32488"/>
    <cellStyle name="Normal 6 3 3 2 4 3" xfId="32489"/>
    <cellStyle name="Normal 6 3 3 2 4 3 2" xfId="32490"/>
    <cellStyle name="Normal 6 3 3 2 4 3 3" xfId="32491"/>
    <cellStyle name="Normal 6 3 3 2 4 3 4" xfId="32492"/>
    <cellStyle name="Normal 6 3 3 2 4 4" xfId="32493"/>
    <cellStyle name="Normal 6 3 3 2 4 4 2" xfId="32494"/>
    <cellStyle name="Normal 6 3 3 2 4 4 3" xfId="32495"/>
    <cellStyle name="Normal 6 3 3 2 4 4 4" xfId="32496"/>
    <cellStyle name="Normal 6 3 3 2 4 5" xfId="32497"/>
    <cellStyle name="Normal 6 3 3 2 4 5 2" xfId="32498"/>
    <cellStyle name="Normal 6 3 3 2 4 5 3" xfId="32499"/>
    <cellStyle name="Normal 6 3 3 2 4 5 4" xfId="32500"/>
    <cellStyle name="Normal 6 3 3 2 4 6" xfId="32501"/>
    <cellStyle name="Normal 6 3 3 2 4 6 2" xfId="32502"/>
    <cellStyle name="Normal 6 3 3 2 4 6 3" xfId="32503"/>
    <cellStyle name="Normal 6 3 3 2 4 7" xfId="32504"/>
    <cellStyle name="Normal 6 3 3 2 4 8" xfId="32505"/>
    <cellStyle name="Normal 6 3 3 2 4 9" xfId="32506"/>
    <cellStyle name="Normal 6 3 3 2 5" xfId="32507"/>
    <cellStyle name="Normal 6 3 3 2 5 2" xfId="32508"/>
    <cellStyle name="Normal 6 3 3 2 5 2 2" xfId="32509"/>
    <cellStyle name="Normal 6 3 3 2 5 2 2 2" xfId="32510"/>
    <cellStyle name="Normal 6 3 3 2 5 2 2 3" xfId="32511"/>
    <cellStyle name="Normal 6 3 3 2 5 2 2 4" xfId="32512"/>
    <cellStyle name="Normal 6 3 3 2 5 2 3" xfId="32513"/>
    <cellStyle name="Normal 6 3 3 2 5 2 3 2" xfId="32514"/>
    <cellStyle name="Normal 6 3 3 2 5 2 3 3" xfId="32515"/>
    <cellStyle name="Normal 6 3 3 2 5 2 4" xfId="32516"/>
    <cellStyle name="Normal 6 3 3 2 5 2 5" xfId="32517"/>
    <cellStyle name="Normal 6 3 3 2 5 2 6" xfId="32518"/>
    <cellStyle name="Normal 6 3 3 2 5 3" xfId="32519"/>
    <cellStyle name="Normal 6 3 3 2 5 3 2" xfId="32520"/>
    <cellStyle name="Normal 6 3 3 2 5 3 3" xfId="32521"/>
    <cellStyle name="Normal 6 3 3 2 5 3 4" xfId="32522"/>
    <cellStyle name="Normal 6 3 3 2 5 4" xfId="32523"/>
    <cellStyle name="Normal 6 3 3 2 5 4 2" xfId="32524"/>
    <cellStyle name="Normal 6 3 3 2 5 4 3" xfId="32525"/>
    <cellStyle name="Normal 6 3 3 2 5 4 4" xfId="32526"/>
    <cellStyle name="Normal 6 3 3 2 5 5" xfId="32527"/>
    <cellStyle name="Normal 6 3 3 2 5 5 2" xfId="32528"/>
    <cellStyle name="Normal 6 3 3 2 5 5 3" xfId="32529"/>
    <cellStyle name="Normal 6 3 3 2 5 5 4" xfId="32530"/>
    <cellStyle name="Normal 6 3 3 2 5 6" xfId="32531"/>
    <cellStyle name="Normal 6 3 3 2 5 6 2" xfId="32532"/>
    <cellStyle name="Normal 6 3 3 2 5 6 3" xfId="32533"/>
    <cellStyle name="Normal 6 3 3 2 5 7" xfId="32534"/>
    <cellStyle name="Normal 6 3 3 2 5 8" xfId="32535"/>
    <cellStyle name="Normal 6 3 3 2 5 9" xfId="32536"/>
    <cellStyle name="Normal 6 3 3 2 6" xfId="32537"/>
    <cellStyle name="Normal 6 3 3 2 6 2" xfId="32538"/>
    <cellStyle name="Normal 6 3 3 2 6 2 2" xfId="32539"/>
    <cellStyle name="Normal 6 3 3 2 6 2 2 2" xfId="32540"/>
    <cellStyle name="Normal 6 3 3 2 6 2 2 3" xfId="32541"/>
    <cellStyle name="Normal 6 3 3 2 6 2 2 4" xfId="32542"/>
    <cellStyle name="Normal 6 3 3 2 6 2 3" xfId="32543"/>
    <cellStyle name="Normal 6 3 3 2 6 2 3 2" xfId="32544"/>
    <cellStyle name="Normal 6 3 3 2 6 2 3 3" xfId="32545"/>
    <cellStyle name="Normal 6 3 3 2 6 2 4" xfId="32546"/>
    <cellStyle name="Normal 6 3 3 2 6 2 5" xfId="32547"/>
    <cellStyle name="Normal 6 3 3 2 6 2 6" xfId="32548"/>
    <cellStyle name="Normal 6 3 3 2 6 3" xfId="32549"/>
    <cellStyle name="Normal 6 3 3 2 6 3 2" xfId="32550"/>
    <cellStyle name="Normal 6 3 3 2 6 3 3" xfId="32551"/>
    <cellStyle name="Normal 6 3 3 2 6 3 4" xfId="32552"/>
    <cellStyle name="Normal 6 3 3 2 6 4" xfId="32553"/>
    <cellStyle name="Normal 6 3 3 2 6 4 2" xfId="32554"/>
    <cellStyle name="Normal 6 3 3 2 6 4 3" xfId="32555"/>
    <cellStyle name="Normal 6 3 3 2 6 4 4" xfId="32556"/>
    <cellStyle name="Normal 6 3 3 2 6 5" xfId="32557"/>
    <cellStyle name="Normal 6 3 3 2 6 5 2" xfId="32558"/>
    <cellStyle name="Normal 6 3 3 2 6 5 3" xfId="32559"/>
    <cellStyle name="Normal 6 3 3 2 6 6" xfId="32560"/>
    <cellStyle name="Normal 6 3 3 2 6 7" xfId="32561"/>
    <cellStyle name="Normal 6 3 3 2 6 8" xfId="32562"/>
    <cellStyle name="Normal 6 3 3 2 7" xfId="32563"/>
    <cellStyle name="Normal 6 3 3 2 7 2" xfId="32564"/>
    <cellStyle name="Normal 6 3 3 2 7 2 2" xfId="32565"/>
    <cellStyle name="Normal 6 3 3 2 7 2 3" xfId="32566"/>
    <cellStyle name="Normal 6 3 3 2 7 2 4" xfId="32567"/>
    <cellStyle name="Normal 6 3 3 2 7 3" xfId="32568"/>
    <cellStyle name="Normal 6 3 3 2 7 3 2" xfId="32569"/>
    <cellStyle name="Normal 6 3 3 2 7 3 3" xfId="32570"/>
    <cellStyle name="Normal 6 3 3 2 7 4" xfId="32571"/>
    <cellStyle name="Normal 6 3 3 2 7 5" xfId="32572"/>
    <cellStyle name="Normal 6 3 3 2 7 6" xfId="32573"/>
    <cellStyle name="Normal 6 3 3 2 8" xfId="32574"/>
    <cellStyle name="Normal 6 3 3 2 8 2" xfId="32575"/>
    <cellStyle name="Normal 6 3 3 2 8 3" xfId="32576"/>
    <cellStyle name="Normal 6 3 3 2 8 4" xfId="32577"/>
    <cellStyle name="Normal 6 3 3 2 9" xfId="32578"/>
    <cellStyle name="Normal 6 3 3 2 9 2" xfId="32579"/>
    <cellStyle name="Normal 6 3 3 2 9 3" xfId="32580"/>
    <cellStyle name="Normal 6 3 3 2 9 4" xfId="32581"/>
    <cellStyle name="Normal 6 3 3 3" xfId="32582"/>
    <cellStyle name="Normal 6 3 3 3 10" xfId="32583"/>
    <cellStyle name="Normal 6 3 3 3 10 2" xfId="32584"/>
    <cellStyle name="Normal 6 3 3 3 10 3" xfId="32585"/>
    <cellStyle name="Normal 6 3 3 3 10 4" xfId="32586"/>
    <cellStyle name="Normal 6 3 3 3 11" xfId="32587"/>
    <cellStyle name="Normal 6 3 3 3 11 2" xfId="32588"/>
    <cellStyle name="Normal 6 3 3 3 11 3" xfId="32589"/>
    <cellStyle name="Normal 6 3 3 3 12" xfId="32590"/>
    <cellStyle name="Normal 6 3 3 3 13" xfId="32591"/>
    <cellStyle name="Normal 6 3 3 3 14" xfId="32592"/>
    <cellStyle name="Normal 6 3 3 3 2" xfId="32593"/>
    <cellStyle name="Normal 6 3 3 3 2 10" xfId="32594"/>
    <cellStyle name="Normal 6 3 3 3 2 11" xfId="32595"/>
    <cellStyle name="Normal 6 3 3 3 2 2" xfId="32596"/>
    <cellStyle name="Normal 6 3 3 3 2 2 10" xfId="32597"/>
    <cellStyle name="Normal 6 3 3 3 2 2 2" xfId="32598"/>
    <cellStyle name="Normal 6 3 3 3 2 2 2 2" xfId="32599"/>
    <cellStyle name="Normal 6 3 3 3 2 2 2 2 2" xfId="32600"/>
    <cellStyle name="Normal 6 3 3 3 2 2 2 2 2 2" xfId="32601"/>
    <cellStyle name="Normal 6 3 3 3 2 2 2 2 2 3" xfId="32602"/>
    <cellStyle name="Normal 6 3 3 3 2 2 2 2 2 4" xfId="32603"/>
    <cellStyle name="Normal 6 3 3 3 2 2 2 2 3" xfId="32604"/>
    <cellStyle name="Normal 6 3 3 3 2 2 2 2 3 2" xfId="32605"/>
    <cellStyle name="Normal 6 3 3 3 2 2 2 2 3 3" xfId="32606"/>
    <cellStyle name="Normal 6 3 3 3 2 2 2 2 4" xfId="32607"/>
    <cellStyle name="Normal 6 3 3 3 2 2 2 2 5" xfId="32608"/>
    <cellStyle name="Normal 6 3 3 3 2 2 2 2 6" xfId="32609"/>
    <cellStyle name="Normal 6 3 3 3 2 2 2 3" xfId="32610"/>
    <cellStyle name="Normal 6 3 3 3 2 2 2 3 2" xfId="32611"/>
    <cellStyle name="Normal 6 3 3 3 2 2 2 3 3" xfId="32612"/>
    <cellStyle name="Normal 6 3 3 3 2 2 2 3 4" xfId="32613"/>
    <cellStyle name="Normal 6 3 3 3 2 2 2 4" xfId="32614"/>
    <cellStyle name="Normal 6 3 3 3 2 2 2 4 2" xfId="32615"/>
    <cellStyle name="Normal 6 3 3 3 2 2 2 4 3" xfId="32616"/>
    <cellStyle name="Normal 6 3 3 3 2 2 2 4 4" xfId="32617"/>
    <cellStyle name="Normal 6 3 3 3 2 2 2 5" xfId="32618"/>
    <cellStyle name="Normal 6 3 3 3 2 2 2 5 2" xfId="32619"/>
    <cellStyle name="Normal 6 3 3 3 2 2 2 5 3" xfId="32620"/>
    <cellStyle name="Normal 6 3 3 3 2 2 2 5 4" xfId="32621"/>
    <cellStyle name="Normal 6 3 3 3 2 2 2 6" xfId="32622"/>
    <cellStyle name="Normal 6 3 3 3 2 2 2 6 2" xfId="32623"/>
    <cellStyle name="Normal 6 3 3 3 2 2 2 6 3" xfId="32624"/>
    <cellStyle name="Normal 6 3 3 3 2 2 2 7" xfId="32625"/>
    <cellStyle name="Normal 6 3 3 3 2 2 2 8" xfId="32626"/>
    <cellStyle name="Normal 6 3 3 3 2 2 2 9" xfId="32627"/>
    <cellStyle name="Normal 6 3 3 3 2 2 3" xfId="32628"/>
    <cellStyle name="Normal 6 3 3 3 2 2 3 2" xfId="32629"/>
    <cellStyle name="Normal 6 3 3 3 2 2 3 2 2" xfId="32630"/>
    <cellStyle name="Normal 6 3 3 3 2 2 3 2 3" xfId="32631"/>
    <cellStyle name="Normal 6 3 3 3 2 2 3 2 4" xfId="32632"/>
    <cellStyle name="Normal 6 3 3 3 2 2 3 3" xfId="32633"/>
    <cellStyle name="Normal 6 3 3 3 2 2 3 3 2" xfId="32634"/>
    <cellStyle name="Normal 6 3 3 3 2 2 3 3 3" xfId="32635"/>
    <cellStyle name="Normal 6 3 3 3 2 2 3 4" xfId="32636"/>
    <cellStyle name="Normal 6 3 3 3 2 2 3 5" xfId="32637"/>
    <cellStyle name="Normal 6 3 3 3 2 2 3 6" xfId="32638"/>
    <cellStyle name="Normal 6 3 3 3 2 2 4" xfId="32639"/>
    <cellStyle name="Normal 6 3 3 3 2 2 4 2" xfId="32640"/>
    <cellStyle name="Normal 6 3 3 3 2 2 4 3" xfId="32641"/>
    <cellStyle name="Normal 6 3 3 3 2 2 4 4" xfId="32642"/>
    <cellStyle name="Normal 6 3 3 3 2 2 5" xfId="32643"/>
    <cellStyle name="Normal 6 3 3 3 2 2 5 2" xfId="32644"/>
    <cellStyle name="Normal 6 3 3 3 2 2 5 3" xfId="32645"/>
    <cellStyle name="Normal 6 3 3 3 2 2 5 4" xfId="32646"/>
    <cellStyle name="Normal 6 3 3 3 2 2 6" xfId="32647"/>
    <cellStyle name="Normal 6 3 3 3 2 2 6 2" xfId="32648"/>
    <cellStyle name="Normal 6 3 3 3 2 2 6 3" xfId="32649"/>
    <cellStyle name="Normal 6 3 3 3 2 2 6 4" xfId="32650"/>
    <cellStyle name="Normal 6 3 3 3 2 2 7" xfId="32651"/>
    <cellStyle name="Normal 6 3 3 3 2 2 7 2" xfId="32652"/>
    <cellStyle name="Normal 6 3 3 3 2 2 7 3" xfId="32653"/>
    <cellStyle name="Normal 6 3 3 3 2 2 8" xfId="32654"/>
    <cellStyle name="Normal 6 3 3 3 2 2 9" xfId="32655"/>
    <cellStyle name="Normal 6 3 3 3 2 3" xfId="32656"/>
    <cellStyle name="Normal 6 3 3 3 2 3 2" xfId="32657"/>
    <cellStyle name="Normal 6 3 3 3 2 3 2 2" xfId="32658"/>
    <cellStyle name="Normal 6 3 3 3 2 3 2 2 2" xfId="32659"/>
    <cellStyle name="Normal 6 3 3 3 2 3 2 2 3" xfId="32660"/>
    <cellStyle name="Normal 6 3 3 3 2 3 2 2 4" xfId="32661"/>
    <cellStyle name="Normal 6 3 3 3 2 3 2 3" xfId="32662"/>
    <cellStyle name="Normal 6 3 3 3 2 3 2 3 2" xfId="32663"/>
    <cellStyle name="Normal 6 3 3 3 2 3 2 3 3" xfId="32664"/>
    <cellStyle name="Normal 6 3 3 3 2 3 2 4" xfId="32665"/>
    <cellStyle name="Normal 6 3 3 3 2 3 2 5" xfId="32666"/>
    <cellStyle name="Normal 6 3 3 3 2 3 2 6" xfId="32667"/>
    <cellStyle name="Normal 6 3 3 3 2 3 3" xfId="32668"/>
    <cellStyle name="Normal 6 3 3 3 2 3 3 2" xfId="32669"/>
    <cellStyle name="Normal 6 3 3 3 2 3 3 3" xfId="32670"/>
    <cellStyle name="Normal 6 3 3 3 2 3 3 4" xfId="32671"/>
    <cellStyle name="Normal 6 3 3 3 2 3 4" xfId="32672"/>
    <cellStyle name="Normal 6 3 3 3 2 3 4 2" xfId="32673"/>
    <cellStyle name="Normal 6 3 3 3 2 3 4 3" xfId="32674"/>
    <cellStyle name="Normal 6 3 3 3 2 3 4 4" xfId="32675"/>
    <cellStyle name="Normal 6 3 3 3 2 3 5" xfId="32676"/>
    <cellStyle name="Normal 6 3 3 3 2 3 5 2" xfId="32677"/>
    <cellStyle name="Normal 6 3 3 3 2 3 5 3" xfId="32678"/>
    <cellStyle name="Normal 6 3 3 3 2 3 5 4" xfId="32679"/>
    <cellStyle name="Normal 6 3 3 3 2 3 6" xfId="32680"/>
    <cellStyle name="Normal 6 3 3 3 2 3 6 2" xfId="32681"/>
    <cellStyle name="Normal 6 3 3 3 2 3 6 3" xfId="32682"/>
    <cellStyle name="Normal 6 3 3 3 2 3 7" xfId="32683"/>
    <cellStyle name="Normal 6 3 3 3 2 3 8" xfId="32684"/>
    <cellStyle name="Normal 6 3 3 3 2 3 9" xfId="32685"/>
    <cellStyle name="Normal 6 3 3 3 2 4" xfId="32686"/>
    <cellStyle name="Normal 6 3 3 3 2 4 2" xfId="32687"/>
    <cellStyle name="Normal 6 3 3 3 2 4 2 2" xfId="32688"/>
    <cellStyle name="Normal 6 3 3 3 2 4 2 3" xfId="32689"/>
    <cellStyle name="Normal 6 3 3 3 2 4 2 4" xfId="32690"/>
    <cellStyle name="Normal 6 3 3 3 2 4 3" xfId="32691"/>
    <cellStyle name="Normal 6 3 3 3 2 4 3 2" xfId="32692"/>
    <cellStyle name="Normal 6 3 3 3 2 4 3 3" xfId="32693"/>
    <cellStyle name="Normal 6 3 3 3 2 4 4" xfId="32694"/>
    <cellStyle name="Normal 6 3 3 3 2 4 5" xfId="32695"/>
    <cellStyle name="Normal 6 3 3 3 2 4 6" xfId="32696"/>
    <cellStyle name="Normal 6 3 3 3 2 5" xfId="32697"/>
    <cellStyle name="Normal 6 3 3 3 2 5 2" xfId="32698"/>
    <cellStyle name="Normal 6 3 3 3 2 5 3" xfId="32699"/>
    <cellStyle name="Normal 6 3 3 3 2 5 4" xfId="32700"/>
    <cellStyle name="Normal 6 3 3 3 2 6" xfId="32701"/>
    <cellStyle name="Normal 6 3 3 3 2 6 2" xfId="32702"/>
    <cellStyle name="Normal 6 3 3 3 2 6 3" xfId="32703"/>
    <cellStyle name="Normal 6 3 3 3 2 6 4" xfId="32704"/>
    <cellStyle name="Normal 6 3 3 3 2 7" xfId="32705"/>
    <cellStyle name="Normal 6 3 3 3 2 7 2" xfId="32706"/>
    <cellStyle name="Normal 6 3 3 3 2 7 3" xfId="32707"/>
    <cellStyle name="Normal 6 3 3 3 2 7 4" xfId="32708"/>
    <cellStyle name="Normal 6 3 3 3 2 8" xfId="32709"/>
    <cellStyle name="Normal 6 3 3 3 2 8 2" xfId="32710"/>
    <cellStyle name="Normal 6 3 3 3 2 8 3" xfId="32711"/>
    <cellStyle name="Normal 6 3 3 3 2 9" xfId="32712"/>
    <cellStyle name="Normal 6 3 3 3 3" xfId="32713"/>
    <cellStyle name="Normal 6 3 3 3 3 10" xfId="32714"/>
    <cellStyle name="Normal 6 3 3 3 3 2" xfId="32715"/>
    <cellStyle name="Normal 6 3 3 3 3 2 2" xfId="32716"/>
    <cellStyle name="Normal 6 3 3 3 3 2 2 2" xfId="32717"/>
    <cellStyle name="Normal 6 3 3 3 3 2 2 2 2" xfId="32718"/>
    <cellStyle name="Normal 6 3 3 3 3 2 2 2 3" xfId="32719"/>
    <cellStyle name="Normal 6 3 3 3 3 2 2 2 4" xfId="32720"/>
    <cellStyle name="Normal 6 3 3 3 3 2 2 3" xfId="32721"/>
    <cellStyle name="Normal 6 3 3 3 3 2 2 3 2" xfId="32722"/>
    <cellStyle name="Normal 6 3 3 3 3 2 2 3 3" xfId="32723"/>
    <cellStyle name="Normal 6 3 3 3 3 2 2 4" xfId="32724"/>
    <cellStyle name="Normal 6 3 3 3 3 2 2 5" xfId="32725"/>
    <cellStyle name="Normal 6 3 3 3 3 2 2 6" xfId="32726"/>
    <cellStyle name="Normal 6 3 3 3 3 2 3" xfId="32727"/>
    <cellStyle name="Normal 6 3 3 3 3 2 3 2" xfId="32728"/>
    <cellStyle name="Normal 6 3 3 3 3 2 3 3" xfId="32729"/>
    <cellStyle name="Normal 6 3 3 3 3 2 3 4" xfId="32730"/>
    <cellStyle name="Normal 6 3 3 3 3 2 4" xfId="32731"/>
    <cellStyle name="Normal 6 3 3 3 3 2 4 2" xfId="32732"/>
    <cellStyle name="Normal 6 3 3 3 3 2 4 3" xfId="32733"/>
    <cellStyle name="Normal 6 3 3 3 3 2 4 4" xfId="32734"/>
    <cellStyle name="Normal 6 3 3 3 3 2 5" xfId="32735"/>
    <cellStyle name="Normal 6 3 3 3 3 2 5 2" xfId="32736"/>
    <cellStyle name="Normal 6 3 3 3 3 2 5 3" xfId="32737"/>
    <cellStyle name="Normal 6 3 3 3 3 2 5 4" xfId="32738"/>
    <cellStyle name="Normal 6 3 3 3 3 2 6" xfId="32739"/>
    <cellStyle name="Normal 6 3 3 3 3 2 6 2" xfId="32740"/>
    <cellStyle name="Normal 6 3 3 3 3 2 6 3" xfId="32741"/>
    <cellStyle name="Normal 6 3 3 3 3 2 7" xfId="32742"/>
    <cellStyle name="Normal 6 3 3 3 3 2 8" xfId="32743"/>
    <cellStyle name="Normal 6 3 3 3 3 2 9" xfId="32744"/>
    <cellStyle name="Normal 6 3 3 3 3 3" xfId="32745"/>
    <cellStyle name="Normal 6 3 3 3 3 3 2" xfId="32746"/>
    <cellStyle name="Normal 6 3 3 3 3 3 2 2" xfId="32747"/>
    <cellStyle name="Normal 6 3 3 3 3 3 2 3" xfId="32748"/>
    <cellStyle name="Normal 6 3 3 3 3 3 2 4" xfId="32749"/>
    <cellStyle name="Normal 6 3 3 3 3 3 3" xfId="32750"/>
    <cellStyle name="Normal 6 3 3 3 3 3 3 2" xfId="32751"/>
    <cellStyle name="Normal 6 3 3 3 3 3 3 3" xfId="32752"/>
    <cellStyle name="Normal 6 3 3 3 3 3 4" xfId="32753"/>
    <cellStyle name="Normal 6 3 3 3 3 3 5" xfId="32754"/>
    <cellStyle name="Normal 6 3 3 3 3 3 6" xfId="32755"/>
    <cellStyle name="Normal 6 3 3 3 3 4" xfId="32756"/>
    <cellStyle name="Normal 6 3 3 3 3 4 2" xfId="32757"/>
    <cellStyle name="Normal 6 3 3 3 3 4 3" xfId="32758"/>
    <cellStyle name="Normal 6 3 3 3 3 4 4" xfId="32759"/>
    <cellStyle name="Normal 6 3 3 3 3 5" xfId="32760"/>
    <cellStyle name="Normal 6 3 3 3 3 5 2" xfId="32761"/>
    <cellStyle name="Normal 6 3 3 3 3 5 3" xfId="32762"/>
    <cellStyle name="Normal 6 3 3 3 3 5 4" xfId="32763"/>
    <cellStyle name="Normal 6 3 3 3 3 6" xfId="32764"/>
    <cellStyle name="Normal 6 3 3 3 3 6 2" xfId="32765"/>
    <cellStyle name="Normal 6 3 3 3 3 6 3" xfId="32766"/>
    <cellStyle name="Normal 6 3 3 3 3 6 4" xfId="32767"/>
    <cellStyle name="Normal 6 3 3 3 3 7" xfId="32768"/>
    <cellStyle name="Normal 6 3 3 3 3 7 2" xfId="32769"/>
    <cellStyle name="Normal 6 3 3 3 3 7 3" xfId="32770"/>
    <cellStyle name="Normal 6 3 3 3 3 8" xfId="32771"/>
    <cellStyle name="Normal 6 3 3 3 3 9" xfId="32772"/>
    <cellStyle name="Normal 6 3 3 3 4" xfId="32773"/>
    <cellStyle name="Normal 6 3 3 3 4 2" xfId="32774"/>
    <cellStyle name="Normal 6 3 3 3 4 2 2" xfId="32775"/>
    <cellStyle name="Normal 6 3 3 3 4 2 2 2" xfId="32776"/>
    <cellStyle name="Normal 6 3 3 3 4 2 2 3" xfId="32777"/>
    <cellStyle name="Normal 6 3 3 3 4 2 2 4" xfId="32778"/>
    <cellStyle name="Normal 6 3 3 3 4 2 3" xfId="32779"/>
    <cellStyle name="Normal 6 3 3 3 4 2 3 2" xfId="32780"/>
    <cellStyle name="Normal 6 3 3 3 4 2 3 3" xfId="32781"/>
    <cellStyle name="Normal 6 3 3 3 4 2 4" xfId="32782"/>
    <cellStyle name="Normal 6 3 3 3 4 2 5" xfId="32783"/>
    <cellStyle name="Normal 6 3 3 3 4 2 6" xfId="32784"/>
    <cellStyle name="Normal 6 3 3 3 4 3" xfId="32785"/>
    <cellStyle name="Normal 6 3 3 3 4 3 2" xfId="32786"/>
    <cellStyle name="Normal 6 3 3 3 4 3 3" xfId="32787"/>
    <cellStyle name="Normal 6 3 3 3 4 3 4" xfId="32788"/>
    <cellStyle name="Normal 6 3 3 3 4 4" xfId="32789"/>
    <cellStyle name="Normal 6 3 3 3 4 4 2" xfId="32790"/>
    <cellStyle name="Normal 6 3 3 3 4 4 3" xfId="32791"/>
    <cellStyle name="Normal 6 3 3 3 4 4 4" xfId="32792"/>
    <cellStyle name="Normal 6 3 3 3 4 5" xfId="32793"/>
    <cellStyle name="Normal 6 3 3 3 4 5 2" xfId="32794"/>
    <cellStyle name="Normal 6 3 3 3 4 5 3" xfId="32795"/>
    <cellStyle name="Normal 6 3 3 3 4 5 4" xfId="32796"/>
    <cellStyle name="Normal 6 3 3 3 4 6" xfId="32797"/>
    <cellStyle name="Normal 6 3 3 3 4 6 2" xfId="32798"/>
    <cellStyle name="Normal 6 3 3 3 4 6 3" xfId="32799"/>
    <cellStyle name="Normal 6 3 3 3 4 7" xfId="32800"/>
    <cellStyle name="Normal 6 3 3 3 4 8" xfId="32801"/>
    <cellStyle name="Normal 6 3 3 3 4 9" xfId="32802"/>
    <cellStyle name="Normal 6 3 3 3 5" xfId="32803"/>
    <cellStyle name="Normal 6 3 3 3 5 2" xfId="32804"/>
    <cellStyle name="Normal 6 3 3 3 5 2 2" xfId="32805"/>
    <cellStyle name="Normal 6 3 3 3 5 2 2 2" xfId="32806"/>
    <cellStyle name="Normal 6 3 3 3 5 2 2 3" xfId="32807"/>
    <cellStyle name="Normal 6 3 3 3 5 2 2 4" xfId="32808"/>
    <cellStyle name="Normal 6 3 3 3 5 2 3" xfId="32809"/>
    <cellStyle name="Normal 6 3 3 3 5 2 3 2" xfId="32810"/>
    <cellStyle name="Normal 6 3 3 3 5 2 3 3" xfId="32811"/>
    <cellStyle name="Normal 6 3 3 3 5 2 4" xfId="32812"/>
    <cellStyle name="Normal 6 3 3 3 5 2 5" xfId="32813"/>
    <cellStyle name="Normal 6 3 3 3 5 2 6" xfId="32814"/>
    <cellStyle name="Normal 6 3 3 3 5 3" xfId="32815"/>
    <cellStyle name="Normal 6 3 3 3 5 3 2" xfId="32816"/>
    <cellStyle name="Normal 6 3 3 3 5 3 3" xfId="32817"/>
    <cellStyle name="Normal 6 3 3 3 5 3 4" xfId="32818"/>
    <cellStyle name="Normal 6 3 3 3 5 4" xfId="32819"/>
    <cellStyle name="Normal 6 3 3 3 5 4 2" xfId="32820"/>
    <cellStyle name="Normal 6 3 3 3 5 4 3" xfId="32821"/>
    <cellStyle name="Normal 6 3 3 3 5 4 4" xfId="32822"/>
    <cellStyle name="Normal 6 3 3 3 5 5" xfId="32823"/>
    <cellStyle name="Normal 6 3 3 3 5 5 2" xfId="32824"/>
    <cellStyle name="Normal 6 3 3 3 5 5 3" xfId="32825"/>
    <cellStyle name="Normal 6 3 3 3 5 5 4" xfId="32826"/>
    <cellStyle name="Normal 6 3 3 3 5 6" xfId="32827"/>
    <cellStyle name="Normal 6 3 3 3 5 6 2" xfId="32828"/>
    <cellStyle name="Normal 6 3 3 3 5 6 3" xfId="32829"/>
    <cellStyle name="Normal 6 3 3 3 5 7" xfId="32830"/>
    <cellStyle name="Normal 6 3 3 3 5 8" xfId="32831"/>
    <cellStyle name="Normal 6 3 3 3 5 9" xfId="32832"/>
    <cellStyle name="Normal 6 3 3 3 6" xfId="32833"/>
    <cellStyle name="Normal 6 3 3 3 6 2" xfId="32834"/>
    <cellStyle name="Normal 6 3 3 3 6 2 2" xfId="32835"/>
    <cellStyle name="Normal 6 3 3 3 6 2 2 2" xfId="32836"/>
    <cellStyle name="Normal 6 3 3 3 6 2 2 3" xfId="32837"/>
    <cellStyle name="Normal 6 3 3 3 6 2 2 4" xfId="32838"/>
    <cellStyle name="Normal 6 3 3 3 6 2 3" xfId="32839"/>
    <cellStyle name="Normal 6 3 3 3 6 2 3 2" xfId="32840"/>
    <cellStyle name="Normal 6 3 3 3 6 2 3 3" xfId="32841"/>
    <cellStyle name="Normal 6 3 3 3 6 2 4" xfId="32842"/>
    <cellStyle name="Normal 6 3 3 3 6 2 5" xfId="32843"/>
    <cellStyle name="Normal 6 3 3 3 6 2 6" xfId="32844"/>
    <cellStyle name="Normal 6 3 3 3 6 3" xfId="32845"/>
    <cellStyle name="Normal 6 3 3 3 6 3 2" xfId="32846"/>
    <cellStyle name="Normal 6 3 3 3 6 3 3" xfId="32847"/>
    <cellStyle name="Normal 6 3 3 3 6 3 4" xfId="32848"/>
    <cellStyle name="Normal 6 3 3 3 6 4" xfId="32849"/>
    <cellStyle name="Normal 6 3 3 3 6 4 2" xfId="32850"/>
    <cellStyle name="Normal 6 3 3 3 6 4 3" xfId="32851"/>
    <cellStyle name="Normal 6 3 3 3 6 4 4" xfId="32852"/>
    <cellStyle name="Normal 6 3 3 3 6 5" xfId="32853"/>
    <cellStyle name="Normal 6 3 3 3 6 5 2" xfId="32854"/>
    <cellStyle name="Normal 6 3 3 3 6 5 3" xfId="32855"/>
    <cellStyle name="Normal 6 3 3 3 6 6" xfId="32856"/>
    <cellStyle name="Normal 6 3 3 3 6 7" xfId="32857"/>
    <cellStyle name="Normal 6 3 3 3 6 8" xfId="32858"/>
    <cellStyle name="Normal 6 3 3 3 7" xfId="32859"/>
    <cellStyle name="Normal 6 3 3 3 7 2" xfId="32860"/>
    <cellStyle name="Normal 6 3 3 3 7 2 2" xfId="32861"/>
    <cellStyle name="Normal 6 3 3 3 7 2 3" xfId="32862"/>
    <cellStyle name="Normal 6 3 3 3 7 2 4" xfId="32863"/>
    <cellStyle name="Normal 6 3 3 3 7 3" xfId="32864"/>
    <cellStyle name="Normal 6 3 3 3 7 3 2" xfId="32865"/>
    <cellStyle name="Normal 6 3 3 3 7 3 3" xfId="32866"/>
    <cellStyle name="Normal 6 3 3 3 7 4" xfId="32867"/>
    <cellStyle name="Normal 6 3 3 3 7 5" xfId="32868"/>
    <cellStyle name="Normal 6 3 3 3 7 6" xfId="32869"/>
    <cellStyle name="Normal 6 3 3 3 8" xfId="32870"/>
    <cellStyle name="Normal 6 3 3 3 8 2" xfId="32871"/>
    <cellStyle name="Normal 6 3 3 3 8 3" xfId="32872"/>
    <cellStyle name="Normal 6 3 3 3 8 4" xfId="32873"/>
    <cellStyle name="Normal 6 3 3 3 9" xfId="32874"/>
    <cellStyle name="Normal 6 3 3 3 9 2" xfId="32875"/>
    <cellStyle name="Normal 6 3 3 3 9 3" xfId="32876"/>
    <cellStyle name="Normal 6 3 3 3 9 4" xfId="32877"/>
    <cellStyle name="Normal 6 3 3 4" xfId="32878"/>
    <cellStyle name="Normal 6 3 3 4 10" xfId="32879"/>
    <cellStyle name="Normal 6 3 3 4 11" xfId="32880"/>
    <cellStyle name="Normal 6 3 3 4 2" xfId="32881"/>
    <cellStyle name="Normal 6 3 3 4 2 10" xfId="32882"/>
    <cellStyle name="Normal 6 3 3 4 2 2" xfId="32883"/>
    <cellStyle name="Normal 6 3 3 4 2 2 2" xfId="32884"/>
    <cellStyle name="Normal 6 3 3 4 2 2 2 2" xfId="32885"/>
    <cellStyle name="Normal 6 3 3 4 2 2 2 2 2" xfId="32886"/>
    <cellStyle name="Normal 6 3 3 4 2 2 2 2 3" xfId="32887"/>
    <cellStyle name="Normal 6 3 3 4 2 2 2 2 4" xfId="32888"/>
    <cellStyle name="Normal 6 3 3 4 2 2 2 3" xfId="32889"/>
    <cellStyle name="Normal 6 3 3 4 2 2 2 3 2" xfId="32890"/>
    <cellStyle name="Normal 6 3 3 4 2 2 2 3 3" xfId="32891"/>
    <cellStyle name="Normal 6 3 3 4 2 2 2 4" xfId="32892"/>
    <cellStyle name="Normal 6 3 3 4 2 2 2 5" xfId="32893"/>
    <cellStyle name="Normal 6 3 3 4 2 2 2 6" xfId="32894"/>
    <cellStyle name="Normal 6 3 3 4 2 2 3" xfId="32895"/>
    <cellStyle name="Normal 6 3 3 4 2 2 3 2" xfId="32896"/>
    <cellStyle name="Normal 6 3 3 4 2 2 3 3" xfId="32897"/>
    <cellStyle name="Normal 6 3 3 4 2 2 3 4" xfId="32898"/>
    <cellStyle name="Normal 6 3 3 4 2 2 4" xfId="32899"/>
    <cellStyle name="Normal 6 3 3 4 2 2 4 2" xfId="32900"/>
    <cellStyle name="Normal 6 3 3 4 2 2 4 3" xfId="32901"/>
    <cellStyle name="Normal 6 3 3 4 2 2 4 4" xfId="32902"/>
    <cellStyle name="Normal 6 3 3 4 2 2 5" xfId="32903"/>
    <cellStyle name="Normal 6 3 3 4 2 2 5 2" xfId="32904"/>
    <cellStyle name="Normal 6 3 3 4 2 2 5 3" xfId="32905"/>
    <cellStyle name="Normal 6 3 3 4 2 2 5 4" xfId="32906"/>
    <cellStyle name="Normal 6 3 3 4 2 2 6" xfId="32907"/>
    <cellStyle name="Normal 6 3 3 4 2 2 6 2" xfId="32908"/>
    <cellStyle name="Normal 6 3 3 4 2 2 6 3" xfId="32909"/>
    <cellStyle name="Normal 6 3 3 4 2 2 7" xfId="32910"/>
    <cellStyle name="Normal 6 3 3 4 2 2 8" xfId="32911"/>
    <cellStyle name="Normal 6 3 3 4 2 2 9" xfId="32912"/>
    <cellStyle name="Normal 6 3 3 4 2 3" xfId="32913"/>
    <cellStyle name="Normal 6 3 3 4 2 3 2" xfId="32914"/>
    <cellStyle name="Normal 6 3 3 4 2 3 2 2" xfId="32915"/>
    <cellStyle name="Normal 6 3 3 4 2 3 2 3" xfId="32916"/>
    <cellStyle name="Normal 6 3 3 4 2 3 2 4" xfId="32917"/>
    <cellStyle name="Normal 6 3 3 4 2 3 3" xfId="32918"/>
    <cellStyle name="Normal 6 3 3 4 2 3 3 2" xfId="32919"/>
    <cellStyle name="Normal 6 3 3 4 2 3 3 3" xfId="32920"/>
    <cellStyle name="Normal 6 3 3 4 2 3 4" xfId="32921"/>
    <cellStyle name="Normal 6 3 3 4 2 3 5" xfId="32922"/>
    <cellStyle name="Normal 6 3 3 4 2 3 6" xfId="32923"/>
    <cellStyle name="Normal 6 3 3 4 2 4" xfId="32924"/>
    <cellStyle name="Normal 6 3 3 4 2 4 2" xfId="32925"/>
    <cellStyle name="Normal 6 3 3 4 2 4 3" xfId="32926"/>
    <cellStyle name="Normal 6 3 3 4 2 4 4" xfId="32927"/>
    <cellStyle name="Normal 6 3 3 4 2 5" xfId="32928"/>
    <cellStyle name="Normal 6 3 3 4 2 5 2" xfId="32929"/>
    <cellStyle name="Normal 6 3 3 4 2 5 3" xfId="32930"/>
    <cellStyle name="Normal 6 3 3 4 2 5 4" xfId="32931"/>
    <cellStyle name="Normal 6 3 3 4 2 6" xfId="32932"/>
    <cellStyle name="Normal 6 3 3 4 2 6 2" xfId="32933"/>
    <cellStyle name="Normal 6 3 3 4 2 6 3" xfId="32934"/>
    <cellStyle name="Normal 6 3 3 4 2 6 4" xfId="32935"/>
    <cellStyle name="Normal 6 3 3 4 2 7" xfId="32936"/>
    <cellStyle name="Normal 6 3 3 4 2 7 2" xfId="32937"/>
    <cellStyle name="Normal 6 3 3 4 2 7 3" xfId="32938"/>
    <cellStyle name="Normal 6 3 3 4 2 8" xfId="32939"/>
    <cellStyle name="Normal 6 3 3 4 2 9" xfId="32940"/>
    <cellStyle name="Normal 6 3 3 4 3" xfId="32941"/>
    <cellStyle name="Normal 6 3 3 4 3 2" xfId="32942"/>
    <cellStyle name="Normal 6 3 3 4 3 2 2" xfId="32943"/>
    <cellStyle name="Normal 6 3 3 4 3 2 2 2" xfId="32944"/>
    <cellStyle name="Normal 6 3 3 4 3 2 2 3" xfId="32945"/>
    <cellStyle name="Normal 6 3 3 4 3 2 2 4" xfId="32946"/>
    <cellStyle name="Normal 6 3 3 4 3 2 3" xfId="32947"/>
    <cellStyle name="Normal 6 3 3 4 3 2 3 2" xfId="32948"/>
    <cellStyle name="Normal 6 3 3 4 3 2 3 3" xfId="32949"/>
    <cellStyle name="Normal 6 3 3 4 3 2 4" xfId="32950"/>
    <cellStyle name="Normal 6 3 3 4 3 2 5" xfId="32951"/>
    <cellStyle name="Normal 6 3 3 4 3 2 6" xfId="32952"/>
    <cellStyle name="Normal 6 3 3 4 3 3" xfId="32953"/>
    <cellStyle name="Normal 6 3 3 4 3 3 2" xfId="32954"/>
    <cellStyle name="Normal 6 3 3 4 3 3 3" xfId="32955"/>
    <cellStyle name="Normal 6 3 3 4 3 3 4" xfId="32956"/>
    <cellStyle name="Normal 6 3 3 4 3 4" xfId="32957"/>
    <cellStyle name="Normal 6 3 3 4 3 4 2" xfId="32958"/>
    <cellStyle name="Normal 6 3 3 4 3 4 3" xfId="32959"/>
    <cellStyle name="Normal 6 3 3 4 3 4 4" xfId="32960"/>
    <cellStyle name="Normal 6 3 3 4 3 5" xfId="32961"/>
    <cellStyle name="Normal 6 3 3 4 3 5 2" xfId="32962"/>
    <cellStyle name="Normal 6 3 3 4 3 5 3" xfId="32963"/>
    <cellStyle name="Normal 6 3 3 4 3 5 4" xfId="32964"/>
    <cellStyle name="Normal 6 3 3 4 3 6" xfId="32965"/>
    <cellStyle name="Normal 6 3 3 4 3 6 2" xfId="32966"/>
    <cellStyle name="Normal 6 3 3 4 3 6 3" xfId="32967"/>
    <cellStyle name="Normal 6 3 3 4 3 7" xfId="32968"/>
    <cellStyle name="Normal 6 3 3 4 3 8" xfId="32969"/>
    <cellStyle name="Normal 6 3 3 4 3 9" xfId="32970"/>
    <cellStyle name="Normal 6 3 3 4 4" xfId="32971"/>
    <cellStyle name="Normal 6 3 3 4 4 2" xfId="32972"/>
    <cellStyle name="Normal 6 3 3 4 4 2 2" xfId="32973"/>
    <cellStyle name="Normal 6 3 3 4 4 2 3" xfId="32974"/>
    <cellStyle name="Normal 6 3 3 4 4 2 4" xfId="32975"/>
    <cellStyle name="Normal 6 3 3 4 4 3" xfId="32976"/>
    <cellStyle name="Normal 6 3 3 4 4 3 2" xfId="32977"/>
    <cellStyle name="Normal 6 3 3 4 4 3 3" xfId="32978"/>
    <cellStyle name="Normal 6 3 3 4 4 4" xfId="32979"/>
    <cellStyle name="Normal 6 3 3 4 4 5" xfId="32980"/>
    <cellStyle name="Normal 6 3 3 4 4 6" xfId="32981"/>
    <cellStyle name="Normal 6 3 3 4 5" xfId="32982"/>
    <cellStyle name="Normal 6 3 3 4 5 2" xfId="32983"/>
    <cellStyle name="Normal 6 3 3 4 5 3" xfId="32984"/>
    <cellStyle name="Normal 6 3 3 4 5 4" xfId="32985"/>
    <cellStyle name="Normal 6 3 3 4 6" xfId="32986"/>
    <cellStyle name="Normal 6 3 3 4 6 2" xfId="32987"/>
    <cellStyle name="Normal 6 3 3 4 6 3" xfId="32988"/>
    <cellStyle name="Normal 6 3 3 4 6 4" xfId="32989"/>
    <cellStyle name="Normal 6 3 3 4 7" xfId="32990"/>
    <cellStyle name="Normal 6 3 3 4 7 2" xfId="32991"/>
    <cellStyle name="Normal 6 3 3 4 7 3" xfId="32992"/>
    <cellStyle name="Normal 6 3 3 4 7 4" xfId="32993"/>
    <cellStyle name="Normal 6 3 3 4 8" xfId="32994"/>
    <cellStyle name="Normal 6 3 3 4 8 2" xfId="32995"/>
    <cellStyle name="Normal 6 3 3 4 8 3" xfId="32996"/>
    <cellStyle name="Normal 6 3 3 4 9" xfId="32997"/>
    <cellStyle name="Normal 6 3 3 5" xfId="32998"/>
    <cellStyle name="Normal 6 3 3 5 10" xfId="32999"/>
    <cellStyle name="Normal 6 3 3 5 11" xfId="33000"/>
    <cellStyle name="Normal 6 3 3 5 2" xfId="33001"/>
    <cellStyle name="Normal 6 3 3 5 2 10" xfId="33002"/>
    <cellStyle name="Normal 6 3 3 5 2 2" xfId="33003"/>
    <cellStyle name="Normal 6 3 3 5 2 2 2" xfId="33004"/>
    <cellStyle name="Normal 6 3 3 5 2 2 2 2" xfId="33005"/>
    <cellStyle name="Normal 6 3 3 5 2 2 2 2 2" xfId="33006"/>
    <cellStyle name="Normal 6 3 3 5 2 2 2 2 3" xfId="33007"/>
    <cellStyle name="Normal 6 3 3 5 2 2 2 2 4" xfId="33008"/>
    <cellStyle name="Normal 6 3 3 5 2 2 2 3" xfId="33009"/>
    <cellStyle name="Normal 6 3 3 5 2 2 2 3 2" xfId="33010"/>
    <cellStyle name="Normal 6 3 3 5 2 2 2 3 3" xfId="33011"/>
    <cellStyle name="Normal 6 3 3 5 2 2 2 4" xfId="33012"/>
    <cellStyle name="Normal 6 3 3 5 2 2 2 5" xfId="33013"/>
    <cellStyle name="Normal 6 3 3 5 2 2 2 6" xfId="33014"/>
    <cellStyle name="Normal 6 3 3 5 2 2 3" xfId="33015"/>
    <cellStyle name="Normal 6 3 3 5 2 2 3 2" xfId="33016"/>
    <cellStyle name="Normal 6 3 3 5 2 2 3 3" xfId="33017"/>
    <cellStyle name="Normal 6 3 3 5 2 2 3 4" xfId="33018"/>
    <cellStyle name="Normal 6 3 3 5 2 2 4" xfId="33019"/>
    <cellStyle name="Normal 6 3 3 5 2 2 4 2" xfId="33020"/>
    <cellStyle name="Normal 6 3 3 5 2 2 4 3" xfId="33021"/>
    <cellStyle name="Normal 6 3 3 5 2 2 4 4" xfId="33022"/>
    <cellStyle name="Normal 6 3 3 5 2 2 5" xfId="33023"/>
    <cellStyle name="Normal 6 3 3 5 2 2 5 2" xfId="33024"/>
    <cellStyle name="Normal 6 3 3 5 2 2 5 3" xfId="33025"/>
    <cellStyle name="Normal 6 3 3 5 2 2 5 4" xfId="33026"/>
    <cellStyle name="Normal 6 3 3 5 2 2 6" xfId="33027"/>
    <cellStyle name="Normal 6 3 3 5 2 2 6 2" xfId="33028"/>
    <cellStyle name="Normal 6 3 3 5 2 2 6 3" xfId="33029"/>
    <cellStyle name="Normal 6 3 3 5 2 2 7" xfId="33030"/>
    <cellStyle name="Normal 6 3 3 5 2 2 8" xfId="33031"/>
    <cellStyle name="Normal 6 3 3 5 2 2 9" xfId="33032"/>
    <cellStyle name="Normal 6 3 3 5 2 3" xfId="33033"/>
    <cellStyle name="Normal 6 3 3 5 2 3 2" xfId="33034"/>
    <cellStyle name="Normal 6 3 3 5 2 3 2 2" xfId="33035"/>
    <cellStyle name="Normal 6 3 3 5 2 3 2 3" xfId="33036"/>
    <cellStyle name="Normal 6 3 3 5 2 3 2 4" xfId="33037"/>
    <cellStyle name="Normal 6 3 3 5 2 3 3" xfId="33038"/>
    <cellStyle name="Normal 6 3 3 5 2 3 3 2" xfId="33039"/>
    <cellStyle name="Normal 6 3 3 5 2 3 3 3" xfId="33040"/>
    <cellStyle name="Normal 6 3 3 5 2 3 4" xfId="33041"/>
    <cellStyle name="Normal 6 3 3 5 2 3 5" xfId="33042"/>
    <cellStyle name="Normal 6 3 3 5 2 3 6" xfId="33043"/>
    <cellStyle name="Normal 6 3 3 5 2 4" xfId="33044"/>
    <cellStyle name="Normal 6 3 3 5 2 4 2" xfId="33045"/>
    <cellStyle name="Normal 6 3 3 5 2 4 3" xfId="33046"/>
    <cellStyle name="Normal 6 3 3 5 2 4 4" xfId="33047"/>
    <cellStyle name="Normal 6 3 3 5 2 5" xfId="33048"/>
    <cellStyle name="Normal 6 3 3 5 2 5 2" xfId="33049"/>
    <cellStyle name="Normal 6 3 3 5 2 5 3" xfId="33050"/>
    <cellStyle name="Normal 6 3 3 5 2 5 4" xfId="33051"/>
    <cellStyle name="Normal 6 3 3 5 2 6" xfId="33052"/>
    <cellStyle name="Normal 6 3 3 5 2 6 2" xfId="33053"/>
    <cellStyle name="Normal 6 3 3 5 2 6 3" xfId="33054"/>
    <cellStyle name="Normal 6 3 3 5 2 6 4" xfId="33055"/>
    <cellStyle name="Normal 6 3 3 5 2 7" xfId="33056"/>
    <cellStyle name="Normal 6 3 3 5 2 7 2" xfId="33057"/>
    <cellStyle name="Normal 6 3 3 5 2 7 3" xfId="33058"/>
    <cellStyle name="Normal 6 3 3 5 2 8" xfId="33059"/>
    <cellStyle name="Normal 6 3 3 5 2 9" xfId="33060"/>
    <cellStyle name="Normal 6 3 3 5 3" xfId="33061"/>
    <cellStyle name="Normal 6 3 3 5 3 2" xfId="33062"/>
    <cellStyle name="Normal 6 3 3 5 3 2 2" xfId="33063"/>
    <cellStyle name="Normal 6 3 3 5 3 2 2 2" xfId="33064"/>
    <cellStyle name="Normal 6 3 3 5 3 2 2 3" xfId="33065"/>
    <cellStyle name="Normal 6 3 3 5 3 2 2 4" xfId="33066"/>
    <cellStyle name="Normal 6 3 3 5 3 2 3" xfId="33067"/>
    <cellStyle name="Normal 6 3 3 5 3 2 3 2" xfId="33068"/>
    <cellStyle name="Normal 6 3 3 5 3 2 3 3" xfId="33069"/>
    <cellStyle name="Normal 6 3 3 5 3 2 4" xfId="33070"/>
    <cellStyle name="Normal 6 3 3 5 3 2 5" xfId="33071"/>
    <cellStyle name="Normal 6 3 3 5 3 2 6" xfId="33072"/>
    <cellStyle name="Normal 6 3 3 5 3 3" xfId="33073"/>
    <cellStyle name="Normal 6 3 3 5 3 3 2" xfId="33074"/>
    <cellStyle name="Normal 6 3 3 5 3 3 3" xfId="33075"/>
    <cellStyle name="Normal 6 3 3 5 3 3 4" xfId="33076"/>
    <cellStyle name="Normal 6 3 3 5 3 4" xfId="33077"/>
    <cellStyle name="Normal 6 3 3 5 3 4 2" xfId="33078"/>
    <cellStyle name="Normal 6 3 3 5 3 4 3" xfId="33079"/>
    <cellStyle name="Normal 6 3 3 5 3 4 4" xfId="33080"/>
    <cellStyle name="Normal 6 3 3 5 3 5" xfId="33081"/>
    <cellStyle name="Normal 6 3 3 5 3 5 2" xfId="33082"/>
    <cellStyle name="Normal 6 3 3 5 3 5 3" xfId="33083"/>
    <cellStyle name="Normal 6 3 3 5 3 5 4" xfId="33084"/>
    <cellStyle name="Normal 6 3 3 5 3 6" xfId="33085"/>
    <cellStyle name="Normal 6 3 3 5 3 6 2" xfId="33086"/>
    <cellStyle name="Normal 6 3 3 5 3 6 3" xfId="33087"/>
    <cellStyle name="Normal 6 3 3 5 3 7" xfId="33088"/>
    <cellStyle name="Normal 6 3 3 5 3 8" xfId="33089"/>
    <cellStyle name="Normal 6 3 3 5 3 9" xfId="33090"/>
    <cellStyle name="Normal 6 3 3 5 4" xfId="33091"/>
    <cellStyle name="Normal 6 3 3 5 4 2" xfId="33092"/>
    <cellStyle name="Normal 6 3 3 5 4 2 2" xfId="33093"/>
    <cellStyle name="Normal 6 3 3 5 4 2 3" xfId="33094"/>
    <cellStyle name="Normal 6 3 3 5 4 2 4" xfId="33095"/>
    <cellStyle name="Normal 6 3 3 5 4 3" xfId="33096"/>
    <cellStyle name="Normal 6 3 3 5 4 3 2" xfId="33097"/>
    <cellStyle name="Normal 6 3 3 5 4 3 3" xfId="33098"/>
    <cellStyle name="Normal 6 3 3 5 4 4" xfId="33099"/>
    <cellStyle name="Normal 6 3 3 5 4 5" xfId="33100"/>
    <cellStyle name="Normal 6 3 3 5 4 6" xfId="33101"/>
    <cellStyle name="Normal 6 3 3 5 5" xfId="33102"/>
    <cellStyle name="Normal 6 3 3 5 5 2" xfId="33103"/>
    <cellStyle name="Normal 6 3 3 5 5 3" xfId="33104"/>
    <cellStyle name="Normal 6 3 3 5 5 4" xfId="33105"/>
    <cellStyle name="Normal 6 3 3 5 6" xfId="33106"/>
    <cellStyle name="Normal 6 3 3 5 6 2" xfId="33107"/>
    <cellStyle name="Normal 6 3 3 5 6 3" xfId="33108"/>
    <cellStyle name="Normal 6 3 3 5 6 4" xfId="33109"/>
    <cellStyle name="Normal 6 3 3 5 7" xfId="33110"/>
    <cellStyle name="Normal 6 3 3 5 7 2" xfId="33111"/>
    <cellStyle name="Normal 6 3 3 5 7 3" xfId="33112"/>
    <cellStyle name="Normal 6 3 3 5 7 4" xfId="33113"/>
    <cellStyle name="Normal 6 3 3 5 8" xfId="33114"/>
    <cellStyle name="Normal 6 3 3 5 8 2" xfId="33115"/>
    <cellStyle name="Normal 6 3 3 5 8 3" xfId="33116"/>
    <cellStyle name="Normal 6 3 3 5 9" xfId="33117"/>
    <cellStyle name="Normal 6 3 3 6" xfId="33118"/>
    <cellStyle name="Normal 6 3 3 6 10" xfId="33119"/>
    <cellStyle name="Normal 6 3 3 6 11" xfId="33120"/>
    <cellStyle name="Normal 6 3 3 6 2" xfId="33121"/>
    <cellStyle name="Normal 6 3 3 6 2 10" xfId="33122"/>
    <cellStyle name="Normal 6 3 3 6 2 2" xfId="33123"/>
    <cellStyle name="Normal 6 3 3 6 2 2 2" xfId="33124"/>
    <cellStyle name="Normal 6 3 3 6 2 2 2 2" xfId="33125"/>
    <cellStyle name="Normal 6 3 3 6 2 2 2 2 2" xfId="33126"/>
    <cellStyle name="Normal 6 3 3 6 2 2 2 2 3" xfId="33127"/>
    <cellStyle name="Normal 6 3 3 6 2 2 2 2 4" xfId="33128"/>
    <cellStyle name="Normal 6 3 3 6 2 2 2 3" xfId="33129"/>
    <cellStyle name="Normal 6 3 3 6 2 2 2 3 2" xfId="33130"/>
    <cellStyle name="Normal 6 3 3 6 2 2 2 3 3" xfId="33131"/>
    <cellStyle name="Normal 6 3 3 6 2 2 2 4" xfId="33132"/>
    <cellStyle name="Normal 6 3 3 6 2 2 2 5" xfId="33133"/>
    <cellStyle name="Normal 6 3 3 6 2 2 2 6" xfId="33134"/>
    <cellStyle name="Normal 6 3 3 6 2 2 3" xfId="33135"/>
    <cellStyle name="Normal 6 3 3 6 2 2 3 2" xfId="33136"/>
    <cellStyle name="Normal 6 3 3 6 2 2 3 3" xfId="33137"/>
    <cellStyle name="Normal 6 3 3 6 2 2 3 4" xfId="33138"/>
    <cellStyle name="Normal 6 3 3 6 2 2 4" xfId="33139"/>
    <cellStyle name="Normal 6 3 3 6 2 2 4 2" xfId="33140"/>
    <cellStyle name="Normal 6 3 3 6 2 2 4 3" xfId="33141"/>
    <cellStyle name="Normal 6 3 3 6 2 2 4 4" xfId="33142"/>
    <cellStyle name="Normal 6 3 3 6 2 2 5" xfId="33143"/>
    <cellStyle name="Normal 6 3 3 6 2 2 5 2" xfId="33144"/>
    <cellStyle name="Normal 6 3 3 6 2 2 5 3" xfId="33145"/>
    <cellStyle name="Normal 6 3 3 6 2 2 5 4" xfId="33146"/>
    <cellStyle name="Normal 6 3 3 6 2 2 6" xfId="33147"/>
    <cellStyle name="Normal 6 3 3 6 2 2 6 2" xfId="33148"/>
    <cellStyle name="Normal 6 3 3 6 2 2 6 3" xfId="33149"/>
    <cellStyle name="Normal 6 3 3 6 2 2 7" xfId="33150"/>
    <cellStyle name="Normal 6 3 3 6 2 2 8" xfId="33151"/>
    <cellStyle name="Normal 6 3 3 6 2 2 9" xfId="33152"/>
    <cellStyle name="Normal 6 3 3 6 2 3" xfId="33153"/>
    <cellStyle name="Normal 6 3 3 6 2 3 2" xfId="33154"/>
    <cellStyle name="Normal 6 3 3 6 2 3 2 2" xfId="33155"/>
    <cellStyle name="Normal 6 3 3 6 2 3 2 3" xfId="33156"/>
    <cellStyle name="Normal 6 3 3 6 2 3 2 4" xfId="33157"/>
    <cellStyle name="Normal 6 3 3 6 2 3 3" xfId="33158"/>
    <cellStyle name="Normal 6 3 3 6 2 3 3 2" xfId="33159"/>
    <cellStyle name="Normal 6 3 3 6 2 3 3 3" xfId="33160"/>
    <cellStyle name="Normal 6 3 3 6 2 3 4" xfId="33161"/>
    <cellStyle name="Normal 6 3 3 6 2 3 5" xfId="33162"/>
    <cellStyle name="Normal 6 3 3 6 2 3 6" xfId="33163"/>
    <cellStyle name="Normal 6 3 3 6 2 4" xfId="33164"/>
    <cellStyle name="Normal 6 3 3 6 2 4 2" xfId="33165"/>
    <cellStyle name="Normal 6 3 3 6 2 4 3" xfId="33166"/>
    <cellStyle name="Normal 6 3 3 6 2 4 4" xfId="33167"/>
    <cellStyle name="Normal 6 3 3 6 2 5" xfId="33168"/>
    <cellStyle name="Normal 6 3 3 6 2 5 2" xfId="33169"/>
    <cellStyle name="Normal 6 3 3 6 2 5 3" xfId="33170"/>
    <cellStyle name="Normal 6 3 3 6 2 5 4" xfId="33171"/>
    <cellStyle name="Normal 6 3 3 6 2 6" xfId="33172"/>
    <cellStyle name="Normal 6 3 3 6 2 6 2" xfId="33173"/>
    <cellStyle name="Normal 6 3 3 6 2 6 3" xfId="33174"/>
    <cellStyle name="Normal 6 3 3 6 2 6 4" xfId="33175"/>
    <cellStyle name="Normal 6 3 3 6 2 7" xfId="33176"/>
    <cellStyle name="Normal 6 3 3 6 2 7 2" xfId="33177"/>
    <cellStyle name="Normal 6 3 3 6 2 7 3" xfId="33178"/>
    <cellStyle name="Normal 6 3 3 6 2 8" xfId="33179"/>
    <cellStyle name="Normal 6 3 3 6 2 9" xfId="33180"/>
    <cellStyle name="Normal 6 3 3 6 3" xfId="33181"/>
    <cellStyle name="Normal 6 3 3 6 3 2" xfId="33182"/>
    <cellStyle name="Normal 6 3 3 6 3 2 2" xfId="33183"/>
    <cellStyle name="Normal 6 3 3 6 3 2 2 2" xfId="33184"/>
    <cellStyle name="Normal 6 3 3 6 3 2 2 3" xfId="33185"/>
    <cellStyle name="Normal 6 3 3 6 3 2 2 4" xfId="33186"/>
    <cellStyle name="Normal 6 3 3 6 3 2 3" xfId="33187"/>
    <cellStyle name="Normal 6 3 3 6 3 2 3 2" xfId="33188"/>
    <cellStyle name="Normal 6 3 3 6 3 2 3 3" xfId="33189"/>
    <cellStyle name="Normal 6 3 3 6 3 2 4" xfId="33190"/>
    <cellStyle name="Normal 6 3 3 6 3 2 5" xfId="33191"/>
    <cellStyle name="Normal 6 3 3 6 3 2 6" xfId="33192"/>
    <cellStyle name="Normal 6 3 3 6 3 3" xfId="33193"/>
    <cellStyle name="Normal 6 3 3 6 3 3 2" xfId="33194"/>
    <cellStyle name="Normal 6 3 3 6 3 3 3" xfId="33195"/>
    <cellStyle name="Normal 6 3 3 6 3 3 4" xfId="33196"/>
    <cellStyle name="Normal 6 3 3 6 3 4" xfId="33197"/>
    <cellStyle name="Normal 6 3 3 6 3 4 2" xfId="33198"/>
    <cellStyle name="Normal 6 3 3 6 3 4 3" xfId="33199"/>
    <cellStyle name="Normal 6 3 3 6 3 4 4" xfId="33200"/>
    <cellStyle name="Normal 6 3 3 6 3 5" xfId="33201"/>
    <cellStyle name="Normal 6 3 3 6 3 5 2" xfId="33202"/>
    <cellStyle name="Normal 6 3 3 6 3 5 3" xfId="33203"/>
    <cellStyle name="Normal 6 3 3 6 3 5 4" xfId="33204"/>
    <cellStyle name="Normal 6 3 3 6 3 6" xfId="33205"/>
    <cellStyle name="Normal 6 3 3 6 3 6 2" xfId="33206"/>
    <cellStyle name="Normal 6 3 3 6 3 6 3" xfId="33207"/>
    <cellStyle name="Normal 6 3 3 6 3 7" xfId="33208"/>
    <cellStyle name="Normal 6 3 3 6 3 8" xfId="33209"/>
    <cellStyle name="Normal 6 3 3 6 3 9" xfId="33210"/>
    <cellStyle name="Normal 6 3 3 6 4" xfId="33211"/>
    <cellStyle name="Normal 6 3 3 6 4 2" xfId="33212"/>
    <cellStyle name="Normal 6 3 3 6 4 2 2" xfId="33213"/>
    <cellStyle name="Normal 6 3 3 6 4 2 3" xfId="33214"/>
    <cellStyle name="Normal 6 3 3 6 4 2 4" xfId="33215"/>
    <cellStyle name="Normal 6 3 3 6 4 3" xfId="33216"/>
    <cellStyle name="Normal 6 3 3 6 4 3 2" xfId="33217"/>
    <cellStyle name="Normal 6 3 3 6 4 3 3" xfId="33218"/>
    <cellStyle name="Normal 6 3 3 6 4 4" xfId="33219"/>
    <cellStyle name="Normal 6 3 3 6 4 5" xfId="33220"/>
    <cellStyle name="Normal 6 3 3 6 4 6" xfId="33221"/>
    <cellStyle name="Normal 6 3 3 6 5" xfId="33222"/>
    <cellStyle name="Normal 6 3 3 6 5 2" xfId="33223"/>
    <cellStyle name="Normal 6 3 3 6 5 3" xfId="33224"/>
    <cellStyle name="Normal 6 3 3 6 5 4" xfId="33225"/>
    <cellStyle name="Normal 6 3 3 6 6" xfId="33226"/>
    <cellStyle name="Normal 6 3 3 6 6 2" xfId="33227"/>
    <cellStyle name="Normal 6 3 3 6 6 3" xfId="33228"/>
    <cellStyle name="Normal 6 3 3 6 6 4" xfId="33229"/>
    <cellStyle name="Normal 6 3 3 6 7" xfId="33230"/>
    <cellStyle name="Normal 6 3 3 6 7 2" xfId="33231"/>
    <cellStyle name="Normal 6 3 3 6 7 3" xfId="33232"/>
    <cellStyle name="Normal 6 3 3 6 7 4" xfId="33233"/>
    <cellStyle name="Normal 6 3 3 6 8" xfId="33234"/>
    <cellStyle name="Normal 6 3 3 6 8 2" xfId="33235"/>
    <cellStyle name="Normal 6 3 3 6 8 3" xfId="33236"/>
    <cellStyle name="Normal 6 3 3 6 9" xfId="33237"/>
    <cellStyle name="Normal 6 3 3 7" xfId="33238"/>
    <cellStyle name="Normal 6 3 3 7 10" xfId="33239"/>
    <cellStyle name="Normal 6 3 3 7 2" xfId="33240"/>
    <cellStyle name="Normal 6 3 3 7 2 2" xfId="33241"/>
    <cellStyle name="Normal 6 3 3 7 2 2 2" xfId="33242"/>
    <cellStyle name="Normal 6 3 3 7 2 2 2 2" xfId="33243"/>
    <cellStyle name="Normal 6 3 3 7 2 2 2 3" xfId="33244"/>
    <cellStyle name="Normal 6 3 3 7 2 2 2 4" xfId="33245"/>
    <cellStyle name="Normal 6 3 3 7 2 2 3" xfId="33246"/>
    <cellStyle name="Normal 6 3 3 7 2 2 3 2" xfId="33247"/>
    <cellStyle name="Normal 6 3 3 7 2 2 3 3" xfId="33248"/>
    <cellStyle name="Normal 6 3 3 7 2 2 4" xfId="33249"/>
    <cellStyle name="Normal 6 3 3 7 2 2 5" xfId="33250"/>
    <cellStyle name="Normal 6 3 3 7 2 2 6" xfId="33251"/>
    <cellStyle name="Normal 6 3 3 7 2 3" xfId="33252"/>
    <cellStyle name="Normal 6 3 3 7 2 3 2" xfId="33253"/>
    <cellStyle name="Normal 6 3 3 7 2 3 3" xfId="33254"/>
    <cellStyle name="Normal 6 3 3 7 2 3 4" xfId="33255"/>
    <cellStyle name="Normal 6 3 3 7 2 4" xfId="33256"/>
    <cellStyle name="Normal 6 3 3 7 2 4 2" xfId="33257"/>
    <cellStyle name="Normal 6 3 3 7 2 4 3" xfId="33258"/>
    <cellStyle name="Normal 6 3 3 7 2 4 4" xfId="33259"/>
    <cellStyle name="Normal 6 3 3 7 2 5" xfId="33260"/>
    <cellStyle name="Normal 6 3 3 7 2 5 2" xfId="33261"/>
    <cellStyle name="Normal 6 3 3 7 2 5 3" xfId="33262"/>
    <cellStyle name="Normal 6 3 3 7 2 5 4" xfId="33263"/>
    <cellStyle name="Normal 6 3 3 7 2 6" xfId="33264"/>
    <cellStyle name="Normal 6 3 3 7 2 6 2" xfId="33265"/>
    <cellStyle name="Normal 6 3 3 7 2 6 3" xfId="33266"/>
    <cellStyle name="Normal 6 3 3 7 2 7" xfId="33267"/>
    <cellStyle name="Normal 6 3 3 7 2 8" xfId="33268"/>
    <cellStyle name="Normal 6 3 3 7 2 9" xfId="33269"/>
    <cellStyle name="Normal 6 3 3 7 3" xfId="33270"/>
    <cellStyle name="Normal 6 3 3 7 3 2" xfId="33271"/>
    <cellStyle name="Normal 6 3 3 7 3 2 2" xfId="33272"/>
    <cellStyle name="Normal 6 3 3 7 3 2 3" xfId="33273"/>
    <cellStyle name="Normal 6 3 3 7 3 2 4" xfId="33274"/>
    <cellStyle name="Normal 6 3 3 7 3 3" xfId="33275"/>
    <cellStyle name="Normal 6 3 3 7 3 3 2" xfId="33276"/>
    <cellStyle name="Normal 6 3 3 7 3 3 3" xfId="33277"/>
    <cellStyle name="Normal 6 3 3 7 3 4" xfId="33278"/>
    <cellStyle name="Normal 6 3 3 7 3 5" xfId="33279"/>
    <cellStyle name="Normal 6 3 3 7 3 6" xfId="33280"/>
    <cellStyle name="Normal 6 3 3 7 4" xfId="33281"/>
    <cellStyle name="Normal 6 3 3 7 4 2" xfId="33282"/>
    <cellStyle name="Normal 6 3 3 7 4 3" xfId="33283"/>
    <cellStyle name="Normal 6 3 3 7 4 4" xfId="33284"/>
    <cellStyle name="Normal 6 3 3 7 5" xfId="33285"/>
    <cellStyle name="Normal 6 3 3 7 5 2" xfId="33286"/>
    <cellStyle name="Normal 6 3 3 7 5 3" xfId="33287"/>
    <cellStyle name="Normal 6 3 3 7 5 4" xfId="33288"/>
    <cellStyle name="Normal 6 3 3 7 6" xfId="33289"/>
    <cellStyle name="Normal 6 3 3 7 6 2" xfId="33290"/>
    <cellStyle name="Normal 6 3 3 7 6 3" xfId="33291"/>
    <cellStyle name="Normal 6 3 3 7 6 4" xfId="33292"/>
    <cellStyle name="Normal 6 3 3 7 7" xfId="33293"/>
    <cellStyle name="Normal 6 3 3 7 7 2" xfId="33294"/>
    <cellStyle name="Normal 6 3 3 7 7 3" xfId="33295"/>
    <cellStyle name="Normal 6 3 3 7 8" xfId="33296"/>
    <cellStyle name="Normal 6 3 3 7 9" xfId="33297"/>
    <cellStyle name="Normal 6 3 3 8" xfId="33298"/>
    <cellStyle name="Normal 6 3 3 8 2" xfId="33299"/>
    <cellStyle name="Normal 6 3 3 8 2 2" xfId="33300"/>
    <cellStyle name="Normal 6 3 3 8 2 2 2" xfId="33301"/>
    <cellStyle name="Normal 6 3 3 8 2 2 3" xfId="33302"/>
    <cellStyle name="Normal 6 3 3 8 2 2 4" xfId="33303"/>
    <cellStyle name="Normal 6 3 3 8 2 3" xfId="33304"/>
    <cellStyle name="Normal 6 3 3 8 2 3 2" xfId="33305"/>
    <cellStyle name="Normal 6 3 3 8 2 3 3" xfId="33306"/>
    <cellStyle name="Normal 6 3 3 8 2 4" xfId="33307"/>
    <cellStyle name="Normal 6 3 3 8 2 5" xfId="33308"/>
    <cellStyle name="Normal 6 3 3 8 2 6" xfId="33309"/>
    <cellStyle name="Normal 6 3 3 8 3" xfId="33310"/>
    <cellStyle name="Normal 6 3 3 8 3 2" xfId="33311"/>
    <cellStyle name="Normal 6 3 3 8 3 3" xfId="33312"/>
    <cellStyle name="Normal 6 3 3 8 3 4" xfId="33313"/>
    <cellStyle name="Normal 6 3 3 8 4" xfId="33314"/>
    <cellStyle name="Normal 6 3 3 8 4 2" xfId="33315"/>
    <cellStyle name="Normal 6 3 3 8 4 3" xfId="33316"/>
    <cellStyle name="Normal 6 3 3 8 4 4" xfId="33317"/>
    <cellStyle name="Normal 6 3 3 8 5" xfId="33318"/>
    <cellStyle name="Normal 6 3 3 8 5 2" xfId="33319"/>
    <cellStyle name="Normal 6 3 3 8 5 3" xfId="33320"/>
    <cellStyle name="Normal 6 3 3 8 5 4" xfId="33321"/>
    <cellStyle name="Normal 6 3 3 8 6" xfId="33322"/>
    <cellStyle name="Normal 6 3 3 8 6 2" xfId="33323"/>
    <cellStyle name="Normal 6 3 3 8 6 3" xfId="33324"/>
    <cellStyle name="Normal 6 3 3 8 7" xfId="33325"/>
    <cellStyle name="Normal 6 3 3 8 8" xfId="33326"/>
    <cellStyle name="Normal 6 3 3 8 9" xfId="33327"/>
    <cellStyle name="Normal 6 3 3 9" xfId="33328"/>
    <cellStyle name="Normal 6 3 3 9 2" xfId="33329"/>
    <cellStyle name="Normal 6 3 3 9 2 2" xfId="33330"/>
    <cellStyle name="Normal 6 3 3 9 2 2 2" xfId="33331"/>
    <cellStyle name="Normal 6 3 3 9 2 2 3" xfId="33332"/>
    <cellStyle name="Normal 6 3 3 9 2 2 4" xfId="33333"/>
    <cellStyle name="Normal 6 3 3 9 2 3" xfId="33334"/>
    <cellStyle name="Normal 6 3 3 9 2 3 2" xfId="33335"/>
    <cellStyle name="Normal 6 3 3 9 2 3 3" xfId="33336"/>
    <cellStyle name="Normal 6 3 3 9 2 4" xfId="33337"/>
    <cellStyle name="Normal 6 3 3 9 2 5" xfId="33338"/>
    <cellStyle name="Normal 6 3 3 9 2 6" xfId="33339"/>
    <cellStyle name="Normal 6 3 3 9 3" xfId="33340"/>
    <cellStyle name="Normal 6 3 3 9 3 2" xfId="33341"/>
    <cellStyle name="Normal 6 3 3 9 3 3" xfId="33342"/>
    <cellStyle name="Normal 6 3 3 9 3 4" xfId="33343"/>
    <cellStyle name="Normal 6 3 3 9 4" xfId="33344"/>
    <cellStyle name="Normal 6 3 3 9 4 2" xfId="33345"/>
    <cellStyle name="Normal 6 3 3 9 4 3" xfId="33346"/>
    <cellStyle name="Normal 6 3 3 9 4 4" xfId="33347"/>
    <cellStyle name="Normal 6 3 3 9 5" xfId="33348"/>
    <cellStyle name="Normal 6 3 3 9 5 2" xfId="33349"/>
    <cellStyle name="Normal 6 3 3 9 5 3" xfId="33350"/>
    <cellStyle name="Normal 6 3 3 9 5 4" xfId="33351"/>
    <cellStyle name="Normal 6 3 3 9 6" xfId="33352"/>
    <cellStyle name="Normal 6 3 3 9 6 2" xfId="33353"/>
    <cellStyle name="Normal 6 3 3 9 6 3" xfId="33354"/>
    <cellStyle name="Normal 6 3 3 9 7" xfId="33355"/>
    <cellStyle name="Normal 6 3 3 9 8" xfId="33356"/>
    <cellStyle name="Normal 6 3 3 9 9" xfId="33357"/>
    <cellStyle name="Normal 6 3 4" xfId="213"/>
    <cellStyle name="Normal 6 3 4 10" xfId="33358"/>
    <cellStyle name="Normal 6 3 4 10 2" xfId="33359"/>
    <cellStyle name="Normal 6 3 4 10 3" xfId="33360"/>
    <cellStyle name="Normal 6 3 4 10 4" xfId="33361"/>
    <cellStyle name="Normal 6 3 4 11" xfId="33362"/>
    <cellStyle name="Normal 6 3 4 11 2" xfId="33363"/>
    <cellStyle name="Normal 6 3 4 11 3" xfId="33364"/>
    <cellStyle name="Normal 6 3 4 12" xfId="33365"/>
    <cellStyle name="Normal 6 3 4 13" xfId="33366"/>
    <cellStyle name="Normal 6 3 4 14" xfId="33367"/>
    <cellStyle name="Normal 6 3 4 2" xfId="33368"/>
    <cellStyle name="Normal 6 3 4 2 10" xfId="33369"/>
    <cellStyle name="Normal 6 3 4 2 11" xfId="33370"/>
    <cellStyle name="Normal 6 3 4 2 2" xfId="33371"/>
    <cellStyle name="Normal 6 3 4 2 2 10" xfId="33372"/>
    <cellStyle name="Normal 6 3 4 2 2 2" xfId="33373"/>
    <cellStyle name="Normal 6 3 4 2 2 2 2" xfId="33374"/>
    <cellStyle name="Normal 6 3 4 2 2 2 2 2" xfId="33375"/>
    <cellStyle name="Normal 6 3 4 2 2 2 2 2 2" xfId="33376"/>
    <cellStyle name="Normal 6 3 4 2 2 2 2 2 3" xfId="33377"/>
    <cellStyle name="Normal 6 3 4 2 2 2 2 2 4" xfId="33378"/>
    <cellStyle name="Normal 6 3 4 2 2 2 2 3" xfId="33379"/>
    <cellStyle name="Normal 6 3 4 2 2 2 2 3 2" xfId="33380"/>
    <cellStyle name="Normal 6 3 4 2 2 2 2 3 3" xfId="33381"/>
    <cellStyle name="Normal 6 3 4 2 2 2 2 4" xfId="33382"/>
    <cellStyle name="Normal 6 3 4 2 2 2 2 5" xfId="33383"/>
    <cellStyle name="Normal 6 3 4 2 2 2 2 6" xfId="33384"/>
    <cellStyle name="Normal 6 3 4 2 2 2 3" xfId="33385"/>
    <cellStyle name="Normal 6 3 4 2 2 2 3 2" xfId="33386"/>
    <cellStyle name="Normal 6 3 4 2 2 2 3 3" xfId="33387"/>
    <cellStyle name="Normal 6 3 4 2 2 2 3 4" xfId="33388"/>
    <cellStyle name="Normal 6 3 4 2 2 2 4" xfId="33389"/>
    <cellStyle name="Normal 6 3 4 2 2 2 4 2" xfId="33390"/>
    <cellStyle name="Normal 6 3 4 2 2 2 4 3" xfId="33391"/>
    <cellStyle name="Normal 6 3 4 2 2 2 4 4" xfId="33392"/>
    <cellStyle name="Normal 6 3 4 2 2 2 5" xfId="33393"/>
    <cellStyle name="Normal 6 3 4 2 2 2 5 2" xfId="33394"/>
    <cellStyle name="Normal 6 3 4 2 2 2 5 3" xfId="33395"/>
    <cellStyle name="Normal 6 3 4 2 2 2 5 4" xfId="33396"/>
    <cellStyle name="Normal 6 3 4 2 2 2 6" xfId="33397"/>
    <cellStyle name="Normal 6 3 4 2 2 2 6 2" xfId="33398"/>
    <cellStyle name="Normal 6 3 4 2 2 2 6 3" xfId="33399"/>
    <cellStyle name="Normal 6 3 4 2 2 2 7" xfId="33400"/>
    <cellStyle name="Normal 6 3 4 2 2 2 8" xfId="33401"/>
    <cellStyle name="Normal 6 3 4 2 2 2 9" xfId="33402"/>
    <cellStyle name="Normal 6 3 4 2 2 3" xfId="33403"/>
    <cellStyle name="Normal 6 3 4 2 2 3 2" xfId="33404"/>
    <cellStyle name="Normal 6 3 4 2 2 3 2 2" xfId="33405"/>
    <cellStyle name="Normal 6 3 4 2 2 3 2 3" xfId="33406"/>
    <cellStyle name="Normal 6 3 4 2 2 3 2 4" xfId="33407"/>
    <cellStyle name="Normal 6 3 4 2 2 3 3" xfId="33408"/>
    <cellStyle name="Normal 6 3 4 2 2 3 3 2" xfId="33409"/>
    <cellStyle name="Normal 6 3 4 2 2 3 3 3" xfId="33410"/>
    <cellStyle name="Normal 6 3 4 2 2 3 4" xfId="33411"/>
    <cellStyle name="Normal 6 3 4 2 2 3 5" xfId="33412"/>
    <cellStyle name="Normal 6 3 4 2 2 3 6" xfId="33413"/>
    <cellStyle name="Normal 6 3 4 2 2 4" xfId="33414"/>
    <cellStyle name="Normal 6 3 4 2 2 4 2" xfId="33415"/>
    <cellStyle name="Normal 6 3 4 2 2 4 3" xfId="33416"/>
    <cellStyle name="Normal 6 3 4 2 2 4 4" xfId="33417"/>
    <cellStyle name="Normal 6 3 4 2 2 5" xfId="33418"/>
    <cellStyle name="Normal 6 3 4 2 2 5 2" xfId="33419"/>
    <cellStyle name="Normal 6 3 4 2 2 5 3" xfId="33420"/>
    <cellStyle name="Normal 6 3 4 2 2 5 4" xfId="33421"/>
    <cellStyle name="Normal 6 3 4 2 2 6" xfId="33422"/>
    <cellStyle name="Normal 6 3 4 2 2 6 2" xfId="33423"/>
    <cellStyle name="Normal 6 3 4 2 2 6 3" xfId="33424"/>
    <cellStyle name="Normal 6 3 4 2 2 6 4" xfId="33425"/>
    <cellStyle name="Normal 6 3 4 2 2 7" xfId="33426"/>
    <cellStyle name="Normal 6 3 4 2 2 7 2" xfId="33427"/>
    <cellStyle name="Normal 6 3 4 2 2 7 3" xfId="33428"/>
    <cellStyle name="Normal 6 3 4 2 2 8" xfId="33429"/>
    <cellStyle name="Normal 6 3 4 2 2 9" xfId="33430"/>
    <cellStyle name="Normal 6 3 4 2 3" xfId="33431"/>
    <cellStyle name="Normal 6 3 4 2 3 2" xfId="33432"/>
    <cellStyle name="Normal 6 3 4 2 3 2 2" xfId="33433"/>
    <cellStyle name="Normal 6 3 4 2 3 2 2 2" xfId="33434"/>
    <cellStyle name="Normal 6 3 4 2 3 2 2 3" xfId="33435"/>
    <cellStyle name="Normal 6 3 4 2 3 2 2 4" xfId="33436"/>
    <cellStyle name="Normal 6 3 4 2 3 2 3" xfId="33437"/>
    <cellStyle name="Normal 6 3 4 2 3 2 3 2" xfId="33438"/>
    <cellStyle name="Normal 6 3 4 2 3 2 3 3" xfId="33439"/>
    <cellStyle name="Normal 6 3 4 2 3 2 4" xfId="33440"/>
    <cellStyle name="Normal 6 3 4 2 3 2 5" xfId="33441"/>
    <cellStyle name="Normal 6 3 4 2 3 2 6" xfId="33442"/>
    <cellStyle name="Normal 6 3 4 2 3 3" xfId="33443"/>
    <cellStyle name="Normal 6 3 4 2 3 3 2" xfId="33444"/>
    <cellStyle name="Normal 6 3 4 2 3 3 3" xfId="33445"/>
    <cellStyle name="Normal 6 3 4 2 3 3 4" xfId="33446"/>
    <cellStyle name="Normal 6 3 4 2 3 4" xfId="33447"/>
    <cellStyle name="Normal 6 3 4 2 3 4 2" xfId="33448"/>
    <cellStyle name="Normal 6 3 4 2 3 4 3" xfId="33449"/>
    <cellStyle name="Normal 6 3 4 2 3 4 4" xfId="33450"/>
    <cellStyle name="Normal 6 3 4 2 3 5" xfId="33451"/>
    <cellStyle name="Normal 6 3 4 2 3 5 2" xfId="33452"/>
    <cellStyle name="Normal 6 3 4 2 3 5 3" xfId="33453"/>
    <cellStyle name="Normal 6 3 4 2 3 5 4" xfId="33454"/>
    <cellStyle name="Normal 6 3 4 2 3 6" xfId="33455"/>
    <cellStyle name="Normal 6 3 4 2 3 6 2" xfId="33456"/>
    <cellStyle name="Normal 6 3 4 2 3 6 3" xfId="33457"/>
    <cellStyle name="Normal 6 3 4 2 3 7" xfId="33458"/>
    <cellStyle name="Normal 6 3 4 2 3 8" xfId="33459"/>
    <cellStyle name="Normal 6 3 4 2 3 9" xfId="33460"/>
    <cellStyle name="Normal 6 3 4 2 4" xfId="33461"/>
    <cellStyle name="Normal 6 3 4 2 4 2" xfId="33462"/>
    <cellStyle name="Normal 6 3 4 2 4 2 2" xfId="33463"/>
    <cellStyle name="Normal 6 3 4 2 4 2 3" xfId="33464"/>
    <cellStyle name="Normal 6 3 4 2 4 2 4" xfId="33465"/>
    <cellStyle name="Normal 6 3 4 2 4 3" xfId="33466"/>
    <cellStyle name="Normal 6 3 4 2 4 3 2" xfId="33467"/>
    <cellStyle name="Normal 6 3 4 2 4 3 3" xfId="33468"/>
    <cellStyle name="Normal 6 3 4 2 4 4" xfId="33469"/>
    <cellStyle name="Normal 6 3 4 2 4 5" xfId="33470"/>
    <cellStyle name="Normal 6 3 4 2 4 6" xfId="33471"/>
    <cellStyle name="Normal 6 3 4 2 5" xfId="33472"/>
    <cellStyle name="Normal 6 3 4 2 5 2" xfId="33473"/>
    <cellStyle name="Normal 6 3 4 2 5 3" xfId="33474"/>
    <cellStyle name="Normal 6 3 4 2 5 4" xfId="33475"/>
    <cellStyle name="Normal 6 3 4 2 6" xfId="33476"/>
    <cellStyle name="Normal 6 3 4 2 6 2" xfId="33477"/>
    <cellStyle name="Normal 6 3 4 2 6 3" xfId="33478"/>
    <cellStyle name="Normal 6 3 4 2 6 4" xfId="33479"/>
    <cellStyle name="Normal 6 3 4 2 7" xfId="33480"/>
    <cellStyle name="Normal 6 3 4 2 7 2" xfId="33481"/>
    <cellStyle name="Normal 6 3 4 2 7 3" xfId="33482"/>
    <cellStyle name="Normal 6 3 4 2 7 4" xfId="33483"/>
    <cellStyle name="Normal 6 3 4 2 8" xfId="33484"/>
    <cellStyle name="Normal 6 3 4 2 8 2" xfId="33485"/>
    <cellStyle name="Normal 6 3 4 2 8 3" xfId="33486"/>
    <cellStyle name="Normal 6 3 4 2 9" xfId="33487"/>
    <cellStyle name="Normal 6 3 4 3" xfId="33488"/>
    <cellStyle name="Normal 6 3 4 3 10" xfId="33489"/>
    <cellStyle name="Normal 6 3 4 3 2" xfId="33490"/>
    <cellStyle name="Normal 6 3 4 3 2 2" xfId="33491"/>
    <cellStyle name="Normal 6 3 4 3 2 2 2" xfId="33492"/>
    <cellStyle name="Normal 6 3 4 3 2 2 2 2" xfId="33493"/>
    <cellStyle name="Normal 6 3 4 3 2 2 2 3" xfId="33494"/>
    <cellStyle name="Normal 6 3 4 3 2 2 2 4" xfId="33495"/>
    <cellStyle name="Normal 6 3 4 3 2 2 3" xfId="33496"/>
    <cellStyle name="Normal 6 3 4 3 2 2 3 2" xfId="33497"/>
    <cellStyle name="Normal 6 3 4 3 2 2 3 3" xfId="33498"/>
    <cellStyle name="Normal 6 3 4 3 2 2 4" xfId="33499"/>
    <cellStyle name="Normal 6 3 4 3 2 2 5" xfId="33500"/>
    <cellStyle name="Normal 6 3 4 3 2 2 6" xfId="33501"/>
    <cellStyle name="Normal 6 3 4 3 2 3" xfId="33502"/>
    <cellStyle name="Normal 6 3 4 3 2 3 2" xfId="33503"/>
    <cellStyle name="Normal 6 3 4 3 2 3 3" xfId="33504"/>
    <cellStyle name="Normal 6 3 4 3 2 3 4" xfId="33505"/>
    <cellStyle name="Normal 6 3 4 3 2 4" xfId="33506"/>
    <cellStyle name="Normal 6 3 4 3 2 4 2" xfId="33507"/>
    <cellStyle name="Normal 6 3 4 3 2 4 3" xfId="33508"/>
    <cellStyle name="Normal 6 3 4 3 2 4 4" xfId="33509"/>
    <cellStyle name="Normal 6 3 4 3 2 5" xfId="33510"/>
    <cellStyle name="Normal 6 3 4 3 2 5 2" xfId="33511"/>
    <cellStyle name="Normal 6 3 4 3 2 5 3" xfId="33512"/>
    <cellStyle name="Normal 6 3 4 3 2 5 4" xfId="33513"/>
    <cellStyle name="Normal 6 3 4 3 2 6" xfId="33514"/>
    <cellStyle name="Normal 6 3 4 3 2 6 2" xfId="33515"/>
    <cellStyle name="Normal 6 3 4 3 2 6 3" xfId="33516"/>
    <cellStyle name="Normal 6 3 4 3 2 7" xfId="33517"/>
    <cellStyle name="Normal 6 3 4 3 2 8" xfId="33518"/>
    <cellStyle name="Normal 6 3 4 3 2 9" xfId="33519"/>
    <cellStyle name="Normal 6 3 4 3 3" xfId="33520"/>
    <cellStyle name="Normal 6 3 4 3 3 2" xfId="33521"/>
    <cellStyle name="Normal 6 3 4 3 3 2 2" xfId="33522"/>
    <cellStyle name="Normal 6 3 4 3 3 2 3" xfId="33523"/>
    <cellStyle name="Normal 6 3 4 3 3 2 4" xfId="33524"/>
    <cellStyle name="Normal 6 3 4 3 3 3" xfId="33525"/>
    <cellStyle name="Normal 6 3 4 3 3 3 2" xfId="33526"/>
    <cellStyle name="Normal 6 3 4 3 3 3 3" xfId="33527"/>
    <cellStyle name="Normal 6 3 4 3 3 4" xfId="33528"/>
    <cellStyle name="Normal 6 3 4 3 3 5" xfId="33529"/>
    <cellStyle name="Normal 6 3 4 3 3 6" xfId="33530"/>
    <cellStyle name="Normal 6 3 4 3 4" xfId="33531"/>
    <cellStyle name="Normal 6 3 4 3 4 2" xfId="33532"/>
    <cellStyle name="Normal 6 3 4 3 4 3" xfId="33533"/>
    <cellStyle name="Normal 6 3 4 3 4 4" xfId="33534"/>
    <cellStyle name="Normal 6 3 4 3 5" xfId="33535"/>
    <cellStyle name="Normal 6 3 4 3 5 2" xfId="33536"/>
    <cellStyle name="Normal 6 3 4 3 5 3" xfId="33537"/>
    <cellStyle name="Normal 6 3 4 3 5 4" xfId="33538"/>
    <cellStyle name="Normal 6 3 4 3 6" xfId="33539"/>
    <cellStyle name="Normal 6 3 4 3 6 2" xfId="33540"/>
    <cellStyle name="Normal 6 3 4 3 6 3" xfId="33541"/>
    <cellStyle name="Normal 6 3 4 3 6 4" xfId="33542"/>
    <cellStyle name="Normal 6 3 4 3 7" xfId="33543"/>
    <cellStyle name="Normal 6 3 4 3 7 2" xfId="33544"/>
    <cellStyle name="Normal 6 3 4 3 7 3" xfId="33545"/>
    <cellStyle name="Normal 6 3 4 3 8" xfId="33546"/>
    <cellStyle name="Normal 6 3 4 3 9" xfId="33547"/>
    <cellStyle name="Normal 6 3 4 4" xfId="33548"/>
    <cellStyle name="Normal 6 3 4 4 2" xfId="33549"/>
    <cellStyle name="Normal 6 3 4 4 2 2" xfId="33550"/>
    <cellStyle name="Normal 6 3 4 4 2 2 2" xfId="33551"/>
    <cellStyle name="Normal 6 3 4 4 2 2 3" xfId="33552"/>
    <cellStyle name="Normal 6 3 4 4 2 2 4" xfId="33553"/>
    <cellStyle name="Normal 6 3 4 4 2 3" xfId="33554"/>
    <cellStyle name="Normal 6 3 4 4 2 3 2" xfId="33555"/>
    <cellStyle name="Normal 6 3 4 4 2 3 3" xfId="33556"/>
    <cellStyle name="Normal 6 3 4 4 2 4" xfId="33557"/>
    <cellStyle name="Normal 6 3 4 4 2 5" xfId="33558"/>
    <cellStyle name="Normal 6 3 4 4 2 6" xfId="33559"/>
    <cellStyle name="Normal 6 3 4 4 3" xfId="33560"/>
    <cellStyle name="Normal 6 3 4 4 3 2" xfId="33561"/>
    <cellStyle name="Normal 6 3 4 4 3 3" xfId="33562"/>
    <cellStyle name="Normal 6 3 4 4 3 4" xfId="33563"/>
    <cellStyle name="Normal 6 3 4 4 4" xfId="33564"/>
    <cellStyle name="Normal 6 3 4 4 4 2" xfId="33565"/>
    <cellStyle name="Normal 6 3 4 4 4 3" xfId="33566"/>
    <cellStyle name="Normal 6 3 4 4 4 4" xfId="33567"/>
    <cellStyle name="Normal 6 3 4 4 5" xfId="33568"/>
    <cellStyle name="Normal 6 3 4 4 5 2" xfId="33569"/>
    <cellStyle name="Normal 6 3 4 4 5 3" xfId="33570"/>
    <cellStyle name="Normal 6 3 4 4 5 4" xfId="33571"/>
    <cellStyle name="Normal 6 3 4 4 6" xfId="33572"/>
    <cellStyle name="Normal 6 3 4 4 6 2" xfId="33573"/>
    <cellStyle name="Normal 6 3 4 4 6 3" xfId="33574"/>
    <cellStyle name="Normal 6 3 4 4 7" xfId="33575"/>
    <cellStyle name="Normal 6 3 4 4 8" xfId="33576"/>
    <cellStyle name="Normal 6 3 4 4 9" xfId="33577"/>
    <cellStyle name="Normal 6 3 4 5" xfId="33578"/>
    <cellStyle name="Normal 6 3 4 5 2" xfId="33579"/>
    <cellStyle name="Normal 6 3 4 5 2 2" xfId="33580"/>
    <cellStyle name="Normal 6 3 4 5 2 2 2" xfId="33581"/>
    <cellStyle name="Normal 6 3 4 5 2 2 3" xfId="33582"/>
    <cellStyle name="Normal 6 3 4 5 2 2 4" xfId="33583"/>
    <cellStyle name="Normal 6 3 4 5 2 3" xfId="33584"/>
    <cellStyle name="Normal 6 3 4 5 2 3 2" xfId="33585"/>
    <cellStyle name="Normal 6 3 4 5 2 3 3" xfId="33586"/>
    <cellStyle name="Normal 6 3 4 5 2 4" xfId="33587"/>
    <cellStyle name="Normal 6 3 4 5 2 5" xfId="33588"/>
    <cellStyle name="Normal 6 3 4 5 2 6" xfId="33589"/>
    <cellStyle name="Normal 6 3 4 5 3" xfId="33590"/>
    <cellStyle name="Normal 6 3 4 5 3 2" xfId="33591"/>
    <cellStyle name="Normal 6 3 4 5 3 3" xfId="33592"/>
    <cellStyle name="Normal 6 3 4 5 3 4" xfId="33593"/>
    <cellStyle name="Normal 6 3 4 5 4" xfId="33594"/>
    <cellStyle name="Normal 6 3 4 5 4 2" xfId="33595"/>
    <cellStyle name="Normal 6 3 4 5 4 3" xfId="33596"/>
    <cellStyle name="Normal 6 3 4 5 4 4" xfId="33597"/>
    <cellStyle name="Normal 6 3 4 5 5" xfId="33598"/>
    <cellStyle name="Normal 6 3 4 5 5 2" xfId="33599"/>
    <cellStyle name="Normal 6 3 4 5 5 3" xfId="33600"/>
    <cellStyle name="Normal 6 3 4 5 5 4" xfId="33601"/>
    <cellStyle name="Normal 6 3 4 5 6" xfId="33602"/>
    <cellStyle name="Normal 6 3 4 5 6 2" xfId="33603"/>
    <cellStyle name="Normal 6 3 4 5 6 3" xfId="33604"/>
    <cellStyle name="Normal 6 3 4 5 7" xfId="33605"/>
    <cellStyle name="Normal 6 3 4 5 8" xfId="33606"/>
    <cellStyle name="Normal 6 3 4 5 9" xfId="33607"/>
    <cellStyle name="Normal 6 3 4 6" xfId="33608"/>
    <cellStyle name="Normal 6 3 4 6 2" xfId="33609"/>
    <cellStyle name="Normal 6 3 4 6 2 2" xfId="33610"/>
    <cellStyle name="Normal 6 3 4 6 2 2 2" xfId="33611"/>
    <cellStyle name="Normal 6 3 4 6 2 2 3" xfId="33612"/>
    <cellStyle name="Normal 6 3 4 6 2 2 4" xfId="33613"/>
    <cellStyle name="Normal 6 3 4 6 2 3" xfId="33614"/>
    <cellStyle name="Normal 6 3 4 6 2 3 2" xfId="33615"/>
    <cellStyle name="Normal 6 3 4 6 2 3 3" xfId="33616"/>
    <cellStyle name="Normal 6 3 4 6 2 4" xfId="33617"/>
    <cellStyle name="Normal 6 3 4 6 2 5" xfId="33618"/>
    <cellStyle name="Normal 6 3 4 6 2 6" xfId="33619"/>
    <cellStyle name="Normal 6 3 4 6 3" xfId="33620"/>
    <cellStyle name="Normal 6 3 4 6 3 2" xfId="33621"/>
    <cellStyle name="Normal 6 3 4 6 3 3" xfId="33622"/>
    <cellStyle name="Normal 6 3 4 6 3 4" xfId="33623"/>
    <cellStyle name="Normal 6 3 4 6 4" xfId="33624"/>
    <cellStyle name="Normal 6 3 4 6 4 2" xfId="33625"/>
    <cellStyle name="Normal 6 3 4 6 4 3" xfId="33626"/>
    <cellStyle name="Normal 6 3 4 6 4 4" xfId="33627"/>
    <cellStyle name="Normal 6 3 4 6 5" xfId="33628"/>
    <cellStyle name="Normal 6 3 4 6 5 2" xfId="33629"/>
    <cellStyle name="Normal 6 3 4 6 5 3" xfId="33630"/>
    <cellStyle name="Normal 6 3 4 6 6" xfId="33631"/>
    <cellStyle name="Normal 6 3 4 6 7" xfId="33632"/>
    <cellStyle name="Normal 6 3 4 6 8" xfId="33633"/>
    <cellStyle name="Normal 6 3 4 7" xfId="33634"/>
    <cellStyle name="Normal 6 3 4 7 2" xfId="33635"/>
    <cellStyle name="Normal 6 3 4 7 2 2" xfId="33636"/>
    <cellStyle name="Normal 6 3 4 7 2 3" xfId="33637"/>
    <cellStyle name="Normal 6 3 4 7 2 4" xfId="33638"/>
    <cellStyle name="Normal 6 3 4 7 3" xfId="33639"/>
    <cellStyle name="Normal 6 3 4 7 3 2" xfId="33640"/>
    <cellStyle name="Normal 6 3 4 7 3 3" xfId="33641"/>
    <cellStyle name="Normal 6 3 4 7 4" xfId="33642"/>
    <cellStyle name="Normal 6 3 4 7 5" xfId="33643"/>
    <cellStyle name="Normal 6 3 4 7 6" xfId="33644"/>
    <cellStyle name="Normal 6 3 4 8" xfId="33645"/>
    <cellStyle name="Normal 6 3 4 8 2" xfId="33646"/>
    <cellStyle name="Normal 6 3 4 8 3" xfId="33647"/>
    <cellStyle name="Normal 6 3 4 8 4" xfId="33648"/>
    <cellStyle name="Normal 6 3 4 9" xfId="33649"/>
    <cellStyle name="Normal 6 3 4 9 2" xfId="33650"/>
    <cellStyle name="Normal 6 3 4 9 3" xfId="33651"/>
    <cellStyle name="Normal 6 3 4 9 4" xfId="33652"/>
    <cellStyle name="Normal 6 3 5" xfId="33653"/>
    <cellStyle name="Normal 6 3 5 10" xfId="33654"/>
    <cellStyle name="Normal 6 3 5 10 2" xfId="33655"/>
    <cellStyle name="Normal 6 3 5 10 3" xfId="33656"/>
    <cellStyle name="Normal 6 3 5 10 4" xfId="33657"/>
    <cellStyle name="Normal 6 3 5 11" xfId="33658"/>
    <cellStyle name="Normal 6 3 5 11 2" xfId="33659"/>
    <cellStyle name="Normal 6 3 5 11 3" xfId="33660"/>
    <cellStyle name="Normal 6 3 5 12" xfId="33661"/>
    <cellStyle name="Normal 6 3 5 13" xfId="33662"/>
    <cellStyle name="Normal 6 3 5 14" xfId="33663"/>
    <cellStyle name="Normal 6 3 5 2" xfId="33664"/>
    <cellStyle name="Normal 6 3 5 2 10" xfId="33665"/>
    <cellStyle name="Normal 6 3 5 2 11" xfId="33666"/>
    <cellStyle name="Normal 6 3 5 2 2" xfId="33667"/>
    <cellStyle name="Normal 6 3 5 2 2 10" xfId="33668"/>
    <cellStyle name="Normal 6 3 5 2 2 2" xfId="33669"/>
    <cellStyle name="Normal 6 3 5 2 2 2 2" xfId="33670"/>
    <cellStyle name="Normal 6 3 5 2 2 2 2 2" xfId="33671"/>
    <cellStyle name="Normal 6 3 5 2 2 2 2 2 2" xfId="33672"/>
    <cellStyle name="Normal 6 3 5 2 2 2 2 2 3" xfId="33673"/>
    <cellStyle name="Normal 6 3 5 2 2 2 2 2 4" xfId="33674"/>
    <cellStyle name="Normal 6 3 5 2 2 2 2 3" xfId="33675"/>
    <cellStyle name="Normal 6 3 5 2 2 2 2 3 2" xfId="33676"/>
    <cellStyle name="Normal 6 3 5 2 2 2 2 3 3" xfId="33677"/>
    <cellStyle name="Normal 6 3 5 2 2 2 2 4" xfId="33678"/>
    <cellStyle name="Normal 6 3 5 2 2 2 2 5" xfId="33679"/>
    <cellStyle name="Normal 6 3 5 2 2 2 2 6" xfId="33680"/>
    <cellStyle name="Normal 6 3 5 2 2 2 3" xfId="33681"/>
    <cellStyle name="Normal 6 3 5 2 2 2 3 2" xfId="33682"/>
    <cellStyle name="Normal 6 3 5 2 2 2 3 3" xfId="33683"/>
    <cellStyle name="Normal 6 3 5 2 2 2 3 4" xfId="33684"/>
    <cellStyle name="Normal 6 3 5 2 2 2 4" xfId="33685"/>
    <cellStyle name="Normal 6 3 5 2 2 2 4 2" xfId="33686"/>
    <cellStyle name="Normal 6 3 5 2 2 2 4 3" xfId="33687"/>
    <cellStyle name="Normal 6 3 5 2 2 2 4 4" xfId="33688"/>
    <cellStyle name="Normal 6 3 5 2 2 2 5" xfId="33689"/>
    <cellStyle name="Normal 6 3 5 2 2 2 5 2" xfId="33690"/>
    <cellStyle name="Normal 6 3 5 2 2 2 5 3" xfId="33691"/>
    <cellStyle name="Normal 6 3 5 2 2 2 5 4" xfId="33692"/>
    <cellStyle name="Normal 6 3 5 2 2 2 6" xfId="33693"/>
    <cellStyle name="Normal 6 3 5 2 2 2 6 2" xfId="33694"/>
    <cellStyle name="Normal 6 3 5 2 2 2 6 3" xfId="33695"/>
    <cellStyle name="Normal 6 3 5 2 2 2 7" xfId="33696"/>
    <cellStyle name="Normal 6 3 5 2 2 2 8" xfId="33697"/>
    <cellStyle name="Normal 6 3 5 2 2 2 9" xfId="33698"/>
    <cellStyle name="Normal 6 3 5 2 2 3" xfId="33699"/>
    <cellStyle name="Normal 6 3 5 2 2 3 2" xfId="33700"/>
    <cellStyle name="Normal 6 3 5 2 2 3 2 2" xfId="33701"/>
    <cellStyle name="Normal 6 3 5 2 2 3 2 3" xfId="33702"/>
    <cellStyle name="Normal 6 3 5 2 2 3 2 4" xfId="33703"/>
    <cellStyle name="Normal 6 3 5 2 2 3 3" xfId="33704"/>
    <cellStyle name="Normal 6 3 5 2 2 3 3 2" xfId="33705"/>
    <cellStyle name="Normal 6 3 5 2 2 3 3 3" xfId="33706"/>
    <cellStyle name="Normal 6 3 5 2 2 3 4" xfId="33707"/>
    <cellStyle name="Normal 6 3 5 2 2 3 5" xfId="33708"/>
    <cellStyle name="Normal 6 3 5 2 2 3 6" xfId="33709"/>
    <cellStyle name="Normal 6 3 5 2 2 4" xfId="33710"/>
    <cellStyle name="Normal 6 3 5 2 2 4 2" xfId="33711"/>
    <cellStyle name="Normal 6 3 5 2 2 4 3" xfId="33712"/>
    <cellStyle name="Normal 6 3 5 2 2 4 4" xfId="33713"/>
    <cellStyle name="Normal 6 3 5 2 2 5" xfId="33714"/>
    <cellStyle name="Normal 6 3 5 2 2 5 2" xfId="33715"/>
    <cellStyle name="Normal 6 3 5 2 2 5 3" xfId="33716"/>
    <cellStyle name="Normal 6 3 5 2 2 5 4" xfId="33717"/>
    <cellStyle name="Normal 6 3 5 2 2 6" xfId="33718"/>
    <cellStyle name="Normal 6 3 5 2 2 6 2" xfId="33719"/>
    <cellStyle name="Normal 6 3 5 2 2 6 3" xfId="33720"/>
    <cellStyle name="Normal 6 3 5 2 2 6 4" xfId="33721"/>
    <cellStyle name="Normal 6 3 5 2 2 7" xfId="33722"/>
    <cellStyle name="Normal 6 3 5 2 2 7 2" xfId="33723"/>
    <cellStyle name="Normal 6 3 5 2 2 7 3" xfId="33724"/>
    <cellStyle name="Normal 6 3 5 2 2 8" xfId="33725"/>
    <cellStyle name="Normal 6 3 5 2 2 9" xfId="33726"/>
    <cellStyle name="Normal 6 3 5 2 3" xfId="33727"/>
    <cellStyle name="Normal 6 3 5 2 3 2" xfId="33728"/>
    <cellStyle name="Normal 6 3 5 2 3 2 2" xfId="33729"/>
    <cellStyle name="Normal 6 3 5 2 3 2 2 2" xfId="33730"/>
    <cellStyle name="Normal 6 3 5 2 3 2 2 3" xfId="33731"/>
    <cellStyle name="Normal 6 3 5 2 3 2 2 4" xfId="33732"/>
    <cellStyle name="Normal 6 3 5 2 3 2 3" xfId="33733"/>
    <cellStyle name="Normal 6 3 5 2 3 2 3 2" xfId="33734"/>
    <cellStyle name="Normal 6 3 5 2 3 2 3 3" xfId="33735"/>
    <cellStyle name="Normal 6 3 5 2 3 2 4" xfId="33736"/>
    <cellStyle name="Normal 6 3 5 2 3 2 5" xfId="33737"/>
    <cellStyle name="Normal 6 3 5 2 3 2 6" xfId="33738"/>
    <cellStyle name="Normal 6 3 5 2 3 3" xfId="33739"/>
    <cellStyle name="Normal 6 3 5 2 3 3 2" xfId="33740"/>
    <cellStyle name="Normal 6 3 5 2 3 3 3" xfId="33741"/>
    <cellStyle name="Normal 6 3 5 2 3 3 4" xfId="33742"/>
    <cellStyle name="Normal 6 3 5 2 3 4" xfId="33743"/>
    <cellStyle name="Normal 6 3 5 2 3 4 2" xfId="33744"/>
    <cellStyle name="Normal 6 3 5 2 3 4 3" xfId="33745"/>
    <cellStyle name="Normal 6 3 5 2 3 4 4" xfId="33746"/>
    <cellStyle name="Normal 6 3 5 2 3 5" xfId="33747"/>
    <cellStyle name="Normal 6 3 5 2 3 5 2" xfId="33748"/>
    <cellStyle name="Normal 6 3 5 2 3 5 3" xfId="33749"/>
    <cellStyle name="Normal 6 3 5 2 3 5 4" xfId="33750"/>
    <cellStyle name="Normal 6 3 5 2 3 6" xfId="33751"/>
    <cellStyle name="Normal 6 3 5 2 3 6 2" xfId="33752"/>
    <cellStyle name="Normal 6 3 5 2 3 6 3" xfId="33753"/>
    <cellStyle name="Normal 6 3 5 2 3 7" xfId="33754"/>
    <cellStyle name="Normal 6 3 5 2 3 8" xfId="33755"/>
    <cellStyle name="Normal 6 3 5 2 3 9" xfId="33756"/>
    <cellStyle name="Normal 6 3 5 2 4" xfId="33757"/>
    <cellStyle name="Normal 6 3 5 2 4 2" xfId="33758"/>
    <cellStyle name="Normal 6 3 5 2 4 2 2" xfId="33759"/>
    <cellStyle name="Normal 6 3 5 2 4 2 3" xfId="33760"/>
    <cellStyle name="Normal 6 3 5 2 4 2 4" xfId="33761"/>
    <cellStyle name="Normal 6 3 5 2 4 3" xfId="33762"/>
    <cellStyle name="Normal 6 3 5 2 4 3 2" xfId="33763"/>
    <cellStyle name="Normal 6 3 5 2 4 3 3" xfId="33764"/>
    <cellStyle name="Normal 6 3 5 2 4 4" xfId="33765"/>
    <cellStyle name="Normal 6 3 5 2 4 5" xfId="33766"/>
    <cellStyle name="Normal 6 3 5 2 4 6" xfId="33767"/>
    <cellStyle name="Normal 6 3 5 2 5" xfId="33768"/>
    <cellStyle name="Normal 6 3 5 2 5 2" xfId="33769"/>
    <cellStyle name="Normal 6 3 5 2 5 3" xfId="33770"/>
    <cellStyle name="Normal 6 3 5 2 5 4" xfId="33771"/>
    <cellStyle name="Normal 6 3 5 2 6" xfId="33772"/>
    <cellStyle name="Normal 6 3 5 2 6 2" xfId="33773"/>
    <cellStyle name="Normal 6 3 5 2 6 3" xfId="33774"/>
    <cellStyle name="Normal 6 3 5 2 6 4" xfId="33775"/>
    <cellStyle name="Normal 6 3 5 2 7" xfId="33776"/>
    <cellStyle name="Normal 6 3 5 2 7 2" xfId="33777"/>
    <cellStyle name="Normal 6 3 5 2 7 3" xfId="33778"/>
    <cellStyle name="Normal 6 3 5 2 7 4" xfId="33779"/>
    <cellStyle name="Normal 6 3 5 2 8" xfId="33780"/>
    <cellStyle name="Normal 6 3 5 2 8 2" xfId="33781"/>
    <cellStyle name="Normal 6 3 5 2 8 3" xfId="33782"/>
    <cellStyle name="Normal 6 3 5 2 9" xfId="33783"/>
    <cellStyle name="Normal 6 3 5 3" xfId="33784"/>
    <cellStyle name="Normal 6 3 5 3 10" xfId="33785"/>
    <cellStyle name="Normal 6 3 5 3 2" xfId="33786"/>
    <cellStyle name="Normal 6 3 5 3 2 2" xfId="33787"/>
    <cellStyle name="Normal 6 3 5 3 2 2 2" xfId="33788"/>
    <cellStyle name="Normal 6 3 5 3 2 2 2 2" xfId="33789"/>
    <cellStyle name="Normal 6 3 5 3 2 2 2 3" xfId="33790"/>
    <cellStyle name="Normal 6 3 5 3 2 2 2 4" xfId="33791"/>
    <cellStyle name="Normal 6 3 5 3 2 2 3" xfId="33792"/>
    <cellStyle name="Normal 6 3 5 3 2 2 3 2" xfId="33793"/>
    <cellStyle name="Normal 6 3 5 3 2 2 3 3" xfId="33794"/>
    <cellStyle name="Normal 6 3 5 3 2 2 4" xfId="33795"/>
    <cellStyle name="Normal 6 3 5 3 2 2 5" xfId="33796"/>
    <cellStyle name="Normal 6 3 5 3 2 2 6" xfId="33797"/>
    <cellStyle name="Normal 6 3 5 3 2 3" xfId="33798"/>
    <cellStyle name="Normal 6 3 5 3 2 3 2" xfId="33799"/>
    <cellStyle name="Normal 6 3 5 3 2 3 3" xfId="33800"/>
    <cellStyle name="Normal 6 3 5 3 2 3 4" xfId="33801"/>
    <cellStyle name="Normal 6 3 5 3 2 4" xfId="33802"/>
    <cellStyle name="Normal 6 3 5 3 2 4 2" xfId="33803"/>
    <cellStyle name="Normal 6 3 5 3 2 4 3" xfId="33804"/>
    <cellStyle name="Normal 6 3 5 3 2 4 4" xfId="33805"/>
    <cellStyle name="Normal 6 3 5 3 2 5" xfId="33806"/>
    <cellStyle name="Normal 6 3 5 3 2 5 2" xfId="33807"/>
    <cellStyle name="Normal 6 3 5 3 2 5 3" xfId="33808"/>
    <cellStyle name="Normal 6 3 5 3 2 5 4" xfId="33809"/>
    <cellStyle name="Normal 6 3 5 3 2 6" xfId="33810"/>
    <cellStyle name="Normal 6 3 5 3 2 6 2" xfId="33811"/>
    <cellStyle name="Normal 6 3 5 3 2 6 3" xfId="33812"/>
    <cellStyle name="Normal 6 3 5 3 2 7" xfId="33813"/>
    <cellStyle name="Normal 6 3 5 3 2 8" xfId="33814"/>
    <cellStyle name="Normal 6 3 5 3 2 9" xfId="33815"/>
    <cellStyle name="Normal 6 3 5 3 3" xfId="33816"/>
    <cellStyle name="Normal 6 3 5 3 3 2" xfId="33817"/>
    <cellStyle name="Normal 6 3 5 3 3 2 2" xfId="33818"/>
    <cellStyle name="Normal 6 3 5 3 3 2 3" xfId="33819"/>
    <cellStyle name="Normal 6 3 5 3 3 2 4" xfId="33820"/>
    <cellStyle name="Normal 6 3 5 3 3 3" xfId="33821"/>
    <cellStyle name="Normal 6 3 5 3 3 3 2" xfId="33822"/>
    <cellStyle name="Normal 6 3 5 3 3 3 3" xfId="33823"/>
    <cellStyle name="Normal 6 3 5 3 3 4" xfId="33824"/>
    <cellStyle name="Normal 6 3 5 3 3 5" xfId="33825"/>
    <cellStyle name="Normal 6 3 5 3 3 6" xfId="33826"/>
    <cellStyle name="Normal 6 3 5 3 4" xfId="33827"/>
    <cellStyle name="Normal 6 3 5 3 4 2" xfId="33828"/>
    <cellStyle name="Normal 6 3 5 3 4 3" xfId="33829"/>
    <cellStyle name="Normal 6 3 5 3 4 4" xfId="33830"/>
    <cellStyle name="Normal 6 3 5 3 5" xfId="33831"/>
    <cellStyle name="Normal 6 3 5 3 5 2" xfId="33832"/>
    <cellStyle name="Normal 6 3 5 3 5 3" xfId="33833"/>
    <cellStyle name="Normal 6 3 5 3 5 4" xfId="33834"/>
    <cellStyle name="Normal 6 3 5 3 6" xfId="33835"/>
    <cellStyle name="Normal 6 3 5 3 6 2" xfId="33836"/>
    <cellStyle name="Normal 6 3 5 3 6 3" xfId="33837"/>
    <cellStyle name="Normal 6 3 5 3 6 4" xfId="33838"/>
    <cellStyle name="Normal 6 3 5 3 7" xfId="33839"/>
    <cellStyle name="Normal 6 3 5 3 7 2" xfId="33840"/>
    <cellStyle name="Normal 6 3 5 3 7 3" xfId="33841"/>
    <cellStyle name="Normal 6 3 5 3 8" xfId="33842"/>
    <cellStyle name="Normal 6 3 5 3 9" xfId="33843"/>
    <cellStyle name="Normal 6 3 5 4" xfId="33844"/>
    <cellStyle name="Normal 6 3 5 4 2" xfId="33845"/>
    <cellStyle name="Normal 6 3 5 4 2 2" xfId="33846"/>
    <cellStyle name="Normal 6 3 5 4 2 2 2" xfId="33847"/>
    <cellStyle name="Normal 6 3 5 4 2 2 3" xfId="33848"/>
    <cellStyle name="Normal 6 3 5 4 2 2 4" xfId="33849"/>
    <cellStyle name="Normal 6 3 5 4 2 3" xfId="33850"/>
    <cellStyle name="Normal 6 3 5 4 2 3 2" xfId="33851"/>
    <cellStyle name="Normal 6 3 5 4 2 3 3" xfId="33852"/>
    <cellStyle name="Normal 6 3 5 4 2 4" xfId="33853"/>
    <cellStyle name="Normal 6 3 5 4 2 5" xfId="33854"/>
    <cellStyle name="Normal 6 3 5 4 2 6" xfId="33855"/>
    <cellStyle name="Normal 6 3 5 4 3" xfId="33856"/>
    <cellStyle name="Normal 6 3 5 4 3 2" xfId="33857"/>
    <cellStyle name="Normal 6 3 5 4 3 3" xfId="33858"/>
    <cellStyle name="Normal 6 3 5 4 3 4" xfId="33859"/>
    <cellStyle name="Normal 6 3 5 4 4" xfId="33860"/>
    <cellStyle name="Normal 6 3 5 4 4 2" xfId="33861"/>
    <cellStyle name="Normal 6 3 5 4 4 3" xfId="33862"/>
    <cellStyle name="Normal 6 3 5 4 4 4" xfId="33863"/>
    <cellStyle name="Normal 6 3 5 4 5" xfId="33864"/>
    <cellStyle name="Normal 6 3 5 4 5 2" xfId="33865"/>
    <cellStyle name="Normal 6 3 5 4 5 3" xfId="33866"/>
    <cellStyle name="Normal 6 3 5 4 5 4" xfId="33867"/>
    <cellStyle name="Normal 6 3 5 4 6" xfId="33868"/>
    <cellStyle name="Normal 6 3 5 4 6 2" xfId="33869"/>
    <cellStyle name="Normal 6 3 5 4 6 3" xfId="33870"/>
    <cellStyle name="Normal 6 3 5 4 7" xfId="33871"/>
    <cellStyle name="Normal 6 3 5 4 8" xfId="33872"/>
    <cellStyle name="Normal 6 3 5 4 9" xfId="33873"/>
    <cellStyle name="Normal 6 3 5 5" xfId="33874"/>
    <cellStyle name="Normal 6 3 5 5 2" xfId="33875"/>
    <cellStyle name="Normal 6 3 5 5 2 2" xfId="33876"/>
    <cellStyle name="Normal 6 3 5 5 2 2 2" xfId="33877"/>
    <cellStyle name="Normal 6 3 5 5 2 2 3" xfId="33878"/>
    <cellStyle name="Normal 6 3 5 5 2 2 4" xfId="33879"/>
    <cellStyle name="Normal 6 3 5 5 2 3" xfId="33880"/>
    <cellStyle name="Normal 6 3 5 5 2 3 2" xfId="33881"/>
    <cellStyle name="Normal 6 3 5 5 2 3 3" xfId="33882"/>
    <cellStyle name="Normal 6 3 5 5 2 4" xfId="33883"/>
    <cellStyle name="Normal 6 3 5 5 2 5" xfId="33884"/>
    <cellStyle name="Normal 6 3 5 5 2 6" xfId="33885"/>
    <cellStyle name="Normal 6 3 5 5 3" xfId="33886"/>
    <cellStyle name="Normal 6 3 5 5 3 2" xfId="33887"/>
    <cellStyle name="Normal 6 3 5 5 3 3" xfId="33888"/>
    <cellStyle name="Normal 6 3 5 5 3 4" xfId="33889"/>
    <cellStyle name="Normal 6 3 5 5 4" xfId="33890"/>
    <cellStyle name="Normal 6 3 5 5 4 2" xfId="33891"/>
    <cellStyle name="Normal 6 3 5 5 4 3" xfId="33892"/>
    <cellStyle name="Normal 6 3 5 5 4 4" xfId="33893"/>
    <cellStyle name="Normal 6 3 5 5 5" xfId="33894"/>
    <cellStyle name="Normal 6 3 5 5 5 2" xfId="33895"/>
    <cellStyle name="Normal 6 3 5 5 5 3" xfId="33896"/>
    <cellStyle name="Normal 6 3 5 5 5 4" xfId="33897"/>
    <cellStyle name="Normal 6 3 5 5 6" xfId="33898"/>
    <cellStyle name="Normal 6 3 5 5 6 2" xfId="33899"/>
    <cellStyle name="Normal 6 3 5 5 6 3" xfId="33900"/>
    <cellStyle name="Normal 6 3 5 5 7" xfId="33901"/>
    <cellStyle name="Normal 6 3 5 5 8" xfId="33902"/>
    <cellStyle name="Normal 6 3 5 5 9" xfId="33903"/>
    <cellStyle name="Normal 6 3 5 6" xfId="33904"/>
    <cellStyle name="Normal 6 3 5 6 2" xfId="33905"/>
    <cellStyle name="Normal 6 3 5 6 2 2" xfId="33906"/>
    <cellStyle name="Normal 6 3 5 6 2 2 2" xfId="33907"/>
    <cellStyle name="Normal 6 3 5 6 2 2 3" xfId="33908"/>
    <cellStyle name="Normal 6 3 5 6 2 2 4" xfId="33909"/>
    <cellStyle name="Normal 6 3 5 6 2 3" xfId="33910"/>
    <cellStyle name="Normal 6 3 5 6 2 3 2" xfId="33911"/>
    <cellStyle name="Normal 6 3 5 6 2 3 3" xfId="33912"/>
    <cellStyle name="Normal 6 3 5 6 2 4" xfId="33913"/>
    <cellStyle name="Normal 6 3 5 6 2 5" xfId="33914"/>
    <cellStyle name="Normal 6 3 5 6 2 6" xfId="33915"/>
    <cellStyle name="Normal 6 3 5 6 3" xfId="33916"/>
    <cellStyle name="Normal 6 3 5 6 3 2" xfId="33917"/>
    <cellStyle name="Normal 6 3 5 6 3 3" xfId="33918"/>
    <cellStyle name="Normal 6 3 5 6 3 4" xfId="33919"/>
    <cellStyle name="Normal 6 3 5 6 4" xfId="33920"/>
    <cellStyle name="Normal 6 3 5 6 4 2" xfId="33921"/>
    <cellStyle name="Normal 6 3 5 6 4 3" xfId="33922"/>
    <cellStyle name="Normal 6 3 5 6 4 4" xfId="33923"/>
    <cellStyle name="Normal 6 3 5 6 5" xfId="33924"/>
    <cellStyle name="Normal 6 3 5 6 5 2" xfId="33925"/>
    <cellStyle name="Normal 6 3 5 6 5 3" xfId="33926"/>
    <cellStyle name="Normal 6 3 5 6 6" xfId="33927"/>
    <cellStyle name="Normal 6 3 5 6 7" xfId="33928"/>
    <cellStyle name="Normal 6 3 5 6 8" xfId="33929"/>
    <cellStyle name="Normal 6 3 5 7" xfId="33930"/>
    <cellStyle name="Normal 6 3 5 7 2" xfId="33931"/>
    <cellStyle name="Normal 6 3 5 7 2 2" xfId="33932"/>
    <cellStyle name="Normal 6 3 5 7 2 3" xfId="33933"/>
    <cellStyle name="Normal 6 3 5 7 2 4" xfId="33934"/>
    <cellStyle name="Normal 6 3 5 7 3" xfId="33935"/>
    <cellStyle name="Normal 6 3 5 7 3 2" xfId="33936"/>
    <cellStyle name="Normal 6 3 5 7 3 3" xfId="33937"/>
    <cellStyle name="Normal 6 3 5 7 4" xfId="33938"/>
    <cellStyle name="Normal 6 3 5 7 5" xfId="33939"/>
    <cellStyle name="Normal 6 3 5 7 6" xfId="33940"/>
    <cellStyle name="Normal 6 3 5 8" xfId="33941"/>
    <cellStyle name="Normal 6 3 5 8 2" xfId="33942"/>
    <cellStyle name="Normal 6 3 5 8 3" xfId="33943"/>
    <cellStyle name="Normal 6 3 5 8 4" xfId="33944"/>
    <cellStyle name="Normal 6 3 5 9" xfId="33945"/>
    <cellStyle name="Normal 6 3 5 9 2" xfId="33946"/>
    <cellStyle name="Normal 6 3 5 9 3" xfId="33947"/>
    <cellStyle name="Normal 6 3 5 9 4" xfId="33948"/>
    <cellStyle name="Normal 6 3 6" xfId="33949"/>
    <cellStyle name="Normal 6 3 6 10" xfId="33950"/>
    <cellStyle name="Normal 6 3 6 11" xfId="33951"/>
    <cellStyle name="Normal 6 3 6 2" xfId="33952"/>
    <cellStyle name="Normal 6 3 6 2 10" xfId="33953"/>
    <cellStyle name="Normal 6 3 6 2 2" xfId="33954"/>
    <cellStyle name="Normal 6 3 6 2 2 2" xfId="33955"/>
    <cellStyle name="Normal 6 3 6 2 2 2 2" xfId="33956"/>
    <cellStyle name="Normal 6 3 6 2 2 2 2 2" xfId="33957"/>
    <cellStyle name="Normal 6 3 6 2 2 2 2 3" xfId="33958"/>
    <cellStyle name="Normal 6 3 6 2 2 2 2 4" xfId="33959"/>
    <cellStyle name="Normal 6 3 6 2 2 2 3" xfId="33960"/>
    <cellStyle name="Normal 6 3 6 2 2 2 3 2" xfId="33961"/>
    <cellStyle name="Normal 6 3 6 2 2 2 3 3" xfId="33962"/>
    <cellStyle name="Normal 6 3 6 2 2 2 4" xfId="33963"/>
    <cellStyle name="Normal 6 3 6 2 2 2 5" xfId="33964"/>
    <cellStyle name="Normal 6 3 6 2 2 2 6" xfId="33965"/>
    <cellStyle name="Normal 6 3 6 2 2 3" xfId="33966"/>
    <cellStyle name="Normal 6 3 6 2 2 3 2" xfId="33967"/>
    <cellStyle name="Normal 6 3 6 2 2 3 3" xfId="33968"/>
    <cellStyle name="Normal 6 3 6 2 2 3 4" xfId="33969"/>
    <cellStyle name="Normal 6 3 6 2 2 4" xfId="33970"/>
    <cellStyle name="Normal 6 3 6 2 2 4 2" xfId="33971"/>
    <cellStyle name="Normal 6 3 6 2 2 4 3" xfId="33972"/>
    <cellStyle name="Normal 6 3 6 2 2 4 4" xfId="33973"/>
    <cellStyle name="Normal 6 3 6 2 2 5" xfId="33974"/>
    <cellStyle name="Normal 6 3 6 2 2 5 2" xfId="33975"/>
    <cellStyle name="Normal 6 3 6 2 2 5 3" xfId="33976"/>
    <cellStyle name="Normal 6 3 6 2 2 5 4" xfId="33977"/>
    <cellStyle name="Normal 6 3 6 2 2 6" xfId="33978"/>
    <cellStyle name="Normal 6 3 6 2 2 6 2" xfId="33979"/>
    <cellStyle name="Normal 6 3 6 2 2 6 3" xfId="33980"/>
    <cellStyle name="Normal 6 3 6 2 2 7" xfId="33981"/>
    <cellStyle name="Normal 6 3 6 2 2 8" xfId="33982"/>
    <cellStyle name="Normal 6 3 6 2 2 9" xfId="33983"/>
    <cellStyle name="Normal 6 3 6 2 3" xfId="33984"/>
    <cellStyle name="Normal 6 3 6 2 3 2" xfId="33985"/>
    <cellStyle name="Normal 6 3 6 2 3 2 2" xfId="33986"/>
    <cellStyle name="Normal 6 3 6 2 3 2 3" xfId="33987"/>
    <cellStyle name="Normal 6 3 6 2 3 2 4" xfId="33988"/>
    <cellStyle name="Normal 6 3 6 2 3 3" xfId="33989"/>
    <cellStyle name="Normal 6 3 6 2 3 3 2" xfId="33990"/>
    <cellStyle name="Normal 6 3 6 2 3 3 3" xfId="33991"/>
    <cellStyle name="Normal 6 3 6 2 3 4" xfId="33992"/>
    <cellStyle name="Normal 6 3 6 2 3 5" xfId="33993"/>
    <cellStyle name="Normal 6 3 6 2 3 6" xfId="33994"/>
    <cellStyle name="Normal 6 3 6 2 4" xfId="33995"/>
    <cellStyle name="Normal 6 3 6 2 4 2" xfId="33996"/>
    <cellStyle name="Normal 6 3 6 2 4 3" xfId="33997"/>
    <cellStyle name="Normal 6 3 6 2 4 4" xfId="33998"/>
    <cellStyle name="Normal 6 3 6 2 5" xfId="33999"/>
    <cellStyle name="Normal 6 3 6 2 5 2" xfId="34000"/>
    <cellStyle name="Normal 6 3 6 2 5 3" xfId="34001"/>
    <cellStyle name="Normal 6 3 6 2 5 4" xfId="34002"/>
    <cellStyle name="Normal 6 3 6 2 6" xfId="34003"/>
    <cellStyle name="Normal 6 3 6 2 6 2" xfId="34004"/>
    <cellStyle name="Normal 6 3 6 2 6 3" xfId="34005"/>
    <cellStyle name="Normal 6 3 6 2 6 4" xfId="34006"/>
    <cellStyle name="Normal 6 3 6 2 7" xfId="34007"/>
    <cellStyle name="Normal 6 3 6 2 7 2" xfId="34008"/>
    <cellStyle name="Normal 6 3 6 2 7 3" xfId="34009"/>
    <cellStyle name="Normal 6 3 6 2 8" xfId="34010"/>
    <cellStyle name="Normal 6 3 6 2 9" xfId="34011"/>
    <cellStyle name="Normal 6 3 6 3" xfId="34012"/>
    <cellStyle name="Normal 6 3 6 3 2" xfId="34013"/>
    <cellStyle name="Normal 6 3 6 3 2 2" xfId="34014"/>
    <cellStyle name="Normal 6 3 6 3 2 2 2" xfId="34015"/>
    <cellStyle name="Normal 6 3 6 3 2 2 3" xfId="34016"/>
    <cellStyle name="Normal 6 3 6 3 2 2 4" xfId="34017"/>
    <cellStyle name="Normal 6 3 6 3 2 3" xfId="34018"/>
    <cellStyle name="Normal 6 3 6 3 2 3 2" xfId="34019"/>
    <cellStyle name="Normal 6 3 6 3 2 3 3" xfId="34020"/>
    <cellStyle name="Normal 6 3 6 3 2 4" xfId="34021"/>
    <cellStyle name="Normal 6 3 6 3 2 5" xfId="34022"/>
    <cellStyle name="Normal 6 3 6 3 2 6" xfId="34023"/>
    <cellStyle name="Normal 6 3 6 3 3" xfId="34024"/>
    <cellStyle name="Normal 6 3 6 3 3 2" xfId="34025"/>
    <cellStyle name="Normal 6 3 6 3 3 3" xfId="34026"/>
    <cellStyle name="Normal 6 3 6 3 3 4" xfId="34027"/>
    <cellStyle name="Normal 6 3 6 3 4" xfId="34028"/>
    <cellStyle name="Normal 6 3 6 3 4 2" xfId="34029"/>
    <cellStyle name="Normal 6 3 6 3 4 3" xfId="34030"/>
    <cellStyle name="Normal 6 3 6 3 4 4" xfId="34031"/>
    <cellStyle name="Normal 6 3 6 3 5" xfId="34032"/>
    <cellStyle name="Normal 6 3 6 3 5 2" xfId="34033"/>
    <cellStyle name="Normal 6 3 6 3 5 3" xfId="34034"/>
    <cellStyle name="Normal 6 3 6 3 5 4" xfId="34035"/>
    <cellStyle name="Normal 6 3 6 3 6" xfId="34036"/>
    <cellStyle name="Normal 6 3 6 3 6 2" xfId="34037"/>
    <cellStyle name="Normal 6 3 6 3 6 3" xfId="34038"/>
    <cellStyle name="Normal 6 3 6 3 7" xfId="34039"/>
    <cellStyle name="Normal 6 3 6 3 8" xfId="34040"/>
    <cellStyle name="Normal 6 3 6 3 9" xfId="34041"/>
    <cellStyle name="Normal 6 3 6 4" xfId="34042"/>
    <cellStyle name="Normal 6 3 6 4 2" xfId="34043"/>
    <cellStyle name="Normal 6 3 6 4 2 2" xfId="34044"/>
    <cellStyle name="Normal 6 3 6 4 2 3" xfId="34045"/>
    <cellStyle name="Normal 6 3 6 4 2 4" xfId="34046"/>
    <cellStyle name="Normal 6 3 6 4 3" xfId="34047"/>
    <cellStyle name="Normal 6 3 6 4 3 2" xfId="34048"/>
    <cellStyle name="Normal 6 3 6 4 3 3" xfId="34049"/>
    <cellStyle name="Normal 6 3 6 4 4" xfId="34050"/>
    <cellStyle name="Normal 6 3 6 4 5" xfId="34051"/>
    <cellStyle name="Normal 6 3 6 4 6" xfId="34052"/>
    <cellStyle name="Normal 6 3 6 5" xfId="34053"/>
    <cellStyle name="Normal 6 3 6 5 2" xfId="34054"/>
    <cellStyle name="Normal 6 3 6 5 3" xfId="34055"/>
    <cellStyle name="Normal 6 3 6 5 4" xfId="34056"/>
    <cellStyle name="Normal 6 3 6 6" xfId="34057"/>
    <cellStyle name="Normal 6 3 6 6 2" xfId="34058"/>
    <cellStyle name="Normal 6 3 6 6 3" xfId="34059"/>
    <cellStyle name="Normal 6 3 6 6 4" xfId="34060"/>
    <cellStyle name="Normal 6 3 6 7" xfId="34061"/>
    <cellStyle name="Normal 6 3 6 7 2" xfId="34062"/>
    <cellStyle name="Normal 6 3 6 7 3" xfId="34063"/>
    <cellStyle name="Normal 6 3 6 7 4" xfId="34064"/>
    <cellStyle name="Normal 6 3 6 8" xfId="34065"/>
    <cellStyle name="Normal 6 3 6 8 2" xfId="34066"/>
    <cellStyle name="Normal 6 3 6 8 3" xfId="34067"/>
    <cellStyle name="Normal 6 3 6 9" xfId="34068"/>
    <cellStyle name="Normal 6 3 7" xfId="34069"/>
    <cellStyle name="Normal 6 3 7 10" xfId="34070"/>
    <cellStyle name="Normal 6 3 7 11" xfId="34071"/>
    <cellStyle name="Normal 6 3 7 2" xfId="34072"/>
    <cellStyle name="Normal 6 3 7 2 10" xfId="34073"/>
    <cellStyle name="Normal 6 3 7 2 2" xfId="34074"/>
    <cellStyle name="Normal 6 3 7 2 2 2" xfId="34075"/>
    <cellStyle name="Normal 6 3 7 2 2 2 2" xfId="34076"/>
    <cellStyle name="Normal 6 3 7 2 2 2 2 2" xfId="34077"/>
    <cellStyle name="Normal 6 3 7 2 2 2 2 3" xfId="34078"/>
    <cellStyle name="Normal 6 3 7 2 2 2 2 4" xfId="34079"/>
    <cellStyle name="Normal 6 3 7 2 2 2 3" xfId="34080"/>
    <cellStyle name="Normal 6 3 7 2 2 2 3 2" xfId="34081"/>
    <cellStyle name="Normal 6 3 7 2 2 2 3 3" xfId="34082"/>
    <cellStyle name="Normal 6 3 7 2 2 2 4" xfId="34083"/>
    <cellStyle name="Normal 6 3 7 2 2 2 5" xfId="34084"/>
    <cellStyle name="Normal 6 3 7 2 2 2 6" xfId="34085"/>
    <cellStyle name="Normal 6 3 7 2 2 3" xfId="34086"/>
    <cellStyle name="Normal 6 3 7 2 2 3 2" xfId="34087"/>
    <cellStyle name="Normal 6 3 7 2 2 3 3" xfId="34088"/>
    <cellStyle name="Normal 6 3 7 2 2 3 4" xfId="34089"/>
    <cellStyle name="Normal 6 3 7 2 2 4" xfId="34090"/>
    <cellStyle name="Normal 6 3 7 2 2 4 2" xfId="34091"/>
    <cellStyle name="Normal 6 3 7 2 2 4 3" xfId="34092"/>
    <cellStyle name="Normal 6 3 7 2 2 4 4" xfId="34093"/>
    <cellStyle name="Normal 6 3 7 2 2 5" xfId="34094"/>
    <cellStyle name="Normal 6 3 7 2 2 5 2" xfId="34095"/>
    <cellStyle name="Normal 6 3 7 2 2 5 3" xfId="34096"/>
    <cellStyle name="Normal 6 3 7 2 2 5 4" xfId="34097"/>
    <cellStyle name="Normal 6 3 7 2 2 6" xfId="34098"/>
    <cellStyle name="Normal 6 3 7 2 2 6 2" xfId="34099"/>
    <cellStyle name="Normal 6 3 7 2 2 6 3" xfId="34100"/>
    <cellStyle name="Normal 6 3 7 2 2 7" xfId="34101"/>
    <cellStyle name="Normal 6 3 7 2 2 8" xfId="34102"/>
    <cellStyle name="Normal 6 3 7 2 2 9" xfId="34103"/>
    <cellStyle name="Normal 6 3 7 2 3" xfId="34104"/>
    <cellStyle name="Normal 6 3 7 2 3 2" xfId="34105"/>
    <cellStyle name="Normal 6 3 7 2 3 2 2" xfId="34106"/>
    <cellStyle name="Normal 6 3 7 2 3 2 3" xfId="34107"/>
    <cellStyle name="Normal 6 3 7 2 3 2 4" xfId="34108"/>
    <cellStyle name="Normal 6 3 7 2 3 3" xfId="34109"/>
    <cellStyle name="Normal 6 3 7 2 3 3 2" xfId="34110"/>
    <cellStyle name="Normal 6 3 7 2 3 3 3" xfId="34111"/>
    <cellStyle name="Normal 6 3 7 2 3 4" xfId="34112"/>
    <cellStyle name="Normal 6 3 7 2 3 5" xfId="34113"/>
    <cellStyle name="Normal 6 3 7 2 3 6" xfId="34114"/>
    <cellStyle name="Normal 6 3 7 2 4" xfId="34115"/>
    <cellStyle name="Normal 6 3 7 2 4 2" xfId="34116"/>
    <cellStyle name="Normal 6 3 7 2 4 3" xfId="34117"/>
    <cellStyle name="Normal 6 3 7 2 4 4" xfId="34118"/>
    <cellStyle name="Normal 6 3 7 2 5" xfId="34119"/>
    <cellStyle name="Normal 6 3 7 2 5 2" xfId="34120"/>
    <cellStyle name="Normal 6 3 7 2 5 3" xfId="34121"/>
    <cellStyle name="Normal 6 3 7 2 5 4" xfId="34122"/>
    <cellStyle name="Normal 6 3 7 2 6" xfId="34123"/>
    <cellStyle name="Normal 6 3 7 2 6 2" xfId="34124"/>
    <cellStyle name="Normal 6 3 7 2 6 3" xfId="34125"/>
    <cellStyle name="Normal 6 3 7 2 6 4" xfId="34126"/>
    <cellStyle name="Normal 6 3 7 2 7" xfId="34127"/>
    <cellStyle name="Normal 6 3 7 2 7 2" xfId="34128"/>
    <cellStyle name="Normal 6 3 7 2 7 3" xfId="34129"/>
    <cellStyle name="Normal 6 3 7 2 8" xfId="34130"/>
    <cellStyle name="Normal 6 3 7 2 9" xfId="34131"/>
    <cellStyle name="Normal 6 3 7 3" xfId="34132"/>
    <cellStyle name="Normal 6 3 7 3 2" xfId="34133"/>
    <cellStyle name="Normal 6 3 7 3 2 2" xfId="34134"/>
    <cellStyle name="Normal 6 3 7 3 2 2 2" xfId="34135"/>
    <cellStyle name="Normal 6 3 7 3 2 2 3" xfId="34136"/>
    <cellStyle name="Normal 6 3 7 3 2 2 4" xfId="34137"/>
    <cellStyle name="Normal 6 3 7 3 2 3" xfId="34138"/>
    <cellStyle name="Normal 6 3 7 3 2 3 2" xfId="34139"/>
    <cellStyle name="Normal 6 3 7 3 2 3 3" xfId="34140"/>
    <cellStyle name="Normal 6 3 7 3 2 4" xfId="34141"/>
    <cellStyle name="Normal 6 3 7 3 2 5" xfId="34142"/>
    <cellStyle name="Normal 6 3 7 3 2 6" xfId="34143"/>
    <cellStyle name="Normal 6 3 7 3 3" xfId="34144"/>
    <cellStyle name="Normal 6 3 7 3 3 2" xfId="34145"/>
    <cellStyle name="Normal 6 3 7 3 3 3" xfId="34146"/>
    <cellStyle name="Normal 6 3 7 3 3 4" xfId="34147"/>
    <cellStyle name="Normal 6 3 7 3 4" xfId="34148"/>
    <cellStyle name="Normal 6 3 7 3 4 2" xfId="34149"/>
    <cellStyle name="Normal 6 3 7 3 4 3" xfId="34150"/>
    <cellStyle name="Normal 6 3 7 3 4 4" xfId="34151"/>
    <cellStyle name="Normal 6 3 7 3 5" xfId="34152"/>
    <cellStyle name="Normal 6 3 7 3 5 2" xfId="34153"/>
    <cellStyle name="Normal 6 3 7 3 5 3" xfId="34154"/>
    <cellStyle name="Normal 6 3 7 3 5 4" xfId="34155"/>
    <cellStyle name="Normal 6 3 7 3 6" xfId="34156"/>
    <cellStyle name="Normal 6 3 7 3 6 2" xfId="34157"/>
    <cellStyle name="Normal 6 3 7 3 6 3" xfId="34158"/>
    <cellStyle name="Normal 6 3 7 3 7" xfId="34159"/>
    <cellStyle name="Normal 6 3 7 3 8" xfId="34160"/>
    <cellStyle name="Normal 6 3 7 3 9" xfId="34161"/>
    <cellStyle name="Normal 6 3 7 4" xfId="34162"/>
    <cellStyle name="Normal 6 3 7 4 2" xfId="34163"/>
    <cellStyle name="Normal 6 3 7 4 2 2" xfId="34164"/>
    <cellStyle name="Normal 6 3 7 4 2 3" xfId="34165"/>
    <cellStyle name="Normal 6 3 7 4 2 4" xfId="34166"/>
    <cellStyle name="Normal 6 3 7 4 3" xfId="34167"/>
    <cellStyle name="Normal 6 3 7 4 3 2" xfId="34168"/>
    <cellStyle name="Normal 6 3 7 4 3 3" xfId="34169"/>
    <cellStyle name="Normal 6 3 7 4 4" xfId="34170"/>
    <cellStyle name="Normal 6 3 7 4 5" xfId="34171"/>
    <cellStyle name="Normal 6 3 7 4 6" xfId="34172"/>
    <cellStyle name="Normal 6 3 7 5" xfId="34173"/>
    <cellStyle name="Normal 6 3 7 5 2" xfId="34174"/>
    <cellStyle name="Normal 6 3 7 5 3" xfId="34175"/>
    <cellStyle name="Normal 6 3 7 5 4" xfId="34176"/>
    <cellStyle name="Normal 6 3 7 6" xfId="34177"/>
    <cellStyle name="Normal 6 3 7 6 2" xfId="34178"/>
    <cellStyle name="Normal 6 3 7 6 3" xfId="34179"/>
    <cellStyle name="Normal 6 3 7 6 4" xfId="34180"/>
    <cellStyle name="Normal 6 3 7 7" xfId="34181"/>
    <cellStyle name="Normal 6 3 7 7 2" xfId="34182"/>
    <cellStyle name="Normal 6 3 7 7 3" xfId="34183"/>
    <cellStyle name="Normal 6 3 7 7 4" xfId="34184"/>
    <cellStyle name="Normal 6 3 7 8" xfId="34185"/>
    <cellStyle name="Normal 6 3 7 8 2" xfId="34186"/>
    <cellStyle name="Normal 6 3 7 8 3" xfId="34187"/>
    <cellStyle name="Normal 6 3 7 9" xfId="34188"/>
    <cellStyle name="Normal 6 3 8" xfId="34189"/>
    <cellStyle name="Normal 6 3 8 10" xfId="34190"/>
    <cellStyle name="Normal 6 3 8 11" xfId="34191"/>
    <cellStyle name="Normal 6 3 8 2" xfId="34192"/>
    <cellStyle name="Normal 6 3 8 2 10" xfId="34193"/>
    <cellStyle name="Normal 6 3 8 2 2" xfId="34194"/>
    <cellStyle name="Normal 6 3 8 2 2 2" xfId="34195"/>
    <cellStyle name="Normal 6 3 8 2 2 2 2" xfId="34196"/>
    <cellStyle name="Normal 6 3 8 2 2 2 2 2" xfId="34197"/>
    <cellStyle name="Normal 6 3 8 2 2 2 2 3" xfId="34198"/>
    <cellStyle name="Normal 6 3 8 2 2 2 2 4" xfId="34199"/>
    <cellStyle name="Normal 6 3 8 2 2 2 3" xfId="34200"/>
    <cellStyle name="Normal 6 3 8 2 2 2 3 2" xfId="34201"/>
    <cellStyle name="Normal 6 3 8 2 2 2 3 3" xfId="34202"/>
    <cellStyle name="Normal 6 3 8 2 2 2 4" xfId="34203"/>
    <cellStyle name="Normal 6 3 8 2 2 2 5" xfId="34204"/>
    <cellStyle name="Normal 6 3 8 2 2 2 6" xfId="34205"/>
    <cellStyle name="Normal 6 3 8 2 2 3" xfId="34206"/>
    <cellStyle name="Normal 6 3 8 2 2 3 2" xfId="34207"/>
    <cellStyle name="Normal 6 3 8 2 2 3 3" xfId="34208"/>
    <cellStyle name="Normal 6 3 8 2 2 3 4" xfId="34209"/>
    <cellStyle name="Normal 6 3 8 2 2 4" xfId="34210"/>
    <cellStyle name="Normal 6 3 8 2 2 4 2" xfId="34211"/>
    <cellStyle name="Normal 6 3 8 2 2 4 3" xfId="34212"/>
    <cellStyle name="Normal 6 3 8 2 2 4 4" xfId="34213"/>
    <cellStyle name="Normal 6 3 8 2 2 5" xfId="34214"/>
    <cellStyle name="Normal 6 3 8 2 2 5 2" xfId="34215"/>
    <cellStyle name="Normal 6 3 8 2 2 5 3" xfId="34216"/>
    <cellStyle name="Normal 6 3 8 2 2 5 4" xfId="34217"/>
    <cellStyle name="Normal 6 3 8 2 2 6" xfId="34218"/>
    <cellStyle name="Normal 6 3 8 2 2 6 2" xfId="34219"/>
    <cellStyle name="Normal 6 3 8 2 2 6 3" xfId="34220"/>
    <cellStyle name="Normal 6 3 8 2 2 7" xfId="34221"/>
    <cellStyle name="Normal 6 3 8 2 2 8" xfId="34222"/>
    <cellStyle name="Normal 6 3 8 2 2 9" xfId="34223"/>
    <cellStyle name="Normal 6 3 8 2 3" xfId="34224"/>
    <cellStyle name="Normal 6 3 8 2 3 2" xfId="34225"/>
    <cellStyle name="Normal 6 3 8 2 3 2 2" xfId="34226"/>
    <cellStyle name="Normal 6 3 8 2 3 2 3" xfId="34227"/>
    <cellStyle name="Normal 6 3 8 2 3 2 4" xfId="34228"/>
    <cellStyle name="Normal 6 3 8 2 3 3" xfId="34229"/>
    <cellStyle name="Normal 6 3 8 2 3 3 2" xfId="34230"/>
    <cellStyle name="Normal 6 3 8 2 3 3 3" xfId="34231"/>
    <cellStyle name="Normal 6 3 8 2 3 4" xfId="34232"/>
    <cellStyle name="Normal 6 3 8 2 3 5" xfId="34233"/>
    <cellStyle name="Normal 6 3 8 2 3 6" xfId="34234"/>
    <cellStyle name="Normal 6 3 8 2 4" xfId="34235"/>
    <cellStyle name="Normal 6 3 8 2 4 2" xfId="34236"/>
    <cellStyle name="Normal 6 3 8 2 4 3" xfId="34237"/>
    <cellStyle name="Normal 6 3 8 2 4 4" xfId="34238"/>
    <cellStyle name="Normal 6 3 8 2 5" xfId="34239"/>
    <cellStyle name="Normal 6 3 8 2 5 2" xfId="34240"/>
    <cellStyle name="Normal 6 3 8 2 5 3" xfId="34241"/>
    <cellStyle name="Normal 6 3 8 2 5 4" xfId="34242"/>
    <cellStyle name="Normal 6 3 8 2 6" xfId="34243"/>
    <cellStyle name="Normal 6 3 8 2 6 2" xfId="34244"/>
    <cellStyle name="Normal 6 3 8 2 6 3" xfId="34245"/>
    <cellStyle name="Normal 6 3 8 2 6 4" xfId="34246"/>
    <cellStyle name="Normal 6 3 8 2 7" xfId="34247"/>
    <cellStyle name="Normal 6 3 8 2 7 2" xfId="34248"/>
    <cellStyle name="Normal 6 3 8 2 7 3" xfId="34249"/>
    <cellStyle name="Normal 6 3 8 2 8" xfId="34250"/>
    <cellStyle name="Normal 6 3 8 2 9" xfId="34251"/>
    <cellStyle name="Normal 6 3 8 3" xfId="34252"/>
    <cellStyle name="Normal 6 3 8 3 2" xfId="34253"/>
    <cellStyle name="Normal 6 3 8 3 2 2" xfId="34254"/>
    <cellStyle name="Normal 6 3 8 3 2 2 2" xfId="34255"/>
    <cellStyle name="Normal 6 3 8 3 2 2 3" xfId="34256"/>
    <cellStyle name="Normal 6 3 8 3 2 2 4" xfId="34257"/>
    <cellStyle name="Normal 6 3 8 3 2 3" xfId="34258"/>
    <cellStyle name="Normal 6 3 8 3 2 3 2" xfId="34259"/>
    <cellStyle name="Normal 6 3 8 3 2 3 3" xfId="34260"/>
    <cellStyle name="Normal 6 3 8 3 2 4" xfId="34261"/>
    <cellStyle name="Normal 6 3 8 3 2 5" xfId="34262"/>
    <cellStyle name="Normal 6 3 8 3 2 6" xfId="34263"/>
    <cellStyle name="Normal 6 3 8 3 3" xfId="34264"/>
    <cellStyle name="Normal 6 3 8 3 3 2" xfId="34265"/>
    <cellStyle name="Normal 6 3 8 3 3 3" xfId="34266"/>
    <cellStyle name="Normal 6 3 8 3 3 4" xfId="34267"/>
    <cellStyle name="Normal 6 3 8 3 4" xfId="34268"/>
    <cellStyle name="Normal 6 3 8 3 4 2" xfId="34269"/>
    <cellStyle name="Normal 6 3 8 3 4 3" xfId="34270"/>
    <cellStyle name="Normal 6 3 8 3 4 4" xfId="34271"/>
    <cellStyle name="Normal 6 3 8 3 5" xfId="34272"/>
    <cellStyle name="Normal 6 3 8 3 5 2" xfId="34273"/>
    <cellStyle name="Normal 6 3 8 3 5 3" xfId="34274"/>
    <cellStyle name="Normal 6 3 8 3 5 4" xfId="34275"/>
    <cellStyle name="Normal 6 3 8 3 6" xfId="34276"/>
    <cellStyle name="Normal 6 3 8 3 6 2" xfId="34277"/>
    <cellStyle name="Normal 6 3 8 3 6 3" xfId="34278"/>
    <cellStyle name="Normal 6 3 8 3 7" xfId="34279"/>
    <cellStyle name="Normal 6 3 8 3 8" xfId="34280"/>
    <cellStyle name="Normal 6 3 8 3 9" xfId="34281"/>
    <cellStyle name="Normal 6 3 8 4" xfId="34282"/>
    <cellStyle name="Normal 6 3 8 4 2" xfId="34283"/>
    <cellStyle name="Normal 6 3 8 4 2 2" xfId="34284"/>
    <cellStyle name="Normal 6 3 8 4 2 3" xfId="34285"/>
    <cellStyle name="Normal 6 3 8 4 2 4" xfId="34286"/>
    <cellStyle name="Normal 6 3 8 4 3" xfId="34287"/>
    <cellStyle name="Normal 6 3 8 4 3 2" xfId="34288"/>
    <cellStyle name="Normal 6 3 8 4 3 3" xfId="34289"/>
    <cellStyle name="Normal 6 3 8 4 4" xfId="34290"/>
    <cellStyle name="Normal 6 3 8 4 5" xfId="34291"/>
    <cellStyle name="Normal 6 3 8 4 6" xfId="34292"/>
    <cellStyle name="Normal 6 3 8 5" xfId="34293"/>
    <cellStyle name="Normal 6 3 8 5 2" xfId="34294"/>
    <cellStyle name="Normal 6 3 8 5 3" xfId="34295"/>
    <cellStyle name="Normal 6 3 8 5 4" xfId="34296"/>
    <cellStyle name="Normal 6 3 8 6" xfId="34297"/>
    <cellStyle name="Normal 6 3 8 6 2" xfId="34298"/>
    <cellStyle name="Normal 6 3 8 6 3" xfId="34299"/>
    <cellStyle name="Normal 6 3 8 6 4" xfId="34300"/>
    <cellStyle name="Normal 6 3 8 7" xfId="34301"/>
    <cellStyle name="Normal 6 3 8 7 2" xfId="34302"/>
    <cellStyle name="Normal 6 3 8 7 3" xfId="34303"/>
    <cellStyle name="Normal 6 3 8 7 4" xfId="34304"/>
    <cellStyle name="Normal 6 3 8 8" xfId="34305"/>
    <cellStyle name="Normal 6 3 8 8 2" xfId="34306"/>
    <cellStyle name="Normal 6 3 8 8 3" xfId="34307"/>
    <cellStyle name="Normal 6 3 8 9" xfId="34308"/>
    <cellStyle name="Normal 6 3 9" xfId="34309"/>
    <cellStyle name="Normal 6 3 9 10" xfId="34310"/>
    <cellStyle name="Normal 6 3 9 2" xfId="34311"/>
    <cellStyle name="Normal 6 3 9 2 2" xfId="34312"/>
    <cellStyle name="Normal 6 3 9 2 2 2" xfId="34313"/>
    <cellStyle name="Normal 6 3 9 2 2 2 2" xfId="34314"/>
    <cellStyle name="Normal 6 3 9 2 2 2 3" xfId="34315"/>
    <cellStyle name="Normal 6 3 9 2 2 2 4" xfId="34316"/>
    <cellStyle name="Normal 6 3 9 2 2 3" xfId="34317"/>
    <cellStyle name="Normal 6 3 9 2 2 3 2" xfId="34318"/>
    <cellStyle name="Normal 6 3 9 2 2 3 3" xfId="34319"/>
    <cellStyle name="Normal 6 3 9 2 2 4" xfId="34320"/>
    <cellStyle name="Normal 6 3 9 2 2 5" xfId="34321"/>
    <cellStyle name="Normal 6 3 9 2 2 6" xfId="34322"/>
    <cellStyle name="Normal 6 3 9 2 3" xfId="34323"/>
    <cellStyle name="Normal 6 3 9 2 3 2" xfId="34324"/>
    <cellStyle name="Normal 6 3 9 2 3 3" xfId="34325"/>
    <cellStyle name="Normal 6 3 9 2 3 4" xfId="34326"/>
    <cellStyle name="Normal 6 3 9 2 4" xfId="34327"/>
    <cellStyle name="Normal 6 3 9 2 4 2" xfId="34328"/>
    <cellStyle name="Normal 6 3 9 2 4 3" xfId="34329"/>
    <cellStyle name="Normal 6 3 9 2 4 4" xfId="34330"/>
    <cellStyle name="Normal 6 3 9 2 5" xfId="34331"/>
    <cellStyle name="Normal 6 3 9 2 5 2" xfId="34332"/>
    <cellStyle name="Normal 6 3 9 2 5 3" xfId="34333"/>
    <cellStyle name="Normal 6 3 9 2 5 4" xfId="34334"/>
    <cellStyle name="Normal 6 3 9 2 6" xfId="34335"/>
    <cellStyle name="Normal 6 3 9 2 6 2" xfId="34336"/>
    <cellStyle name="Normal 6 3 9 2 6 3" xfId="34337"/>
    <cellStyle name="Normal 6 3 9 2 7" xfId="34338"/>
    <cellStyle name="Normal 6 3 9 2 8" xfId="34339"/>
    <cellStyle name="Normal 6 3 9 2 9" xfId="34340"/>
    <cellStyle name="Normal 6 3 9 3" xfId="34341"/>
    <cellStyle name="Normal 6 3 9 3 2" xfId="34342"/>
    <cellStyle name="Normal 6 3 9 3 2 2" xfId="34343"/>
    <cellStyle name="Normal 6 3 9 3 2 3" xfId="34344"/>
    <cellStyle name="Normal 6 3 9 3 2 4" xfId="34345"/>
    <cellStyle name="Normal 6 3 9 3 3" xfId="34346"/>
    <cellStyle name="Normal 6 3 9 3 3 2" xfId="34347"/>
    <cellStyle name="Normal 6 3 9 3 3 3" xfId="34348"/>
    <cellStyle name="Normal 6 3 9 3 4" xfId="34349"/>
    <cellStyle name="Normal 6 3 9 3 5" xfId="34350"/>
    <cellStyle name="Normal 6 3 9 3 6" xfId="34351"/>
    <cellStyle name="Normal 6 3 9 4" xfId="34352"/>
    <cellStyle name="Normal 6 3 9 4 2" xfId="34353"/>
    <cellStyle name="Normal 6 3 9 4 3" xfId="34354"/>
    <cellStyle name="Normal 6 3 9 4 4" xfId="34355"/>
    <cellStyle name="Normal 6 3 9 5" xfId="34356"/>
    <cellStyle name="Normal 6 3 9 5 2" xfId="34357"/>
    <cellStyle name="Normal 6 3 9 5 3" xfId="34358"/>
    <cellStyle name="Normal 6 3 9 5 4" xfId="34359"/>
    <cellStyle name="Normal 6 3 9 6" xfId="34360"/>
    <cellStyle name="Normal 6 3 9 6 2" xfId="34361"/>
    <cellStyle name="Normal 6 3 9 6 3" xfId="34362"/>
    <cellStyle name="Normal 6 3 9 6 4" xfId="34363"/>
    <cellStyle name="Normal 6 3 9 7" xfId="34364"/>
    <cellStyle name="Normal 6 3 9 7 2" xfId="34365"/>
    <cellStyle name="Normal 6 3 9 7 3" xfId="34366"/>
    <cellStyle name="Normal 6 3 9 8" xfId="34367"/>
    <cellStyle name="Normal 6 3 9 9" xfId="34368"/>
    <cellStyle name="Normal 6 4" xfId="160"/>
    <cellStyle name="Normal 6 4 10" xfId="34369"/>
    <cellStyle name="Normal 6 4 10 2" xfId="34370"/>
    <cellStyle name="Normal 6 4 10 2 2" xfId="34371"/>
    <cellStyle name="Normal 6 4 10 2 2 2" xfId="34372"/>
    <cellStyle name="Normal 6 4 10 2 2 3" xfId="34373"/>
    <cellStyle name="Normal 6 4 10 2 2 4" xfId="34374"/>
    <cellStyle name="Normal 6 4 10 2 3" xfId="34375"/>
    <cellStyle name="Normal 6 4 10 2 3 2" xfId="34376"/>
    <cellStyle name="Normal 6 4 10 2 3 3" xfId="34377"/>
    <cellStyle name="Normal 6 4 10 2 4" xfId="34378"/>
    <cellStyle name="Normal 6 4 10 2 5" xfId="34379"/>
    <cellStyle name="Normal 6 4 10 2 6" xfId="34380"/>
    <cellStyle name="Normal 6 4 10 3" xfId="34381"/>
    <cellStyle name="Normal 6 4 10 3 2" xfId="34382"/>
    <cellStyle name="Normal 6 4 10 3 3" xfId="34383"/>
    <cellStyle name="Normal 6 4 10 3 4" xfId="34384"/>
    <cellStyle name="Normal 6 4 10 4" xfId="34385"/>
    <cellStyle name="Normal 6 4 10 4 2" xfId="34386"/>
    <cellStyle name="Normal 6 4 10 4 3" xfId="34387"/>
    <cellStyle name="Normal 6 4 10 4 4" xfId="34388"/>
    <cellStyle name="Normal 6 4 10 5" xfId="34389"/>
    <cellStyle name="Normal 6 4 10 5 2" xfId="34390"/>
    <cellStyle name="Normal 6 4 10 5 3" xfId="34391"/>
    <cellStyle name="Normal 6 4 10 5 4" xfId="34392"/>
    <cellStyle name="Normal 6 4 10 6" xfId="34393"/>
    <cellStyle name="Normal 6 4 10 6 2" xfId="34394"/>
    <cellStyle name="Normal 6 4 10 6 3" xfId="34395"/>
    <cellStyle name="Normal 6 4 10 7" xfId="34396"/>
    <cellStyle name="Normal 6 4 10 8" xfId="34397"/>
    <cellStyle name="Normal 6 4 10 9" xfId="34398"/>
    <cellStyle name="Normal 6 4 11" xfId="34399"/>
    <cellStyle name="Normal 6 4 11 2" xfId="34400"/>
    <cellStyle name="Normal 6 4 11 2 2" xfId="34401"/>
    <cellStyle name="Normal 6 4 11 2 2 2" xfId="34402"/>
    <cellStyle name="Normal 6 4 11 2 2 3" xfId="34403"/>
    <cellStyle name="Normal 6 4 11 2 2 4" xfId="34404"/>
    <cellStyle name="Normal 6 4 11 2 3" xfId="34405"/>
    <cellStyle name="Normal 6 4 11 2 3 2" xfId="34406"/>
    <cellStyle name="Normal 6 4 11 2 3 3" xfId="34407"/>
    <cellStyle name="Normal 6 4 11 2 4" xfId="34408"/>
    <cellStyle name="Normal 6 4 11 2 5" xfId="34409"/>
    <cellStyle name="Normal 6 4 11 2 6" xfId="34410"/>
    <cellStyle name="Normal 6 4 11 3" xfId="34411"/>
    <cellStyle name="Normal 6 4 11 3 2" xfId="34412"/>
    <cellStyle name="Normal 6 4 11 3 3" xfId="34413"/>
    <cellStyle name="Normal 6 4 11 3 4" xfId="34414"/>
    <cellStyle name="Normal 6 4 11 4" xfId="34415"/>
    <cellStyle name="Normal 6 4 11 4 2" xfId="34416"/>
    <cellStyle name="Normal 6 4 11 4 3" xfId="34417"/>
    <cellStyle name="Normal 6 4 11 4 4" xfId="34418"/>
    <cellStyle name="Normal 6 4 11 5" xfId="34419"/>
    <cellStyle name="Normal 6 4 11 5 2" xfId="34420"/>
    <cellStyle name="Normal 6 4 11 5 3" xfId="34421"/>
    <cellStyle name="Normal 6 4 11 6" xfId="34422"/>
    <cellStyle name="Normal 6 4 11 7" xfId="34423"/>
    <cellStyle name="Normal 6 4 11 8" xfId="34424"/>
    <cellStyle name="Normal 6 4 12" xfId="34425"/>
    <cellStyle name="Normal 6 4 12 2" xfId="34426"/>
    <cellStyle name="Normal 6 4 12 2 2" xfId="34427"/>
    <cellStyle name="Normal 6 4 12 2 3" xfId="34428"/>
    <cellStyle name="Normal 6 4 12 2 4" xfId="34429"/>
    <cellStyle name="Normal 6 4 12 3" xfId="34430"/>
    <cellStyle name="Normal 6 4 12 3 2" xfId="34431"/>
    <cellStyle name="Normal 6 4 12 3 3" xfId="34432"/>
    <cellStyle name="Normal 6 4 12 3 4" xfId="34433"/>
    <cellStyle name="Normal 6 4 12 4" xfId="34434"/>
    <cellStyle name="Normal 6 4 12 4 2" xfId="34435"/>
    <cellStyle name="Normal 6 4 12 4 3" xfId="34436"/>
    <cellStyle name="Normal 6 4 12 5" xfId="34437"/>
    <cellStyle name="Normal 6 4 12 6" xfId="34438"/>
    <cellStyle name="Normal 6 4 12 7" xfId="34439"/>
    <cellStyle name="Normal 6 4 13" xfId="34440"/>
    <cellStyle name="Normal 6 4 13 2" xfId="34441"/>
    <cellStyle name="Normal 6 4 13 3" xfId="34442"/>
    <cellStyle name="Normal 6 4 13 4" xfId="34443"/>
    <cellStyle name="Normal 6 4 14" xfId="34444"/>
    <cellStyle name="Normal 6 4 14 2" xfId="34445"/>
    <cellStyle name="Normal 6 4 14 3" xfId="34446"/>
    <cellStyle name="Normal 6 4 14 4" xfId="34447"/>
    <cellStyle name="Normal 6 4 15" xfId="34448"/>
    <cellStyle name="Normal 6 4 15 2" xfId="34449"/>
    <cellStyle name="Normal 6 4 15 3" xfId="34450"/>
    <cellStyle name="Normal 6 4 15 4" xfId="34451"/>
    <cellStyle name="Normal 6 4 16" xfId="34452"/>
    <cellStyle name="Normal 6 4 16 2" xfId="34453"/>
    <cellStyle name="Normal 6 4 16 3" xfId="34454"/>
    <cellStyle name="Normal 6 4 17" xfId="34455"/>
    <cellStyle name="Normal 6 4 18" xfId="34456"/>
    <cellStyle name="Normal 6 4 19" xfId="34457"/>
    <cellStyle name="Normal 6 4 2" xfId="216"/>
    <cellStyle name="Normal 6 4 2 10" xfId="34458"/>
    <cellStyle name="Normal 6 4 2 10 2" xfId="34459"/>
    <cellStyle name="Normal 6 4 2 10 3" xfId="34460"/>
    <cellStyle name="Normal 6 4 2 10 4" xfId="34461"/>
    <cellStyle name="Normal 6 4 2 11" xfId="34462"/>
    <cellStyle name="Normal 6 4 2 11 2" xfId="34463"/>
    <cellStyle name="Normal 6 4 2 11 3" xfId="34464"/>
    <cellStyle name="Normal 6 4 2 12" xfId="34465"/>
    <cellStyle name="Normal 6 4 2 13" xfId="34466"/>
    <cellStyle name="Normal 6 4 2 14" xfId="34467"/>
    <cellStyle name="Normal 6 4 2 2" xfId="34468"/>
    <cellStyle name="Normal 6 4 2 2 10" xfId="34469"/>
    <cellStyle name="Normal 6 4 2 2 11" xfId="34470"/>
    <cellStyle name="Normal 6 4 2 2 2" xfId="34471"/>
    <cellStyle name="Normal 6 4 2 2 2 10" xfId="34472"/>
    <cellStyle name="Normal 6 4 2 2 2 2" xfId="34473"/>
    <cellStyle name="Normal 6 4 2 2 2 2 2" xfId="34474"/>
    <cellStyle name="Normal 6 4 2 2 2 2 2 2" xfId="34475"/>
    <cellStyle name="Normal 6 4 2 2 2 2 2 2 2" xfId="34476"/>
    <cellStyle name="Normal 6 4 2 2 2 2 2 2 3" xfId="34477"/>
    <cellStyle name="Normal 6 4 2 2 2 2 2 2 4" xfId="34478"/>
    <cellStyle name="Normal 6 4 2 2 2 2 2 3" xfId="34479"/>
    <cellStyle name="Normal 6 4 2 2 2 2 2 3 2" xfId="34480"/>
    <cellStyle name="Normal 6 4 2 2 2 2 2 3 3" xfId="34481"/>
    <cellStyle name="Normal 6 4 2 2 2 2 2 4" xfId="34482"/>
    <cellStyle name="Normal 6 4 2 2 2 2 2 5" xfId="34483"/>
    <cellStyle name="Normal 6 4 2 2 2 2 2 6" xfId="34484"/>
    <cellStyle name="Normal 6 4 2 2 2 2 3" xfId="34485"/>
    <cellStyle name="Normal 6 4 2 2 2 2 3 2" xfId="34486"/>
    <cellStyle name="Normal 6 4 2 2 2 2 3 3" xfId="34487"/>
    <cellStyle name="Normal 6 4 2 2 2 2 3 4" xfId="34488"/>
    <cellStyle name="Normal 6 4 2 2 2 2 4" xfId="34489"/>
    <cellStyle name="Normal 6 4 2 2 2 2 4 2" xfId="34490"/>
    <cellStyle name="Normal 6 4 2 2 2 2 4 3" xfId="34491"/>
    <cellStyle name="Normal 6 4 2 2 2 2 4 4" xfId="34492"/>
    <cellStyle name="Normal 6 4 2 2 2 2 5" xfId="34493"/>
    <cellStyle name="Normal 6 4 2 2 2 2 5 2" xfId="34494"/>
    <cellStyle name="Normal 6 4 2 2 2 2 5 3" xfId="34495"/>
    <cellStyle name="Normal 6 4 2 2 2 2 5 4" xfId="34496"/>
    <cellStyle name="Normal 6 4 2 2 2 2 6" xfId="34497"/>
    <cellStyle name="Normal 6 4 2 2 2 2 6 2" xfId="34498"/>
    <cellStyle name="Normal 6 4 2 2 2 2 6 3" xfId="34499"/>
    <cellStyle name="Normal 6 4 2 2 2 2 7" xfId="34500"/>
    <cellStyle name="Normal 6 4 2 2 2 2 8" xfId="34501"/>
    <cellStyle name="Normal 6 4 2 2 2 2 9" xfId="34502"/>
    <cellStyle name="Normal 6 4 2 2 2 3" xfId="34503"/>
    <cellStyle name="Normal 6 4 2 2 2 3 2" xfId="34504"/>
    <cellStyle name="Normal 6 4 2 2 2 3 2 2" xfId="34505"/>
    <cellStyle name="Normal 6 4 2 2 2 3 2 3" xfId="34506"/>
    <cellStyle name="Normal 6 4 2 2 2 3 2 4" xfId="34507"/>
    <cellStyle name="Normal 6 4 2 2 2 3 3" xfId="34508"/>
    <cellStyle name="Normal 6 4 2 2 2 3 3 2" xfId="34509"/>
    <cellStyle name="Normal 6 4 2 2 2 3 3 3" xfId="34510"/>
    <cellStyle name="Normal 6 4 2 2 2 3 4" xfId="34511"/>
    <cellStyle name="Normal 6 4 2 2 2 3 5" xfId="34512"/>
    <cellStyle name="Normal 6 4 2 2 2 3 6" xfId="34513"/>
    <cellStyle name="Normal 6 4 2 2 2 4" xfId="34514"/>
    <cellStyle name="Normal 6 4 2 2 2 4 2" xfId="34515"/>
    <cellStyle name="Normal 6 4 2 2 2 4 3" xfId="34516"/>
    <cellStyle name="Normal 6 4 2 2 2 4 4" xfId="34517"/>
    <cellStyle name="Normal 6 4 2 2 2 5" xfId="34518"/>
    <cellStyle name="Normal 6 4 2 2 2 5 2" xfId="34519"/>
    <cellStyle name="Normal 6 4 2 2 2 5 3" xfId="34520"/>
    <cellStyle name="Normal 6 4 2 2 2 5 4" xfId="34521"/>
    <cellStyle name="Normal 6 4 2 2 2 6" xfId="34522"/>
    <cellStyle name="Normal 6 4 2 2 2 6 2" xfId="34523"/>
    <cellStyle name="Normal 6 4 2 2 2 6 3" xfId="34524"/>
    <cellStyle name="Normal 6 4 2 2 2 6 4" xfId="34525"/>
    <cellStyle name="Normal 6 4 2 2 2 7" xfId="34526"/>
    <cellStyle name="Normal 6 4 2 2 2 7 2" xfId="34527"/>
    <cellStyle name="Normal 6 4 2 2 2 7 3" xfId="34528"/>
    <cellStyle name="Normal 6 4 2 2 2 8" xfId="34529"/>
    <cellStyle name="Normal 6 4 2 2 2 9" xfId="34530"/>
    <cellStyle name="Normal 6 4 2 2 3" xfId="34531"/>
    <cellStyle name="Normal 6 4 2 2 3 2" xfId="34532"/>
    <cellStyle name="Normal 6 4 2 2 3 2 2" xfId="34533"/>
    <cellStyle name="Normal 6 4 2 2 3 2 2 2" xfId="34534"/>
    <cellStyle name="Normal 6 4 2 2 3 2 2 3" xfId="34535"/>
    <cellStyle name="Normal 6 4 2 2 3 2 2 4" xfId="34536"/>
    <cellStyle name="Normal 6 4 2 2 3 2 3" xfId="34537"/>
    <cellStyle name="Normal 6 4 2 2 3 2 3 2" xfId="34538"/>
    <cellStyle name="Normal 6 4 2 2 3 2 3 3" xfId="34539"/>
    <cellStyle name="Normal 6 4 2 2 3 2 4" xfId="34540"/>
    <cellStyle name="Normal 6 4 2 2 3 2 5" xfId="34541"/>
    <cellStyle name="Normal 6 4 2 2 3 2 6" xfId="34542"/>
    <cellStyle name="Normal 6 4 2 2 3 3" xfId="34543"/>
    <cellStyle name="Normal 6 4 2 2 3 3 2" xfId="34544"/>
    <cellStyle name="Normal 6 4 2 2 3 3 3" xfId="34545"/>
    <cellStyle name="Normal 6 4 2 2 3 3 4" xfId="34546"/>
    <cellStyle name="Normal 6 4 2 2 3 4" xfId="34547"/>
    <cellStyle name="Normal 6 4 2 2 3 4 2" xfId="34548"/>
    <cellStyle name="Normal 6 4 2 2 3 4 3" xfId="34549"/>
    <cellStyle name="Normal 6 4 2 2 3 4 4" xfId="34550"/>
    <cellStyle name="Normal 6 4 2 2 3 5" xfId="34551"/>
    <cellStyle name="Normal 6 4 2 2 3 5 2" xfId="34552"/>
    <cellStyle name="Normal 6 4 2 2 3 5 3" xfId="34553"/>
    <cellStyle name="Normal 6 4 2 2 3 5 4" xfId="34554"/>
    <cellStyle name="Normal 6 4 2 2 3 6" xfId="34555"/>
    <cellStyle name="Normal 6 4 2 2 3 6 2" xfId="34556"/>
    <cellStyle name="Normal 6 4 2 2 3 6 3" xfId="34557"/>
    <cellStyle name="Normal 6 4 2 2 3 7" xfId="34558"/>
    <cellStyle name="Normal 6 4 2 2 3 8" xfId="34559"/>
    <cellStyle name="Normal 6 4 2 2 3 9" xfId="34560"/>
    <cellStyle name="Normal 6 4 2 2 4" xfId="34561"/>
    <cellStyle name="Normal 6 4 2 2 4 2" xfId="34562"/>
    <cellStyle name="Normal 6 4 2 2 4 2 2" xfId="34563"/>
    <cellStyle name="Normal 6 4 2 2 4 2 3" xfId="34564"/>
    <cellStyle name="Normal 6 4 2 2 4 2 4" xfId="34565"/>
    <cellStyle name="Normal 6 4 2 2 4 3" xfId="34566"/>
    <cellStyle name="Normal 6 4 2 2 4 3 2" xfId="34567"/>
    <cellStyle name="Normal 6 4 2 2 4 3 3" xfId="34568"/>
    <cellStyle name="Normal 6 4 2 2 4 4" xfId="34569"/>
    <cellStyle name="Normal 6 4 2 2 4 5" xfId="34570"/>
    <cellStyle name="Normal 6 4 2 2 4 6" xfId="34571"/>
    <cellStyle name="Normal 6 4 2 2 5" xfId="34572"/>
    <cellStyle name="Normal 6 4 2 2 5 2" xfId="34573"/>
    <cellStyle name="Normal 6 4 2 2 5 3" xfId="34574"/>
    <cellStyle name="Normal 6 4 2 2 5 4" xfId="34575"/>
    <cellStyle name="Normal 6 4 2 2 6" xfId="34576"/>
    <cellStyle name="Normal 6 4 2 2 6 2" xfId="34577"/>
    <cellStyle name="Normal 6 4 2 2 6 3" xfId="34578"/>
    <cellStyle name="Normal 6 4 2 2 6 4" xfId="34579"/>
    <cellStyle name="Normal 6 4 2 2 7" xfId="34580"/>
    <cellStyle name="Normal 6 4 2 2 7 2" xfId="34581"/>
    <cellStyle name="Normal 6 4 2 2 7 3" xfId="34582"/>
    <cellStyle name="Normal 6 4 2 2 7 4" xfId="34583"/>
    <cellStyle name="Normal 6 4 2 2 8" xfId="34584"/>
    <cellStyle name="Normal 6 4 2 2 8 2" xfId="34585"/>
    <cellStyle name="Normal 6 4 2 2 8 3" xfId="34586"/>
    <cellStyle name="Normal 6 4 2 2 9" xfId="34587"/>
    <cellStyle name="Normal 6 4 2 3" xfId="34588"/>
    <cellStyle name="Normal 6 4 2 3 10" xfId="34589"/>
    <cellStyle name="Normal 6 4 2 3 2" xfId="34590"/>
    <cellStyle name="Normal 6 4 2 3 2 2" xfId="34591"/>
    <cellStyle name="Normal 6 4 2 3 2 2 2" xfId="34592"/>
    <cellStyle name="Normal 6 4 2 3 2 2 2 2" xfId="34593"/>
    <cellStyle name="Normal 6 4 2 3 2 2 2 3" xfId="34594"/>
    <cellStyle name="Normal 6 4 2 3 2 2 2 4" xfId="34595"/>
    <cellStyle name="Normal 6 4 2 3 2 2 3" xfId="34596"/>
    <cellStyle name="Normal 6 4 2 3 2 2 3 2" xfId="34597"/>
    <cellStyle name="Normal 6 4 2 3 2 2 3 3" xfId="34598"/>
    <cellStyle name="Normal 6 4 2 3 2 2 4" xfId="34599"/>
    <cellStyle name="Normal 6 4 2 3 2 2 5" xfId="34600"/>
    <cellStyle name="Normal 6 4 2 3 2 2 6" xfId="34601"/>
    <cellStyle name="Normal 6 4 2 3 2 3" xfId="34602"/>
    <cellStyle name="Normal 6 4 2 3 2 3 2" xfId="34603"/>
    <cellStyle name="Normal 6 4 2 3 2 3 3" xfId="34604"/>
    <cellStyle name="Normal 6 4 2 3 2 3 4" xfId="34605"/>
    <cellStyle name="Normal 6 4 2 3 2 4" xfId="34606"/>
    <cellStyle name="Normal 6 4 2 3 2 4 2" xfId="34607"/>
    <cellStyle name="Normal 6 4 2 3 2 4 3" xfId="34608"/>
    <cellStyle name="Normal 6 4 2 3 2 4 4" xfId="34609"/>
    <cellStyle name="Normal 6 4 2 3 2 5" xfId="34610"/>
    <cellStyle name="Normal 6 4 2 3 2 5 2" xfId="34611"/>
    <cellStyle name="Normal 6 4 2 3 2 5 3" xfId="34612"/>
    <cellStyle name="Normal 6 4 2 3 2 5 4" xfId="34613"/>
    <cellStyle name="Normal 6 4 2 3 2 6" xfId="34614"/>
    <cellStyle name="Normal 6 4 2 3 2 6 2" xfId="34615"/>
    <cellStyle name="Normal 6 4 2 3 2 6 3" xfId="34616"/>
    <cellStyle name="Normal 6 4 2 3 2 7" xfId="34617"/>
    <cellStyle name="Normal 6 4 2 3 2 8" xfId="34618"/>
    <cellStyle name="Normal 6 4 2 3 2 9" xfId="34619"/>
    <cellStyle name="Normal 6 4 2 3 3" xfId="34620"/>
    <cellStyle name="Normal 6 4 2 3 3 2" xfId="34621"/>
    <cellStyle name="Normal 6 4 2 3 3 2 2" xfId="34622"/>
    <cellStyle name="Normal 6 4 2 3 3 2 3" xfId="34623"/>
    <cellStyle name="Normal 6 4 2 3 3 2 4" xfId="34624"/>
    <cellStyle name="Normal 6 4 2 3 3 3" xfId="34625"/>
    <cellStyle name="Normal 6 4 2 3 3 3 2" xfId="34626"/>
    <cellStyle name="Normal 6 4 2 3 3 3 3" xfId="34627"/>
    <cellStyle name="Normal 6 4 2 3 3 4" xfId="34628"/>
    <cellStyle name="Normal 6 4 2 3 3 5" xfId="34629"/>
    <cellStyle name="Normal 6 4 2 3 3 6" xfId="34630"/>
    <cellStyle name="Normal 6 4 2 3 4" xfId="34631"/>
    <cellStyle name="Normal 6 4 2 3 4 2" xfId="34632"/>
    <cellStyle name="Normal 6 4 2 3 4 3" xfId="34633"/>
    <cellStyle name="Normal 6 4 2 3 4 4" xfId="34634"/>
    <cellStyle name="Normal 6 4 2 3 5" xfId="34635"/>
    <cellStyle name="Normal 6 4 2 3 5 2" xfId="34636"/>
    <cellStyle name="Normal 6 4 2 3 5 3" xfId="34637"/>
    <cellStyle name="Normal 6 4 2 3 5 4" xfId="34638"/>
    <cellStyle name="Normal 6 4 2 3 6" xfId="34639"/>
    <cellStyle name="Normal 6 4 2 3 6 2" xfId="34640"/>
    <cellStyle name="Normal 6 4 2 3 6 3" xfId="34641"/>
    <cellStyle name="Normal 6 4 2 3 6 4" xfId="34642"/>
    <cellStyle name="Normal 6 4 2 3 7" xfId="34643"/>
    <cellStyle name="Normal 6 4 2 3 7 2" xfId="34644"/>
    <cellStyle name="Normal 6 4 2 3 7 3" xfId="34645"/>
    <cellStyle name="Normal 6 4 2 3 8" xfId="34646"/>
    <cellStyle name="Normal 6 4 2 3 9" xfId="34647"/>
    <cellStyle name="Normal 6 4 2 4" xfId="34648"/>
    <cellStyle name="Normal 6 4 2 4 2" xfId="34649"/>
    <cellStyle name="Normal 6 4 2 4 2 2" xfId="34650"/>
    <cellStyle name="Normal 6 4 2 4 2 2 2" xfId="34651"/>
    <cellStyle name="Normal 6 4 2 4 2 2 3" xfId="34652"/>
    <cellStyle name="Normal 6 4 2 4 2 2 4" xfId="34653"/>
    <cellStyle name="Normal 6 4 2 4 2 3" xfId="34654"/>
    <cellStyle name="Normal 6 4 2 4 2 3 2" xfId="34655"/>
    <cellStyle name="Normal 6 4 2 4 2 3 3" xfId="34656"/>
    <cellStyle name="Normal 6 4 2 4 2 4" xfId="34657"/>
    <cellStyle name="Normal 6 4 2 4 2 5" xfId="34658"/>
    <cellStyle name="Normal 6 4 2 4 2 6" xfId="34659"/>
    <cellStyle name="Normal 6 4 2 4 3" xfId="34660"/>
    <cellStyle name="Normal 6 4 2 4 3 2" xfId="34661"/>
    <cellStyle name="Normal 6 4 2 4 3 3" xfId="34662"/>
    <cellStyle name="Normal 6 4 2 4 3 4" xfId="34663"/>
    <cellStyle name="Normal 6 4 2 4 4" xfId="34664"/>
    <cellStyle name="Normal 6 4 2 4 4 2" xfId="34665"/>
    <cellStyle name="Normal 6 4 2 4 4 3" xfId="34666"/>
    <cellStyle name="Normal 6 4 2 4 4 4" xfId="34667"/>
    <cellStyle name="Normal 6 4 2 4 5" xfId="34668"/>
    <cellStyle name="Normal 6 4 2 4 5 2" xfId="34669"/>
    <cellStyle name="Normal 6 4 2 4 5 3" xfId="34670"/>
    <cellStyle name="Normal 6 4 2 4 5 4" xfId="34671"/>
    <cellStyle name="Normal 6 4 2 4 6" xfId="34672"/>
    <cellStyle name="Normal 6 4 2 4 6 2" xfId="34673"/>
    <cellStyle name="Normal 6 4 2 4 6 3" xfId="34674"/>
    <cellStyle name="Normal 6 4 2 4 7" xfId="34675"/>
    <cellStyle name="Normal 6 4 2 4 8" xfId="34676"/>
    <cellStyle name="Normal 6 4 2 4 9" xfId="34677"/>
    <cellStyle name="Normal 6 4 2 5" xfId="34678"/>
    <cellStyle name="Normal 6 4 2 5 2" xfId="34679"/>
    <cellStyle name="Normal 6 4 2 5 2 2" xfId="34680"/>
    <cellStyle name="Normal 6 4 2 5 2 2 2" xfId="34681"/>
    <cellStyle name="Normal 6 4 2 5 2 2 3" xfId="34682"/>
    <cellStyle name="Normal 6 4 2 5 2 2 4" xfId="34683"/>
    <cellStyle name="Normal 6 4 2 5 2 3" xfId="34684"/>
    <cellStyle name="Normal 6 4 2 5 2 3 2" xfId="34685"/>
    <cellStyle name="Normal 6 4 2 5 2 3 3" xfId="34686"/>
    <cellStyle name="Normal 6 4 2 5 2 4" xfId="34687"/>
    <cellStyle name="Normal 6 4 2 5 2 5" xfId="34688"/>
    <cellStyle name="Normal 6 4 2 5 2 6" xfId="34689"/>
    <cellStyle name="Normal 6 4 2 5 3" xfId="34690"/>
    <cellStyle name="Normal 6 4 2 5 3 2" xfId="34691"/>
    <cellStyle name="Normal 6 4 2 5 3 3" xfId="34692"/>
    <cellStyle name="Normal 6 4 2 5 3 4" xfId="34693"/>
    <cellStyle name="Normal 6 4 2 5 4" xfId="34694"/>
    <cellStyle name="Normal 6 4 2 5 4 2" xfId="34695"/>
    <cellStyle name="Normal 6 4 2 5 4 3" xfId="34696"/>
    <cellStyle name="Normal 6 4 2 5 4 4" xfId="34697"/>
    <cellStyle name="Normal 6 4 2 5 5" xfId="34698"/>
    <cellStyle name="Normal 6 4 2 5 5 2" xfId="34699"/>
    <cellStyle name="Normal 6 4 2 5 5 3" xfId="34700"/>
    <cellStyle name="Normal 6 4 2 5 5 4" xfId="34701"/>
    <cellStyle name="Normal 6 4 2 5 6" xfId="34702"/>
    <cellStyle name="Normal 6 4 2 5 6 2" xfId="34703"/>
    <cellStyle name="Normal 6 4 2 5 6 3" xfId="34704"/>
    <cellStyle name="Normal 6 4 2 5 7" xfId="34705"/>
    <cellStyle name="Normal 6 4 2 5 8" xfId="34706"/>
    <cellStyle name="Normal 6 4 2 5 9" xfId="34707"/>
    <cellStyle name="Normal 6 4 2 6" xfId="34708"/>
    <cellStyle name="Normal 6 4 2 6 2" xfId="34709"/>
    <cellStyle name="Normal 6 4 2 6 2 2" xfId="34710"/>
    <cellStyle name="Normal 6 4 2 6 2 2 2" xfId="34711"/>
    <cellStyle name="Normal 6 4 2 6 2 2 3" xfId="34712"/>
    <cellStyle name="Normal 6 4 2 6 2 2 4" xfId="34713"/>
    <cellStyle name="Normal 6 4 2 6 2 3" xfId="34714"/>
    <cellStyle name="Normal 6 4 2 6 2 3 2" xfId="34715"/>
    <cellStyle name="Normal 6 4 2 6 2 3 3" xfId="34716"/>
    <cellStyle name="Normal 6 4 2 6 2 4" xfId="34717"/>
    <cellStyle name="Normal 6 4 2 6 2 5" xfId="34718"/>
    <cellStyle name="Normal 6 4 2 6 2 6" xfId="34719"/>
    <cellStyle name="Normal 6 4 2 6 3" xfId="34720"/>
    <cellStyle name="Normal 6 4 2 6 3 2" xfId="34721"/>
    <cellStyle name="Normal 6 4 2 6 3 3" xfId="34722"/>
    <cellStyle name="Normal 6 4 2 6 3 4" xfId="34723"/>
    <cellStyle name="Normal 6 4 2 6 4" xfId="34724"/>
    <cellStyle name="Normal 6 4 2 6 4 2" xfId="34725"/>
    <cellStyle name="Normal 6 4 2 6 4 3" xfId="34726"/>
    <cellStyle name="Normal 6 4 2 6 4 4" xfId="34727"/>
    <cellStyle name="Normal 6 4 2 6 5" xfId="34728"/>
    <cellStyle name="Normal 6 4 2 6 5 2" xfId="34729"/>
    <cellStyle name="Normal 6 4 2 6 5 3" xfId="34730"/>
    <cellStyle name="Normal 6 4 2 6 6" xfId="34731"/>
    <cellStyle name="Normal 6 4 2 6 7" xfId="34732"/>
    <cellStyle name="Normal 6 4 2 6 8" xfId="34733"/>
    <cellStyle name="Normal 6 4 2 7" xfId="34734"/>
    <cellStyle name="Normal 6 4 2 7 2" xfId="34735"/>
    <cellStyle name="Normal 6 4 2 7 2 2" xfId="34736"/>
    <cellStyle name="Normal 6 4 2 7 2 3" xfId="34737"/>
    <cellStyle name="Normal 6 4 2 7 2 4" xfId="34738"/>
    <cellStyle name="Normal 6 4 2 7 3" xfId="34739"/>
    <cellStyle name="Normal 6 4 2 7 3 2" xfId="34740"/>
    <cellStyle name="Normal 6 4 2 7 3 3" xfId="34741"/>
    <cellStyle name="Normal 6 4 2 7 4" xfId="34742"/>
    <cellStyle name="Normal 6 4 2 7 5" xfId="34743"/>
    <cellStyle name="Normal 6 4 2 7 6" xfId="34744"/>
    <cellStyle name="Normal 6 4 2 8" xfId="34745"/>
    <cellStyle name="Normal 6 4 2 8 2" xfId="34746"/>
    <cellStyle name="Normal 6 4 2 8 3" xfId="34747"/>
    <cellStyle name="Normal 6 4 2 8 4" xfId="34748"/>
    <cellStyle name="Normal 6 4 2 9" xfId="34749"/>
    <cellStyle name="Normal 6 4 2 9 2" xfId="34750"/>
    <cellStyle name="Normal 6 4 2 9 3" xfId="34751"/>
    <cellStyle name="Normal 6 4 2 9 4" xfId="34752"/>
    <cellStyle name="Normal 6 4 3" xfId="34753"/>
    <cellStyle name="Normal 6 4 3 10" xfId="34754"/>
    <cellStyle name="Normal 6 4 3 10 2" xfId="34755"/>
    <cellStyle name="Normal 6 4 3 10 3" xfId="34756"/>
    <cellStyle name="Normal 6 4 3 10 4" xfId="34757"/>
    <cellStyle name="Normal 6 4 3 11" xfId="34758"/>
    <cellStyle name="Normal 6 4 3 11 2" xfId="34759"/>
    <cellStyle name="Normal 6 4 3 11 3" xfId="34760"/>
    <cellStyle name="Normal 6 4 3 12" xfId="34761"/>
    <cellStyle name="Normal 6 4 3 13" xfId="34762"/>
    <cellStyle name="Normal 6 4 3 14" xfId="34763"/>
    <cellStyle name="Normal 6 4 3 2" xfId="34764"/>
    <cellStyle name="Normal 6 4 3 2 10" xfId="34765"/>
    <cellStyle name="Normal 6 4 3 2 11" xfId="34766"/>
    <cellStyle name="Normal 6 4 3 2 2" xfId="34767"/>
    <cellStyle name="Normal 6 4 3 2 2 10" xfId="34768"/>
    <cellStyle name="Normal 6 4 3 2 2 2" xfId="34769"/>
    <cellStyle name="Normal 6 4 3 2 2 2 2" xfId="34770"/>
    <cellStyle name="Normal 6 4 3 2 2 2 2 2" xfId="34771"/>
    <cellStyle name="Normal 6 4 3 2 2 2 2 2 2" xfId="34772"/>
    <cellStyle name="Normal 6 4 3 2 2 2 2 2 3" xfId="34773"/>
    <cellStyle name="Normal 6 4 3 2 2 2 2 2 4" xfId="34774"/>
    <cellStyle name="Normal 6 4 3 2 2 2 2 3" xfId="34775"/>
    <cellStyle name="Normal 6 4 3 2 2 2 2 3 2" xfId="34776"/>
    <cellStyle name="Normal 6 4 3 2 2 2 2 3 3" xfId="34777"/>
    <cellStyle name="Normal 6 4 3 2 2 2 2 4" xfId="34778"/>
    <cellStyle name="Normal 6 4 3 2 2 2 2 5" xfId="34779"/>
    <cellStyle name="Normal 6 4 3 2 2 2 2 6" xfId="34780"/>
    <cellStyle name="Normal 6 4 3 2 2 2 3" xfId="34781"/>
    <cellStyle name="Normal 6 4 3 2 2 2 3 2" xfId="34782"/>
    <cellStyle name="Normal 6 4 3 2 2 2 3 3" xfId="34783"/>
    <cellStyle name="Normal 6 4 3 2 2 2 3 4" xfId="34784"/>
    <cellStyle name="Normal 6 4 3 2 2 2 4" xfId="34785"/>
    <cellStyle name="Normal 6 4 3 2 2 2 4 2" xfId="34786"/>
    <cellStyle name="Normal 6 4 3 2 2 2 4 3" xfId="34787"/>
    <cellStyle name="Normal 6 4 3 2 2 2 4 4" xfId="34788"/>
    <cellStyle name="Normal 6 4 3 2 2 2 5" xfId="34789"/>
    <cellStyle name="Normal 6 4 3 2 2 2 5 2" xfId="34790"/>
    <cellStyle name="Normal 6 4 3 2 2 2 5 3" xfId="34791"/>
    <cellStyle name="Normal 6 4 3 2 2 2 5 4" xfId="34792"/>
    <cellStyle name="Normal 6 4 3 2 2 2 6" xfId="34793"/>
    <cellStyle name="Normal 6 4 3 2 2 2 6 2" xfId="34794"/>
    <cellStyle name="Normal 6 4 3 2 2 2 6 3" xfId="34795"/>
    <cellStyle name="Normal 6 4 3 2 2 2 7" xfId="34796"/>
    <cellStyle name="Normal 6 4 3 2 2 2 8" xfId="34797"/>
    <cellStyle name="Normal 6 4 3 2 2 2 9" xfId="34798"/>
    <cellStyle name="Normal 6 4 3 2 2 3" xfId="34799"/>
    <cellStyle name="Normal 6 4 3 2 2 3 2" xfId="34800"/>
    <cellStyle name="Normal 6 4 3 2 2 3 2 2" xfId="34801"/>
    <cellStyle name="Normal 6 4 3 2 2 3 2 3" xfId="34802"/>
    <cellStyle name="Normal 6 4 3 2 2 3 2 4" xfId="34803"/>
    <cellStyle name="Normal 6 4 3 2 2 3 3" xfId="34804"/>
    <cellStyle name="Normal 6 4 3 2 2 3 3 2" xfId="34805"/>
    <cellStyle name="Normal 6 4 3 2 2 3 3 3" xfId="34806"/>
    <cellStyle name="Normal 6 4 3 2 2 3 4" xfId="34807"/>
    <cellStyle name="Normal 6 4 3 2 2 3 5" xfId="34808"/>
    <cellStyle name="Normal 6 4 3 2 2 3 6" xfId="34809"/>
    <cellStyle name="Normal 6 4 3 2 2 4" xfId="34810"/>
    <cellStyle name="Normal 6 4 3 2 2 4 2" xfId="34811"/>
    <cellStyle name="Normal 6 4 3 2 2 4 3" xfId="34812"/>
    <cellStyle name="Normal 6 4 3 2 2 4 4" xfId="34813"/>
    <cellStyle name="Normal 6 4 3 2 2 5" xfId="34814"/>
    <cellStyle name="Normal 6 4 3 2 2 5 2" xfId="34815"/>
    <cellStyle name="Normal 6 4 3 2 2 5 3" xfId="34816"/>
    <cellStyle name="Normal 6 4 3 2 2 5 4" xfId="34817"/>
    <cellStyle name="Normal 6 4 3 2 2 6" xfId="34818"/>
    <cellStyle name="Normal 6 4 3 2 2 6 2" xfId="34819"/>
    <cellStyle name="Normal 6 4 3 2 2 6 3" xfId="34820"/>
    <cellStyle name="Normal 6 4 3 2 2 6 4" xfId="34821"/>
    <cellStyle name="Normal 6 4 3 2 2 7" xfId="34822"/>
    <cellStyle name="Normal 6 4 3 2 2 7 2" xfId="34823"/>
    <cellStyle name="Normal 6 4 3 2 2 7 3" xfId="34824"/>
    <cellStyle name="Normal 6 4 3 2 2 8" xfId="34825"/>
    <cellStyle name="Normal 6 4 3 2 2 9" xfId="34826"/>
    <cellStyle name="Normal 6 4 3 2 3" xfId="34827"/>
    <cellStyle name="Normal 6 4 3 2 3 2" xfId="34828"/>
    <cellStyle name="Normal 6 4 3 2 3 2 2" xfId="34829"/>
    <cellStyle name="Normal 6 4 3 2 3 2 2 2" xfId="34830"/>
    <cellStyle name="Normal 6 4 3 2 3 2 2 3" xfId="34831"/>
    <cellStyle name="Normal 6 4 3 2 3 2 2 4" xfId="34832"/>
    <cellStyle name="Normal 6 4 3 2 3 2 3" xfId="34833"/>
    <cellStyle name="Normal 6 4 3 2 3 2 3 2" xfId="34834"/>
    <cellStyle name="Normal 6 4 3 2 3 2 3 3" xfId="34835"/>
    <cellStyle name="Normal 6 4 3 2 3 2 4" xfId="34836"/>
    <cellStyle name="Normal 6 4 3 2 3 2 5" xfId="34837"/>
    <cellStyle name="Normal 6 4 3 2 3 2 6" xfId="34838"/>
    <cellStyle name="Normal 6 4 3 2 3 3" xfId="34839"/>
    <cellStyle name="Normal 6 4 3 2 3 3 2" xfId="34840"/>
    <cellStyle name="Normal 6 4 3 2 3 3 3" xfId="34841"/>
    <cellStyle name="Normal 6 4 3 2 3 3 4" xfId="34842"/>
    <cellStyle name="Normal 6 4 3 2 3 4" xfId="34843"/>
    <cellStyle name="Normal 6 4 3 2 3 4 2" xfId="34844"/>
    <cellStyle name="Normal 6 4 3 2 3 4 3" xfId="34845"/>
    <cellStyle name="Normal 6 4 3 2 3 4 4" xfId="34846"/>
    <cellStyle name="Normal 6 4 3 2 3 5" xfId="34847"/>
    <cellStyle name="Normal 6 4 3 2 3 5 2" xfId="34848"/>
    <cellStyle name="Normal 6 4 3 2 3 5 3" xfId="34849"/>
    <cellStyle name="Normal 6 4 3 2 3 5 4" xfId="34850"/>
    <cellStyle name="Normal 6 4 3 2 3 6" xfId="34851"/>
    <cellStyle name="Normal 6 4 3 2 3 6 2" xfId="34852"/>
    <cellStyle name="Normal 6 4 3 2 3 6 3" xfId="34853"/>
    <cellStyle name="Normal 6 4 3 2 3 7" xfId="34854"/>
    <cellStyle name="Normal 6 4 3 2 3 8" xfId="34855"/>
    <cellStyle name="Normal 6 4 3 2 3 9" xfId="34856"/>
    <cellStyle name="Normal 6 4 3 2 4" xfId="34857"/>
    <cellStyle name="Normal 6 4 3 2 4 2" xfId="34858"/>
    <cellStyle name="Normal 6 4 3 2 4 2 2" xfId="34859"/>
    <cellStyle name="Normal 6 4 3 2 4 2 3" xfId="34860"/>
    <cellStyle name="Normal 6 4 3 2 4 2 4" xfId="34861"/>
    <cellStyle name="Normal 6 4 3 2 4 3" xfId="34862"/>
    <cellStyle name="Normal 6 4 3 2 4 3 2" xfId="34863"/>
    <cellStyle name="Normal 6 4 3 2 4 3 3" xfId="34864"/>
    <cellStyle name="Normal 6 4 3 2 4 4" xfId="34865"/>
    <cellStyle name="Normal 6 4 3 2 4 5" xfId="34866"/>
    <cellStyle name="Normal 6 4 3 2 4 6" xfId="34867"/>
    <cellStyle name="Normal 6 4 3 2 5" xfId="34868"/>
    <cellStyle name="Normal 6 4 3 2 5 2" xfId="34869"/>
    <cellStyle name="Normal 6 4 3 2 5 3" xfId="34870"/>
    <cellStyle name="Normal 6 4 3 2 5 4" xfId="34871"/>
    <cellStyle name="Normal 6 4 3 2 6" xfId="34872"/>
    <cellStyle name="Normal 6 4 3 2 6 2" xfId="34873"/>
    <cellStyle name="Normal 6 4 3 2 6 3" xfId="34874"/>
    <cellStyle name="Normal 6 4 3 2 6 4" xfId="34875"/>
    <cellStyle name="Normal 6 4 3 2 7" xfId="34876"/>
    <cellStyle name="Normal 6 4 3 2 7 2" xfId="34877"/>
    <cellStyle name="Normal 6 4 3 2 7 3" xfId="34878"/>
    <cellStyle name="Normal 6 4 3 2 7 4" xfId="34879"/>
    <cellStyle name="Normal 6 4 3 2 8" xfId="34880"/>
    <cellStyle name="Normal 6 4 3 2 8 2" xfId="34881"/>
    <cellStyle name="Normal 6 4 3 2 8 3" xfId="34882"/>
    <cellStyle name="Normal 6 4 3 2 9" xfId="34883"/>
    <cellStyle name="Normal 6 4 3 3" xfId="34884"/>
    <cellStyle name="Normal 6 4 3 3 10" xfId="34885"/>
    <cellStyle name="Normal 6 4 3 3 2" xfId="34886"/>
    <cellStyle name="Normal 6 4 3 3 2 2" xfId="34887"/>
    <cellStyle name="Normal 6 4 3 3 2 2 2" xfId="34888"/>
    <cellStyle name="Normal 6 4 3 3 2 2 2 2" xfId="34889"/>
    <cellStyle name="Normal 6 4 3 3 2 2 2 3" xfId="34890"/>
    <cellStyle name="Normal 6 4 3 3 2 2 2 4" xfId="34891"/>
    <cellStyle name="Normal 6 4 3 3 2 2 3" xfId="34892"/>
    <cellStyle name="Normal 6 4 3 3 2 2 3 2" xfId="34893"/>
    <cellStyle name="Normal 6 4 3 3 2 2 3 3" xfId="34894"/>
    <cellStyle name="Normal 6 4 3 3 2 2 4" xfId="34895"/>
    <cellStyle name="Normal 6 4 3 3 2 2 5" xfId="34896"/>
    <cellStyle name="Normal 6 4 3 3 2 2 6" xfId="34897"/>
    <cellStyle name="Normal 6 4 3 3 2 3" xfId="34898"/>
    <cellStyle name="Normal 6 4 3 3 2 3 2" xfId="34899"/>
    <cellStyle name="Normal 6 4 3 3 2 3 3" xfId="34900"/>
    <cellStyle name="Normal 6 4 3 3 2 3 4" xfId="34901"/>
    <cellStyle name="Normal 6 4 3 3 2 4" xfId="34902"/>
    <cellStyle name="Normal 6 4 3 3 2 4 2" xfId="34903"/>
    <cellStyle name="Normal 6 4 3 3 2 4 3" xfId="34904"/>
    <cellStyle name="Normal 6 4 3 3 2 4 4" xfId="34905"/>
    <cellStyle name="Normal 6 4 3 3 2 5" xfId="34906"/>
    <cellStyle name="Normal 6 4 3 3 2 5 2" xfId="34907"/>
    <cellStyle name="Normal 6 4 3 3 2 5 3" xfId="34908"/>
    <cellStyle name="Normal 6 4 3 3 2 5 4" xfId="34909"/>
    <cellStyle name="Normal 6 4 3 3 2 6" xfId="34910"/>
    <cellStyle name="Normal 6 4 3 3 2 6 2" xfId="34911"/>
    <cellStyle name="Normal 6 4 3 3 2 6 3" xfId="34912"/>
    <cellStyle name="Normal 6 4 3 3 2 7" xfId="34913"/>
    <cellStyle name="Normal 6 4 3 3 2 8" xfId="34914"/>
    <cellStyle name="Normal 6 4 3 3 2 9" xfId="34915"/>
    <cellStyle name="Normal 6 4 3 3 3" xfId="34916"/>
    <cellStyle name="Normal 6 4 3 3 3 2" xfId="34917"/>
    <cellStyle name="Normal 6 4 3 3 3 2 2" xfId="34918"/>
    <cellStyle name="Normal 6 4 3 3 3 2 3" xfId="34919"/>
    <cellStyle name="Normal 6 4 3 3 3 2 4" xfId="34920"/>
    <cellStyle name="Normal 6 4 3 3 3 3" xfId="34921"/>
    <cellStyle name="Normal 6 4 3 3 3 3 2" xfId="34922"/>
    <cellStyle name="Normal 6 4 3 3 3 3 3" xfId="34923"/>
    <cellStyle name="Normal 6 4 3 3 3 4" xfId="34924"/>
    <cellStyle name="Normal 6 4 3 3 3 5" xfId="34925"/>
    <cellStyle name="Normal 6 4 3 3 3 6" xfId="34926"/>
    <cellStyle name="Normal 6 4 3 3 4" xfId="34927"/>
    <cellStyle name="Normal 6 4 3 3 4 2" xfId="34928"/>
    <cellStyle name="Normal 6 4 3 3 4 3" xfId="34929"/>
    <cellStyle name="Normal 6 4 3 3 4 4" xfId="34930"/>
    <cellStyle name="Normal 6 4 3 3 5" xfId="34931"/>
    <cellStyle name="Normal 6 4 3 3 5 2" xfId="34932"/>
    <cellStyle name="Normal 6 4 3 3 5 3" xfId="34933"/>
    <cellStyle name="Normal 6 4 3 3 5 4" xfId="34934"/>
    <cellStyle name="Normal 6 4 3 3 6" xfId="34935"/>
    <cellStyle name="Normal 6 4 3 3 6 2" xfId="34936"/>
    <cellStyle name="Normal 6 4 3 3 6 3" xfId="34937"/>
    <cellStyle name="Normal 6 4 3 3 6 4" xfId="34938"/>
    <cellStyle name="Normal 6 4 3 3 7" xfId="34939"/>
    <cellStyle name="Normal 6 4 3 3 7 2" xfId="34940"/>
    <cellStyle name="Normal 6 4 3 3 7 3" xfId="34941"/>
    <cellStyle name="Normal 6 4 3 3 8" xfId="34942"/>
    <cellStyle name="Normal 6 4 3 3 9" xfId="34943"/>
    <cellStyle name="Normal 6 4 3 4" xfId="34944"/>
    <cellStyle name="Normal 6 4 3 4 2" xfId="34945"/>
    <cellStyle name="Normal 6 4 3 4 2 2" xfId="34946"/>
    <cellStyle name="Normal 6 4 3 4 2 2 2" xfId="34947"/>
    <cellStyle name="Normal 6 4 3 4 2 2 3" xfId="34948"/>
    <cellStyle name="Normal 6 4 3 4 2 2 4" xfId="34949"/>
    <cellStyle name="Normal 6 4 3 4 2 3" xfId="34950"/>
    <cellStyle name="Normal 6 4 3 4 2 3 2" xfId="34951"/>
    <cellStyle name="Normal 6 4 3 4 2 3 3" xfId="34952"/>
    <cellStyle name="Normal 6 4 3 4 2 4" xfId="34953"/>
    <cellStyle name="Normal 6 4 3 4 2 5" xfId="34954"/>
    <cellStyle name="Normal 6 4 3 4 2 6" xfId="34955"/>
    <cellStyle name="Normal 6 4 3 4 3" xfId="34956"/>
    <cellStyle name="Normal 6 4 3 4 3 2" xfId="34957"/>
    <cellStyle name="Normal 6 4 3 4 3 3" xfId="34958"/>
    <cellStyle name="Normal 6 4 3 4 3 4" xfId="34959"/>
    <cellStyle name="Normal 6 4 3 4 4" xfId="34960"/>
    <cellStyle name="Normal 6 4 3 4 4 2" xfId="34961"/>
    <cellStyle name="Normal 6 4 3 4 4 3" xfId="34962"/>
    <cellStyle name="Normal 6 4 3 4 4 4" xfId="34963"/>
    <cellStyle name="Normal 6 4 3 4 5" xfId="34964"/>
    <cellStyle name="Normal 6 4 3 4 5 2" xfId="34965"/>
    <cellStyle name="Normal 6 4 3 4 5 3" xfId="34966"/>
    <cellStyle name="Normal 6 4 3 4 5 4" xfId="34967"/>
    <cellStyle name="Normal 6 4 3 4 6" xfId="34968"/>
    <cellStyle name="Normal 6 4 3 4 6 2" xfId="34969"/>
    <cellStyle name="Normal 6 4 3 4 6 3" xfId="34970"/>
    <cellStyle name="Normal 6 4 3 4 7" xfId="34971"/>
    <cellStyle name="Normal 6 4 3 4 8" xfId="34972"/>
    <cellStyle name="Normal 6 4 3 4 9" xfId="34973"/>
    <cellStyle name="Normal 6 4 3 5" xfId="34974"/>
    <cellStyle name="Normal 6 4 3 5 2" xfId="34975"/>
    <cellStyle name="Normal 6 4 3 5 2 2" xfId="34976"/>
    <cellStyle name="Normal 6 4 3 5 2 2 2" xfId="34977"/>
    <cellStyle name="Normal 6 4 3 5 2 2 3" xfId="34978"/>
    <cellStyle name="Normal 6 4 3 5 2 2 4" xfId="34979"/>
    <cellStyle name="Normal 6 4 3 5 2 3" xfId="34980"/>
    <cellStyle name="Normal 6 4 3 5 2 3 2" xfId="34981"/>
    <cellStyle name="Normal 6 4 3 5 2 3 3" xfId="34982"/>
    <cellStyle name="Normal 6 4 3 5 2 4" xfId="34983"/>
    <cellStyle name="Normal 6 4 3 5 2 5" xfId="34984"/>
    <cellStyle name="Normal 6 4 3 5 2 6" xfId="34985"/>
    <cellStyle name="Normal 6 4 3 5 3" xfId="34986"/>
    <cellStyle name="Normal 6 4 3 5 3 2" xfId="34987"/>
    <cellStyle name="Normal 6 4 3 5 3 3" xfId="34988"/>
    <cellStyle name="Normal 6 4 3 5 3 4" xfId="34989"/>
    <cellStyle name="Normal 6 4 3 5 4" xfId="34990"/>
    <cellStyle name="Normal 6 4 3 5 4 2" xfId="34991"/>
    <cellStyle name="Normal 6 4 3 5 4 3" xfId="34992"/>
    <cellStyle name="Normal 6 4 3 5 4 4" xfId="34993"/>
    <cellStyle name="Normal 6 4 3 5 5" xfId="34994"/>
    <cellStyle name="Normal 6 4 3 5 5 2" xfId="34995"/>
    <cellStyle name="Normal 6 4 3 5 5 3" xfId="34996"/>
    <cellStyle name="Normal 6 4 3 5 5 4" xfId="34997"/>
    <cellStyle name="Normal 6 4 3 5 6" xfId="34998"/>
    <cellStyle name="Normal 6 4 3 5 6 2" xfId="34999"/>
    <cellStyle name="Normal 6 4 3 5 6 3" xfId="35000"/>
    <cellStyle name="Normal 6 4 3 5 7" xfId="35001"/>
    <cellStyle name="Normal 6 4 3 5 8" xfId="35002"/>
    <cellStyle name="Normal 6 4 3 5 9" xfId="35003"/>
    <cellStyle name="Normal 6 4 3 6" xfId="35004"/>
    <cellStyle name="Normal 6 4 3 6 2" xfId="35005"/>
    <cellStyle name="Normal 6 4 3 6 2 2" xfId="35006"/>
    <cellStyle name="Normal 6 4 3 6 2 2 2" xfId="35007"/>
    <cellStyle name="Normal 6 4 3 6 2 2 3" xfId="35008"/>
    <cellStyle name="Normal 6 4 3 6 2 2 4" xfId="35009"/>
    <cellStyle name="Normal 6 4 3 6 2 3" xfId="35010"/>
    <cellStyle name="Normal 6 4 3 6 2 3 2" xfId="35011"/>
    <cellStyle name="Normal 6 4 3 6 2 3 3" xfId="35012"/>
    <cellStyle name="Normal 6 4 3 6 2 4" xfId="35013"/>
    <cellStyle name="Normal 6 4 3 6 2 5" xfId="35014"/>
    <cellStyle name="Normal 6 4 3 6 2 6" xfId="35015"/>
    <cellStyle name="Normal 6 4 3 6 3" xfId="35016"/>
    <cellStyle name="Normal 6 4 3 6 3 2" xfId="35017"/>
    <cellStyle name="Normal 6 4 3 6 3 3" xfId="35018"/>
    <cellStyle name="Normal 6 4 3 6 3 4" xfId="35019"/>
    <cellStyle name="Normal 6 4 3 6 4" xfId="35020"/>
    <cellStyle name="Normal 6 4 3 6 4 2" xfId="35021"/>
    <cellStyle name="Normal 6 4 3 6 4 3" xfId="35022"/>
    <cellStyle name="Normal 6 4 3 6 4 4" xfId="35023"/>
    <cellStyle name="Normal 6 4 3 6 5" xfId="35024"/>
    <cellStyle name="Normal 6 4 3 6 5 2" xfId="35025"/>
    <cellStyle name="Normal 6 4 3 6 5 3" xfId="35026"/>
    <cellStyle name="Normal 6 4 3 6 6" xfId="35027"/>
    <cellStyle name="Normal 6 4 3 6 7" xfId="35028"/>
    <cellStyle name="Normal 6 4 3 6 8" xfId="35029"/>
    <cellStyle name="Normal 6 4 3 7" xfId="35030"/>
    <cellStyle name="Normal 6 4 3 7 2" xfId="35031"/>
    <cellStyle name="Normal 6 4 3 7 2 2" xfId="35032"/>
    <cellStyle name="Normal 6 4 3 7 2 3" xfId="35033"/>
    <cellStyle name="Normal 6 4 3 7 2 4" xfId="35034"/>
    <cellStyle name="Normal 6 4 3 7 3" xfId="35035"/>
    <cellStyle name="Normal 6 4 3 7 3 2" xfId="35036"/>
    <cellStyle name="Normal 6 4 3 7 3 3" xfId="35037"/>
    <cellStyle name="Normal 6 4 3 7 4" xfId="35038"/>
    <cellStyle name="Normal 6 4 3 7 5" xfId="35039"/>
    <cellStyle name="Normal 6 4 3 7 6" xfId="35040"/>
    <cellStyle name="Normal 6 4 3 8" xfId="35041"/>
    <cellStyle name="Normal 6 4 3 8 2" xfId="35042"/>
    <cellStyle name="Normal 6 4 3 8 3" xfId="35043"/>
    <cellStyle name="Normal 6 4 3 8 4" xfId="35044"/>
    <cellStyle name="Normal 6 4 3 9" xfId="35045"/>
    <cellStyle name="Normal 6 4 3 9 2" xfId="35046"/>
    <cellStyle name="Normal 6 4 3 9 3" xfId="35047"/>
    <cellStyle name="Normal 6 4 3 9 4" xfId="35048"/>
    <cellStyle name="Normal 6 4 4" xfId="35049"/>
    <cellStyle name="Normal 6 4 4 10" xfId="35050"/>
    <cellStyle name="Normal 6 4 4 11" xfId="35051"/>
    <cellStyle name="Normal 6 4 4 2" xfId="35052"/>
    <cellStyle name="Normal 6 4 4 2 10" xfId="35053"/>
    <cellStyle name="Normal 6 4 4 2 2" xfId="35054"/>
    <cellStyle name="Normal 6 4 4 2 2 2" xfId="35055"/>
    <cellStyle name="Normal 6 4 4 2 2 2 2" xfId="35056"/>
    <cellStyle name="Normal 6 4 4 2 2 2 2 2" xfId="35057"/>
    <cellStyle name="Normal 6 4 4 2 2 2 2 3" xfId="35058"/>
    <cellStyle name="Normal 6 4 4 2 2 2 2 4" xfId="35059"/>
    <cellStyle name="Normal 6 4 4 2 2 2 3" xfId="35060"/>
    <cellStyle name="Normal 6 4 4 2 2 2 3 2" xfId="35061"/>
    <cellStyle name="Normal 6 4 4 2 2 2 3 3" xfId="35062"/>
    <cellStyle name="Normal 6 4 4 2 2 2 4" xfId="35063"/>
    <cellStyle name="Normal 6 4 4 2 2 2 5" xfId="35064"/>
    <cellStyle name="Normal 6 4 4 2 2 2 6" xfId="35065"/>
    <cellStyle name="Normal 6 4 4 2 2 3" xfId="35066"/>
    <cellStyle name="Normal 6 4 4 2 2 3 2" xfId="35067"/>
    <cellStyle name="Normal 6 4 4 2 2 3 3" xfId="35068"/>
    <cellStyle name="Normal 6 4 4 2 2 3 4" xfId="35069"/>
    <cellStyle name="Normal 6 4 4 2 2 4" xfId="35070"/>
    <cellStyle name="Normal 6 4 4 2 2 4 2" xfId="35071"/>
    <cellStyle name="Normal 6 4 4 2 2 4 3" xfId="35072"/>
    <cellStyle name="Normal 6 4 4 2 2 4 4" xfId="35073"/>
    <cellStyle name="Normal 6 4 4 2 2 5" xfId="35074"/>
    <cellStyle name="Normal 6 4 4 2 2 5 2" xfId="35075"/>
    <cellStyle name="Normal 6 4 4 2 2 5 3" xfId="35076"/>
    <cellStyle name="Normal 6 4 4 2 2 5 4" xfId="35077"/>
    <cellStyle name="Normal 6 4 4 2 2 6" xfId="35078"/>
    <cellStyle name="Normal 6 4 4 2 2 6 2" xfId="35079"/>
    <cellStyle name="Normal 6 4 4 2 2 6 3" xfId="35080"/>
    <cellStyle name="Normal 6 4 4 2 2 7" xfId="35081"/>
    <cellStyle name="Normal 6 4 4 2 2 8" xfId="35082"/>
    <cellStyle name="Normal 6 4 4 2 2 9" xfId="35083"/>
    <cellStyle name="Normal 6 4 4 2 3" xfId="35084"/>
    <cellStyle name="Normal 6 4 4 2 3 2" xfId="35085"/>
    <cellStyle name="Normal 6 4 4 2 3 2 2" xfId="35086"/>
    <cellStyle name="Normal 6 4 4 2 3 2 3" xfId="35087"/>
    <cellStyle name="Normal 6 4 4 2 3 2 4" xfId="35088"/>
    <cellStyle name="Normal 6 4 4 2 3 3" xfId="35089"/>
    <cellStyle name="Normal 6 4 4 2 3 3 2" xfId="35090"/>
    <cellStyle name="Normal 6 4 4 2 3 3 3" xfId="35091"/>
    <cellStyle name="Normal 6 4 4 2 3 4" xfId="35092"/>
    <cellStyle name="Normal 6 4 4 2 3 5" xfId="35093"/>
    <cellStyle name="Normal 6 4 4 2 3 6" xfId="35094"/>
    <cellStyle name="Normal 6 4 4 2 4" xfId="35095"/>
    <cellStyle name="Normal 6 4 4 2 4 2" xfId="35096"/>
    <cellStyle name="Normal 6 4 4 2 4 3" xfId="35097"/>
    <cellStyle name="Normal 6 4 4 2 4 4" xfId="35098"/>
    <cellStyle name="Normal 6 4 4 2 5" xfId="35099"/>
    <cellStyle name="Normal 6 4 4 2 5 2" xfId="35100"/>
    <cellStyle name="Normal 6 4 4 2 5 3" xfId="35101"/>
    <cellStyle name="Normal 6 4 4 2 5 4" xfId="35102"/>
    <cellStyle name="Normal 6 4 4 2 6" xfId="35103"/>
    <cellStyle name="Normal 6 4 4 2 6 2" xfId="35104"/>
    <cellStyle name="Normal 6 4 4 2 6 3" xfId="35105"/>
    <cellStyle name="Normal 6 4 4 2 6 4" xfId="35106"/>
    <cellStyle name="Normal 6 4 4 2 7" xfId="35107"/>
    <cellStyle name="Normal 6 4 4 2 7 2" xfId="35108"/>
    <cellStyle name="Normal 6 4 4 2 7 3" xfId="35109"/>
    <cellStyle name="Normal 6 4 4 2 8" xfId="35110"/>
    <cellStyle name="Normal 6 4 4 2 9" xfId="35111"/>
    <cellStyle name="Normal 6 4 4 3" xfId="35112"/>
    <cellStyle name="Normal 6 4 4 3 2" xfId="35113"/>
    <cellStyle name="Normal 6 4 4 3 2 2" xfId="35114"/>
    <cellStyle name="Normal 6 4 4 3 2 2 2" xfId="35115"/>
    <cellStyle name="Normal 6 4 4 3 2 2 3" xfId="35116"/>
    <cellStyle name="Normal 6 4 4 3 2 2 4" xfId="35117"/>
    <cellStyle name="Normal 6 4 4 3 2 3" xfId="35118"/>
    <cellStyle name="Normal 6 4 4 3 2 3 2" xfId="35119"/>
    <cellStyle name="Normal 6 4 4 3 2 3 3" xfId="35120"/>
    <cellStyle name="Normal 6 4 4 3 2 4" xfId="35121"/>
    <cellStyle name="Normal 6 4 4 3 2 5" xfId="35122"/>
    <cellStyle name="Normal 6 4 4 3 2 6" xfId="35123"/>
    <cellStyle name="Normal 6 4 4 3 3" xfId="35124"/>
    <cellStyle name="Normal 6 4 4 3 3 2" xfId="35125"/>
    <cellStyle name="Normal 6 4 4 3 3 3" xfId="35126"/>
    <cellStyle name="Normal 6 4 4 3 3 4" xfId="35127"/>
    <cellStyle name="Normal 6 4 4 3 4" xfId="35128"/>
    <cellStyle name="Normal 6 4 4 3 4 2" xfId="35129"/>
    <cellStyle name="Normal 6 4 4 3 4 3" xfId="35130"/>
    <cellStyle name="Normal 6 4 4 3 4 4" xfId="35131"/>
    <cellStyle name="Normal 6 4 4 3 5" xfId="35132"/>
    <cellStyle name="Normal 6 4 4 3 5 2" xfId="35133"/>
    <cellStyle name="Normal 6 4 4 3 5 3" xfId="35134"/>
    <cellStyle name="Normal 6 4 4 3 5 4" xfId="35135"/>
    <cellStyle name="Normal 6 4 4 3 6" xfId="35136"/>
    <cellStyle name="Normal 6 4 4 3 6 2" xfId="35137"/>
    <cellStyle name="Normal 6 4 4 3 6 3" xfId="35138"/>
    <cellStyle name="Normal 6 4 4 3 7" xfId="35139"/>
    <cellStyle name="Normal 6 4 4 3 8" xfId="35140"/>
    <cellStyle name="Normal 6 4 4 3 9" xfId="35141"/>
    <cellStyle name="Normal 6 4 4 4" xfId="35142"/>
    <cellStyle name="Normal 6 4 4 4 2" xfId="35143"/>
    <cellStyle name="Normal 6 4 4 4 2 2" xfId="35144"/>
    <cellStyle name="Normal 6 4 4 4 2 3" xfId="35145"/>
    <cellStyle name="Normal 6 4 4 4 2 4" xfId="35146"/>
    <cellStyle name="Normal 6 4 4 4 3" xfId="35147"/>
    <cellStyle name="Normal 6 4 4 4 3 2" xfId="35148"/>
    <cellStyle name="Normal 6 4 4 4 3 3" xfId="35149"/>
    <cellStyle name="Normal 6 4 4 4 4" xfId="35150"/>
    <cellStyle name="Normal 6 4 4 4 5" xfId="35151"/>
    <cellStyle name="Normal 6 4 4 4 6" xfId="35152"/>
    <cellStyle name="Normal 6 4 4 5" xfId="35153"/>
    <cellStyle name="Normal 6 4 4 5 2" xfId="35154"/>
    <cellStyle name="Normal 6 4 4 5 3" xfId="35155"/>
    <cellStyle name="Normal 6 4 4 5 4" xfId="35156"/>
    <cellStyle name="Normal 6 4 4 6" xfId="35157"/>
    <cellStyle name="Normal 6 4 4 6 2" xfId="35158"/>
    <cellStyle name="Normal 6 4 4 6 3" xfId="35159"/>
    <cellStyle name="Normal 6 4 4 6 4" xfId="35160"/>
    <cellStyle name="Normal 6 4 4 7" xfId="35161"/>
    <cellStyle name="Normal 6 4 4 7 2" xfId="35162"/>
    <cellStyle name="Normal 6 4 4 7 3" xfId="35163"/>
    <cellStyle name="Normal 6 4 4 7 4" xfId="35164"/>
    <cellStyle name="Normal 6 4 4 8" xfId="35165"/>
    <cellStyle name="Normal 6 4 4 8 2" xfId="35166"/>
    <cellStyle name="Normal 6 4 4 8 3" xfId="35167"/>
    <cellStyle name="Normal 6 4 4 9" xfId="35168"/>
    <cellStyle name="Normal 6 4 5" xfId="35169"/>
    <cellStyle name="Normal 6 4 5 10" xfId="35170"/>
    <cellStyle name="Normal 6 4 5 11" xfId="35171"/>
    <cellStyle name="Normal 6 4 5 2" xfId="35172"/>
    <cellStyle name="Normal 6 4 5 2 10" xfId="35173"/>
    <cellStyle name="Normal 6 4 5 2 2" xfId="35174"/>
    <cellStyle name="Normal 6 4 5 2 2 2" xfId="35175"/>
    <cellStyle name="Normal 6 4 5 2 2 2 2" xfId="35176"/>
    <cellStyle name="Normal 6 4 5 2 2 2 2 2" xfId="35177"/>
    <cellStyle name="Normal 6 4 5 2 2 2 2 3" xfId="35178"/>
    <cellStyle name="Normal 6 4 5 2 2 2 2 4" xfId="35179"/>
    <cellStyle name="Normal 6 4 5 2 2 2 3" xfId="35180"/>
    <cellStyle name="Normal 6 4 5 2 2 2 3 2" xfId="35181"/>
    <cellStyle name="Normal 6 4 5 2 2 2 3 3" xfId="35182"/>
    <cellStyle name="Normal 6 4 5 2 2 2 4" xfId="35183"/>
    <cellStyle name="Normal 6 4 5 2 2 2 5" xfId="35184"/>
    <cellStyle name="Normal 6 4 5 2 2 2 6" xfId="35185"/>
    <cellStyle name="Normal 6 4 5 2 2 3" xfId="35186"/>
    <cellStyle name="Normal 6 4 5 2 2 3 2" xfId="35187"/>
    <cellStyle name="Normal 6 4 5 2 2 3 3" xfId="35188"/>
    <cellStyle name="Normal 6 4 5 2 2 3 4" xfId="35189"/>
    <cellStyle name="Normal 6 4 5 2 2 4" xfId="35190"/>
    <cellStyle name="Normal 6 4 5 2 2 4 2" xfId="35191"/>
    <cellStyle name="Normal 6 4 5 2 2 4 3" xfId="35192"/>
    <cellStyle name="Normal 6 4 5 2 2 4 4" xfId="35193"/>
    <cellStyle name="Normal 6 4 5 2 2 5" xfId="35194"/>
    <cellStyle name="Normal 6 4 5 2 2 5 2" xfId="35195"/>
    <cellStyle name="Normal 6 4 5 2 2 5 3" xfId="35196"/>
    <cellStyle name="Normal 6 4 5 2 2 5 4" xfId="35197"/>
    <cellStyle name="Normal 6 4 5 2 2 6" xfId="35198"/>
    <cellStyle name="Normal 6 4 5 2 2 6 2" xfId="35199"/>
    <cellStyle name="Normal 6 4 5 2 2 6 3" xfId="35200"/>
    <cellStyle name="Normal 6 4 5 2 2 7" xfId="35201"/>
    <cellStyle name="Normal 6 4 5 2 2 8" xfId="35202"/>
    <cellStyle name="Normal 6 4 5 2 2 9" xfId="35203"/>
    <cellStyle name="Normal 6 4 5 2 3" xfId="35204"/>
    <cellStyle name="Normal 6 4 5 2 3 2" xfId="35205"/>
    <cellStyle name="Normal 6 4 5 2 3 2 2" xfId="35206"/>
    <cellStyle name="Normal 6 4 5 2 3 2 3" xfId="35207"/>
    <cellStyle name="Normal 6 4 5 2 3 2 4" xfId="35208"/>
    <cellStyle name="Normal 6 4 5 2 3 3" xfId="35209"/>
    <cellStyle name="Normal 6 4 5 2 3 3 2" xfId="35210"/>
    <cellStyle name="Normal 6 4 5 2 3 3 3" xfId="35211"/>
    <cellStyle name="Normal 6 4 5 2 3 4" xfId="35212"/>
    <cellStyle name="Normal 6 4 5 2 3 5" xfId="35213"/>
    <cellStyle name="Normal 6 4 5 2 3 6" xfId="35214"/>
    <cellStyle name="Normal 6 4 5 2 4" xfId="35215"/>
    <cellStyle name="Normal 6 4 5 2 4 2" xfId="35216"/>
    <cellStyle name="Normal 6 4 5 2 4 3" xfId="35217"/>
    <cellStyle name="Normal 6 4 5 2 4 4" xfId="35218"/>
    <cellStyle name="Normal 6 4 5 2 5" xfId="35219"/>
    <cellStyle name="Normal 6 4 5 2 5 2" xfId="35220"/>
    <cellStyle name="Normal 6 4 5 2 5 3" xfId="35221"/>
    <cellStyle name="Normal 6 4 5 2 5 4" xfId="35222"/>
    <cellStyle name="Normal 6 4 5 2 6" xfId="35223"/>
    <cellStyle name="Normal 6 4 5 2 6 2" xfId="35224"/>
    <cellStyle name="Normal 6 4 5 2 6 3" xfId="35225"/>
    <cellStyle name="Normal 6 4 5 2 6 4" xfId="35226"/>
    <cellStyle name="Normal 6 4 5 2 7" xfId="35227"/>
    <cellStyle name="Normal 6 4 5 2 7 2" xfId="35228"/>
    <cellStyle name="Normal 6 4 5 2 7 3" xfId="35229"/>
    <cellStyle name="Normal 6 4 5 2 8" xfId="35230"/>
    <cellStyle name="Normal 6 4 5 2 9" xfId="35231"/>
    <cellStyle name="Normal 6 4 5 3" xfId="35232"/>
    <cellStyle name="Normal 6 4 5 3 2" xfId="35233"/>
    <cellStyle name="Normal 6 4 5 3 2 2" xfId="35234"/>
    <cellStyle name="Normal 6 4 5 3 2 2 2" xfId="35235"/>
    <cellStyle name="Normal 6 4 5 3 2 2 3" xfId="35236"/>
    <cellStyle name="Normal 6 4 5 3 2 2 4" xfId="35237"/>
    <cellStyle name="Normal 6 4 5 3 2 3" xfId="35238"/>
    <cellStyle name="Normal 6 4 5 3 2 3 2" xfId="35239"/>
    <cellStyle name="Normal 6 4 5 3 2 3 3" xfId="35240"/>
    <cellStyle name="Normal 6 4 5 3 2 4" xfId="35241"/>
    <cellStyle name="Normal 6 4 5 3 2 5" xfId="35242"/>
    <cellStyle name="Normal 6 4 5 3 2 6" xfId="35243"/>
    <cellStyle name="Normal 6 4 5 3 3" xfId="35244"/>
    <cellStyle name="Normal 6 4 5 3 3 2" xfId="35245"/>
    <cellStyle name="Normal 6 4 5 3 3 3" xfId="35246"/>
    <cellStyle name="Normal 6 4 5 3 3 4" xfId="35247"/>
    <cellStyle name="Normal 6 4 5 3 4" xfId="35248"/>
    <cellStyle name="Normal 6 4 5 3 4 2" xfId="35249"/>
    <cellStyle name="Normal 6 4 5 3 4 3" xfId="35250"/>
    <cellStyle name="Normal 6 4 5 3 4 4" xfId="35251"/>
    <cellStyle name="Normal 6 4 5 3 5" xfId="35252"/>
    <cellStyle name="Normal 6 4 5 3 5 2" xfId="35253"/>
    <cellStyle name="Normal 6 4 5 3 5 3" xfId="35254"/>
    <cellStyle name="Normal 6 4 5 3 5 4" xfId="35255"/>
    <cellStyle name="Normal 6 4 5 3 6" xfId="35256"/>
    <cellStyle name="Normal 6 4 5 3 6 2" xfId="35257"/>
    <cellStyle name="Normal 6 4 5 3 6 3" xfId="35258"/>
    <cellStyle name="Normal 6 4 5 3 7" xfId="35259"/>
    <cellStyle name="Normal 6 4 5 3 8" xfId="35260"/>
    <cellStyle name="Normal 6 4 5 3 9" xfId="35261"/>
    <cellStyle name="Normal 6 4 5 4" xfId="35262"/>
    <cellStyle name="Normal 6 4 5 4 2" xfId="35263"/>
    <cellStyle name="Normal 6 4 5 4 2 2" xfId="35264"/>
    <cellStyle name="Normal 6 4 5 4 2 3" xfId="35265"/>
    <cellStyle name="Normal 6 4 5 4 2 4" xfId="35266"/>
    <cellStyle name="Normal 6 4 5 4 3" xfId="35267"/>
    <cellStyle name="Normal 6 4 5 4 3 2" xfId="35268"/>
    <cellStyle name="Normal 6 4 5 4 3 3" xfId="35269"/>
    <cellStyle name="Normal 6 4 5 4 4" xfId="35270"/>
    <cellStyle name="Normal 6 4 5 4 5" xfId="35271"/>
    <cellStyle name="Normal 6 4 5 4 6" xfId="35272"/>
    <cellStyle name="Normal 6 4 5 5" xfId="35273"/>
    <cellStyle name="Normal 6 4 5 5 2" xfId="35274"/>
    <cellStyle name="Normal 6 4 5 5 3" xfId="35275"/>
    <cellStyle name="Normal 6 4 5 5 4" xfId="35276"/>
    <cellStyle name="Normal 6 4 5 6" xfId="35277"/>
    <cellStyle name="Normal 6 4 5 6 2" xfId="35278"/>
    <cellStyle name="Normal 6 4 5 6 3" xfId="35279"/>
    <cellStyle name="Normal 6 4 5 6 4" xfId="35280"/>
    <cellStyle name="Normal 6 4 5 7" xfId="35281"/>
    <cellStyle name="Normal 6 4 5 7 2" xfId="35282"/>
    <cellStyle name="Normal 6 4 5 7 3" xfId="35283"/>
    <cellStyle name="Normal 6 4 5 7 4" xfId="35284"/>
    <cellStyle name="Normal 6 4 5 8" xfId="35285"/>
    <cellStyle name="Normal 6 4 5 8 2" xfId="35286"/>
    <cellStyle name="Normal 6 4 5 8 3" xfId="35287"/>
    <cellStyle name="Normal 6 4 5 9" xfId="35288"/>
    <cellStyle name="Normal 6 4 6" xfId="35289"/>
    <cellStyle name="Normal 6 4 6 10" xfId="35290"/>
    <cellStyle name="Normal 6 4 6 11" xfId="35291"/>
    <cellStyle name="Normal 6 4 6 2" xfId="35292"/>
    <cellStyle name="Normal 6 4 6 2 10" xfId="35293"/>
    <cellStyle name="Normal 6 4 6 2 2" xfId="35294"/>
    <cellStyle name="Normal 6 4 6 2 2 2" xfId="35295"/>
    <cellStyle name="Normal 6 4 6 2 2 2 2" xfId="35296"/>
    <cellStyle name="Normal 6 4 6 2 2 2 2 2" xfId="35297"/>
    <cellStyle name="Normal 6 4 6 2 2 2 2 3" xfId="35298"/>
    <cellStyle name="Normal 6 4 6 2 2 2 2 4" xfId="35299"/>
    <cellStyle name="Normal 6 4 6 2 2 2 3" xfId="35300"/>
    <cellStyle name="Normal 6 4 6 2 2 2 3 2" xfId="35301"/>
    <cellStyle name="Normal 6 4 6 2 2 2 3 3" xfId="35302"/>
    <cellStyle name="Normal 6 4 6 2 2 2 4" xfId="35303"/>
    <cellStyle name="Normal 6 4 6 2 2 2 5" xfId="35304"/>
    <cellStyle name="Normal 6 4 6 2 2 2 6" xfId="35305"/>
    <cellStyle name="Normal 6 4 6 2 2 3" xfId="35306"/>
    <cellStyle name="Normal 6 4 6 2 2 3 2" xfId="35307"/>
    <cellStyle name="Normal 6 4 6 2 2 3 3" xfId="35308"/>
    <cellStyle name="Normal 6 4 6 2 2 3 4" xfId="35309"/>
    <cellStyle name="Normal 6 4 6 2 2 4" xfId="35310"/>
    <cellStyle name="Normal 6 4 6 2 2 4 2" xfId="35311"/>
    <cellStyle name="Normal 6 4 6 2 2 4 3" xfId="35312"/>
    <cellStyle name="Normal 6 4 6 2 2 4 4" xfId="35313"/>
    <cellStyle name="Normal 6 4 6 2 2 5" xfId="35314"/>
    <cellStyle name="Normal 6 4 6 2 2 5 2" xfId="35315"/>
    <cellStyle name="Normal 6 4 6 2 2 5 3" xfId="35316"/>
    <cellStyle name="Normal 6 4 6 2 2 5 4" xfId="35317"/>
    <cellStyle name="Normal 6 4 6 2 2 6" xfId="35318"/>
    <cellStyle name="Normal 6 4 6 2 2 6 2" xfId="35319"/>
    <cellStyle name="Normal 6 4 6 2 2 6 3" xfId="35320"/>
    <cellStyle name="Normal 6 4 6 2 2 7" xfId="35321"/>
    <cellStyle name="Normal 6 4 6 2 2 8" xfId="35322"/>
    <cellStyle name="Normal 6 4 6 2 2 9" xfId="35323"/>
    <cellStyle name="Normal 6 4 6 2 3" xfId="35324"/>
    <cellStyle name="Normal 6 4 6 2 3 2" xfId="35325"/>
    <cellStyle name="Normal 6 4 6 2 3 2 2" xfId="35326"/>
    <cellStyle name="Normal 6 4 6 2 3 2 3" xfId="35327"/>
    <cellStyle name="Normal 6 4 6 2 3 2 4" xfId="35328"/>
    <cellStyle name="Normal 6 4 6 2 3 3" xfId="35329"/>
    <cellStyle name="Normal 6 4 6 2 3 3 2" xfId="35330"/>
    <cellStyle name="Normal 6 4 6 2 3 3 3" xfId="35331"/>
    <cellStyle name="Normal 6 4 6 2 3 4" xfId="35332"/>
    <cellStyle name="Normal 6 4 6 2 3 5" xfId="35333"/>
    <cellStyle name="Normal 6 4 6 2 3 6" xfId="35334"/>
    <cellStyle name="Normal 6 4 6 2 4" xfId="35335"/>
    <cellStyle name="Normal 6 4 6 2 4 2" xfId="35336"/>
    <cellStyle name="Normal 6 4 6 2 4 3" xfId="35337"/>
    <cellStyle name="Normal 6 4 6 2 4 4" xfId="35338"/>
    <cellStyle name="Normal 6 4 6 2 5" xfId="35339"/>
    <cellStyle name="Normal 6 4 6 2 5 2" xfId="35340"/>
    <cellStyle name="Normal 6 4 6 2 5 3" xfId="35341"/>
    <cellStyle name="Normal 6 4 6 2 5 4" xfId="35342"/>
    <cellStyle name="Normal 6 4 6 2 6" xfId="35343"/>
    <cellStyle name="Normal 6 4 6 2 6 2" xfId="35344"/>
    <cellStyle name="Normal 6 4 6 2 6 3" xfId="35345"/>
    <cellStyle name="Normal 6 4 6 2 6 4" xfId="35346"/>
    <cellStyle name="Normal 6 4 6 2 7" xfId="35347"/>
    <cellStyle name="Normal 6 4 6 2 7 2" xfId="35348"/>
    <cellStyle name="Normal 6 4 6 2 7 3" xfId="35349"/>
    <cellStyle name="Normal 6 4 6 2 8" xfId="35350"/>
    <cellStyle name="Normal 6 4 6 2 9" xfId="35351"/>
    <cellStyle name="Normal 6 4 6 3" xfId="35352"/>
    <cellStyle name="Normal 6 4 6 3 2" xfId="35353"/>
    <cellStyle name="Normal 6 4 6 3 2 2" xfId="35354"/>
    <cellStyle name="Normal 6 4 6 3 2 2 2" xfId="35355"/>
    <cellStyle name="Normal 6 4 6 3 2 2 3" xfId="35356"/>
    <cellStyle name="Normal 6 4 6 3 2 2 4" xfId="35357"/>
    <cellStyle name="Normal 6 4 6 3 2 3" xfId="35358"/>
    <cellStyle name="Normal 6 4 6 3 2 3 2" xfId="35359"/>
    <cellStyle name="Normal 6 4 6 3 2 3 3" xfId="35360"/>
    <cellStyle name="Normal 6 4 6 3 2 4" xfId="35361"/>
    <cellStyle name="Normal 6 4 6 3 2 5" xfId="35362"/>
    <cellStyle name="Normal 6 4 6 3 2 6" xfId="35363"/>
    <cellStyle name="Normal 6 4 6 3 3" xfId="35364"/>
    <cellStyle name="Normal 6 4 6 3 3 2" xfId="35365"/>
    <cellStyle name="Normal 6 4 6 3 3 3" xfId="35366"/>
    <cellStyle name="Normal 6 4 6 3 3 4" xfId="35367"/>
    <cellStyle name="Normal 6 4 6 3 4" xfId="35368"/>
    <cellStyle name="Normal 6 4 6 3 4 2" xfId="35369"/>
    <cellStyle name="Normal 6 4 6 3 4 3" xfId="35370"/>
    <cellStyle name="Normal 6 4 6 3 4 4" xfId="35371"/>
    <cellStyle name="Normal 6 4 6 3 5" xfId="35372"/>
    <cellStyle name="Normal 6 4 6 3 5 2" xfId="35373"/>
    <cellStyle name="Normal 6 4 6 3 5 3" xfId="35374"/>
    <cellStyle name="Normal 6 4 6 3 5 4" xfId="35375"/>
    <cellStyle name="Normal 6 4 6 3 6" xfId="35376"/>
    <cellStyle name="Normal 6 4 6 3 6 2" xfId="35377"/>
    <cellStyle name="Normal 6 4 6 3 6 3" xfId="35378"/>
    <cellStyle name="Normal 6 4 6 3 7" xfId="35379"/>
    <cellStyle name="Normal 6 4 6 3 8" xfId="35380"/>
    <cellStyle name="Normal 6 4 6 3 9" xfId="35381"/>
    <cellStyle name="Normal 6 4 6 4" xfId="35382"/>
    <cellStyle name="Normal 6 4 6 4 2" xfId="35383"/>
    <cellStyle name="Normal 6 4 6 4 2 2" xfId="35384"/>
    <cellStyle name="Normal 6 4 6 4 2 3" xfId="35385"/>
    <cellStyle name="Normal 6 4 6 4 2 4" xfId="35386"/>
    <cellStyle name="Normal 6 4 6 4 3" xfId="35387"/>
    <cellStyle name="Normal 6 4 6 4 3 2" xfId="35388"/>
    <cellStyle name="Normal 6 4 6 4 3 3" xfId="35389"/>
    <cellStyle name="Normal 6 4 6 4 4" xfId="35390"/>
    <cellStyle name="Normal 6 4 6 4 5" xfId="35391"/>
    <cellStyle name="Normal 6 4 6 4 6" xfId="35392"/>
    <cellStyle name="Normal 6 4 6 5" xfId="35393"/>
    <cellStyle name="Normal 6 4 6 5 2" xfId="35394"/>
    <cellStyle name="Normal 6 4 6 5 3" xfId="35395"/>
    <cellStyle name="Normal 6 4 6 5 4" xfId="35396"/>
    <cellStyle name="Normal 6 4 6 6" xfId="35397"/>
    <cellStyle name="Normal 6 4 6 6 2" xfId="35398"/>
    <cellStyle name="Normal 6 4 6 6 3" xfId="35399"/>
    <cellStyle name="Normal 6 4 6 6 4" xfId="35400"/>
    <cellStyle name="Normal 6 4 6 7" xfId="35401"/>
    <cellStyle name="Normal 6 4 6 7 2" xfId="35402"/>
    <cellStyle name="Normal 6 4 6 7 3" xfId="35403"/>
    <cellStyle name="Normal 6 4 6 7 4" xfId="35404"/>
    <cellStyle name="Normal 6 4 6 8" xfId="35405"/>
    <cellStyle name="Normal 6 4 6 8 2" xfId="35406"/>
    <cellStyle name="Normal 6 4 6 8 3" xfId="35407"/>
    <cellStyle name="Normal 6 4 6 9" xfId="35408"/>
    <cellStyle name="Normal 6 4 7" xfId="35409"/>
    <cellStyle name="Normal 6 4 7 10" xfId="35410"/>
    <cellStyle name="Normal 6 4 7 2" xfId="35411"/>
    <cellStyle name="Normal 6 4 7 2 2" xfId="35412"/>
    <cellStyle name="Normal 6 4 7 2 2 2" xfId="35413"/>
    <cellStyle name="Normal 6 4 7 2 2 2 2" xfId="35414"/>
    <cellStyle name="Normal 6 4 7 2 2 2 3" xfId="35415"/>
    <cellStyle name="Normal 6 4 7 2 2 2 4" xfId="35416"/>
    <cellStyle name="Normal 6 4 7 2 2 3" xfId="35417"/>
    <cellStyle name="Normal 6 4 7 2 2 3 2" xfId="35418"/>
    <cellStyle name="Normal 6 4 7 2 2 3 3" xfId="35419"/>
    <cellStyle name="Normal 6 4 7 2 2 4" xfId="35420"/>
    <cellStyle name="Normal 6 4 7 2 2 5" xfId="35421"/>
    <cellStyle name="Normal 6 4 7 2 2 6" xfId="35422"/>
    <cellStyle name="Normal 6 4 7 2 3" xfId="35423"/>
    <cellStyle name="Normal 6 4 7 2 3 2" xfId="35424"/>
    <cellStyle name="Normal 6 4 7 2 3 3" xfId="35425"/>
    <cellStyle name="Normal 6 4 7 2 3 4" xfId="35426"/>
    <cellStyle name="Normal 6 4 7 2 4" xfId="35427"/>
    <cellStyle name="Normal 6 4 7 2 4 2" xfId="35428"/>
    <cellStyle name="Normal 6 4 7 2 4 3" xfId="35429"/>
    <cellStyle name="Normal 6 4 7 2 4 4" xfId="35430"/>
    <cellStyle name="Normal 6 4 7 2 5" xfId="35431"/>
    <cellStyle name="Normal 6 4 7 2 5 2" xfId="35432"/>
    <cellStyle name="Normal 6 4 7 2 5 3" xfId="35433"/>
    <cellStyle name="Normal 6 4 7 2 5 4" xfId="35434"/>
    <cellStyle name="Normal 6 4 7 2 6" xfId="35435"/>
    <cellStyle name="Normal 6 4 7 2 6 2" xfId="35436"/>
    <cellStyle name="Normal 6 4 7 2 6 3" xfId="35437"/>
    <cellStyle name="Normal 6 4 7 2 7" xfId="35438"/>
    <cellStyle name="Normal 6 4 7 2 8" xfId="35439"/>
    <cellStyle name="Normal 6 4 7 2 9" xfId="35440"/>
    <cellStyle name="Normal 6 4 7 3" xfId="35441"/>
    <cellStyle name="Normal 6 4 7 3 2" xfId="35442"/>
    <cellStyle name="Normal 6 4 7 3 2 2" xfId="35443"/>
    <cellStyle name="Normal 6 4 7 3 2 3" xfId="35444"/>
    <cellStyle name="Normal 6 4 7 3 2 4" xfId="35445"/>
    <cellStyle name="Normal 6 4 7 3 3" xfId="35446"/>
    <cellStyle name="Normal 6 4 7 3 3 2" xfId="35447"/>
    <cellStyle name="Normal 6 4 7 3 3 3" xfId="35448"/>
    <cellStyle name="Normal 6 4 7 3 4" xfId="35449"/>
    <cellStyle name="Normal 6 4 7 3 5" xfId="35450"/>
    <cellStyle name="Normal 6 4 7 3 6" xfId="35451"/>
    <cellStyle name="Normal 6 4 7 4" xfId="35452"/>
    <cellStyle name="Normal 6 4 7 4 2" xfId="35453"/>
    <cellStyle name="Normal 6 4 7 4 3" xfId="35454"/>
    <cellStyle name="Normal 6 4 7 4 4" xfId="35455"/>
    <cellStyle name="Normal 6 4 7 5" xfId="35456"/>
    <cellStyle name="Normal 6 4 7 5 2" xfId="35457"/>
    <cellStyle name="Normal 6 4 7 5 3" xfId="35458"/>
    <cellStyle name="Normal 6 4 7 5 4" xfId="35459"/>
    <cellStyle name="Normal 6 4 7 6" xfId="35460"/>
    <cellStyle name="Normal 6 4 7 6 2" xfId="35461"/>
    <cellStyle name="Normal 6 4 7 6 3" xfId="35462"/>
    <cellStyle name="Normal 6 4 7 6 4" xfId="35463"/>
    <cellStyle name="Normal 6 4 7 7" xfId="35464"/>
    <cellStyle name="Normal 6 4 7 7 2" xfId="35465"/>
    <cellStyle name="Normal 6 4 7 7 3" xfId="35466"/>
    <cellStyle name="Normal 6 4 7 8" xfId="35467"/>
    <cellStyle name="Normal 6 4 7 9" xfId="35468"/>
    <cellStyle name="Normal 6 4 8" xfId="35469"/>
    <cellStyle name="Normal 6 4 8 2" xfId="35470"/>
    <cellStyle name="Normal 6 4 8 2 2" xfId="35471"/>
    <cellStyle name="Normal 6 4 8 2 2 2" xfId="35472"/>
    <cellStyle name="Normal 6 4 8 2 2 3" xfId="35473"/>
    <cellStyle name="Normal 6 4 8 2 2 4" xfId="35474"/>
    <cellStyle name="Normal 6 4 8 2 3" xfId="35475"/>
    <cellStyle name="Normal 6 4 8 2 3 2" xfId="35476"/>
    <cellStyle name="Normal 6 4 8 2 3 3" xfId="35477"/>
    <cellStyle name="Normal 6 4 8 2 4" xfId="35478"/>
    <cellStyle name="Normal 6 4 8 2 5" xfId="35479"/>
    <cellStyle name="Normal 6 4 8 2 6" xfId="35480"/>
    <cellStyle name="Normal 6 4 8 3" xfId="35481"/>
    <cellStyle name="Normal 6 4 8 3 2" xfId="35482"/>
    <cellStyle name="Normal 6 4 8 3 3" xfId="35483"/>
    <cellStyle name="Normal 6 4 8 3 4" xfId="35484"/>
    <cellStyle name="Normal 6 4 8 4" xfId="35485"/>
    <cellStyle name="Normal 6 4 8 4 2" xfId="35486"/>
    <cellStyle name="Normal 6 4 8 4 3" xfId="35487"/>
    <cellStyle name="Normal 6 4 8 4 4" xfId="35488"/>
    <cellStyle name="Normal 6 4 8 5" xfId="35489"/>
    <cellStyle name="Normal 6 4 8 5 2" xfId="35490"/>
    <cellStyle name="Normal 6 4 8 5 3" xfId="35491"/>
    <cellStyle name="Normal 6 4 8 5 4" xfId="35492"/>
    <cellStyle name="Normal 6 4 8 6" xfId="35493"/>
    <cellStyle name="Normal 6 4 8 6 2" xfId="35494"/>
    <cellStyle name="Normal 6 4 8 6 3" xfId="35495"/>
    <cellStyle name="Normal 6 4 8 7" xfId="35496"/>
    <cellStyle name="Normal 6 4 8 8" xfId="35497"/>
    <cellStyle name="Normal 6 4 8 9" xfId="35498"/>
    <cellStyle name="Normal 6 4 9" xfId="35499"/>
    <cellStyle name="Normal 6 4 9 2" xfId="35500"/>
    <cellStyle name="Normal 6 4 9 2 2" xfId="35501"/>
    <cellStyle name="Normal 6 4 9 2 2 2" xfId="35502"/>
    <cellStyle name="Normal 6 4 9 2 2 3" xfId="35503"/>
    <cellStyle name="Normal 6 4 9 2 2 4" xfId="35504"/>
    <cellStyle name="Normal 6 4 9 2 3" xfId="35505"/>
    <cellStyle name="Normal 6 4 9 2 3 2" xfId="35506"/>
    <cellStyle name="Normal 6 4 9 2 3 3" xfId="35507"/>
    <cellStyle name="Normal 6 4 9 2 4" xfId="35508"/>
    <cellStyle name="Normal 6 4 9 2 5" xfId="35509"/>
    <cellStyle name="Normal 6 4 9 2 6" xfId="35510"/>
    <cellStyle name="Normal 6 4 9 3" xfId="35511"/>
    <cellStyle name="Normal 6 4 9 3 2" xfId="35512"/>
    <cellStyle name="Normal 6 4 9 3 3" xfId="35513"/>
    <cellStyle name="Normal 6 4 9 3 4" xfId="35514"/>
    <cellStyle name="Normal 6 4 9 4" xfId="35515"/>
    <cellStyle name="Normal 6 4 9 4 2" xfId="35516"/>
    <cellStyle name="Normal 6 4 9 4 3" xfId="35517"/>
    <cellStyle name="Normal 6 4 9 4 4" xfId="35518"/>
    <cellStyle name="Normal 6 4 9 5" xfId="35519"/>
    <cellStyle name="Normal 6 4 9 5 2" xfId="35520"/>
    <cellStyle name="Normal 6 4 9 5 3" xfId="35521"/>
    <cellStyle name="Normal 6 4 9 5 4" xfId="35522"/>
    <cellStyle name="Normal 6 4 9 6" xfId="35523"/>
    <cellStyle name="Normal 6 4 9 6 2" xfId="35524"/>
    <cellStyle name="Normal 6 4 9 6 3" xfId="35525"/>
    <cellStyle name="Normal 6 4 9 7" xfId="35526"/>
    <cellStyle name="Normal 6 4 9 8" xfId="35527"/>
    <cellStyle name="Normal 6 4 9 9" xfId="35528"/>
    <cellStyle name="Normal 6 5" xfId="161"/>
    <cellStyle name="Normal 6 5 10" xfId="35529"/>
    <cellStyle name="Normal 6 5 10 2" xfId="35530"/>
    <cellStyle name="Normal 6 5 10 2 2" xfId="35531"/>
    <cellStyle name="Normal 6 5 10 2 2 2" xfId="35532"/>
    <cellStyle name="Normal 6 5 10 2 2 3" xfId="35533"/>
    <cellStyle name="Normal 6 5 10 2 2 4" xfId="35534"/>
    <cellStyle name="Normal 6 5 10 2 3" xfId="35535"/>
    <cellStyle name="Normal 6 5 10 2 3 2" xfId="35536"/>
    <cellStyle name="Normal 6 5 10 2 3 3" xfId="35537"/>
    <cellStyle name="Normal 6 5 10 2 4" xfId="35538"/>
    <cellStyle name="Normal 6 5 10 2 5" xfId="35539"/>
    <cellStyle name="Normal 6 5 10 2 6" xfId="35540"/>
    <cellStyle name="Normal 6 5 10 3" xfId="35541"/>
    <cellStyle name="Normal 6 5 10 3 2" xfId="35542"/>
    <cellStyle name="Normal 6 5 10 3 3" xfId="35543"/>
    <cellStyle name="Normal 6 5 10 3 4" xfId="35544"/>
    <cellStyle name="Normal 6 5 10 4" xfId="35545"/>
    <cellStyle name="Normal 6 5 10 4 2" xfId="35546"/>
    <cellStyle name="Normal 6 5 10 4 3" xfId="35547"/>
    <cellStyle name="Normal 6 5 10 4 4" xfId="35548"/>
    <cellStyle name="Normal 6 5 10 5" xfId="35549"/>
    <cellStyle name="Normal 6 5 10 5 2" xfId="35550"/>
    <cellStyle name="Normal 6 5 10 5 3" xfId="35551"/>
    <cellStyle name="Normal 6 5 10 5 4" xfId="35552"/>
    <cellStyle name="Normal 6 5 10 6" xfId="35553"/>
    <cellStyle name="Normal 6 5 10 6 2" xfId="35554"/>
    <cellStyle name="Normal 6 5 10 6 3" xfId="35555"/>
    <cellStyle name="Normal 6 5 10 7" xfId="35556"/>
    <cellStyle name="Normal 6 5 10 8" xfId="35557"/>
    <cellStyle name="Normal 6 5 10 9" xfId="35558"/>
    <cellStyle name="Normal 6 5 11" xfId="35559"/>
    <cellStyle name="Normal 6 5 11 2" xfId="35560"/>
    <cellStyle name="Normal 6 5 11 2 2" xfId="35561"/>
    <cellStyle name="Normal 6 5 11 2 2 2" xfId="35562"/>
    <cellStyle name="Normal 6 5 11 2 2 3" xfId="35563"/>
    <cellStyle name="Normal 6 5 11 2 2 4" xfId="35564"/>
    <cellStyle name="Normal 6 5 11 2 3" xfId="35565"/>
    <cellStyle name="Normal 6 5 11 2 3 2" xfId="35566"/>
    <cellStyle name="Normal 6 5 11 2 3 3" xfId="35567"/>
    <cellStyle name="Normal 6 5 11 2 4" xfId="35568"/>
    <cellStyle name="Normal 6 5 11 2 5" xfId="35569"/>
    <cellStyle name="Normal 6 5 11 2 6" xfId="35570"/>
    <cellStyle name="Normal 6 5 11 3" xfId="35571"/>
    <cellStyle name="Normal 6 5 11 3 2" xfId="35572"/>
    <cellStyle name="Normal 6 5 11 3 3" xfId="35573"/>
    <cellStyle name="Normal 6 5 11 3 4" xfId="35574"/>
    <cellStyle name="Normal 6 5 11 4" xfId="35575"/>
    <cellStyle name="Normal 6 5 11 4 2" xfId="35576"/>
    <cellStyle name="Normal 6 5 11 4 3" xfId="35577"/>
    <cellStyle name="Normal 6 5 11 4 4" xfId="35578"/>
    <cellStyle name="Normal 6 5 11 5" xfId="35579"/>
    <cellStyle name="Normal 6 5 11 5 2" xfId="35580"/>
    <cellStyle name="Normal 6 5 11 5 3" xfId="35581"/>
    <cellStyle name="Normal 6 5 11 6" xfId="35582"/>
    <cellStyle name="Normal 6 5 11 7" xfId="35583"/>
    <cellStyle name="Normal 6 5 11 8" xfId="35584"/>
    <cellStyle name="Normal 6 5 12" xfId="35585"/>
    <cellStyle name="Normal 6 5 12 2" xfId="35586"/>
    <cellStyle name="Normal 6 5 12 2 2" xfId="35587"/>
    <cellStyle name="Normal 6 5 12 2 3" xfId="35588"/>
    <cellStyle name="Normal 6 5 12 2 4" xfId="35589"/>
    <cellStyle name="Normal 6 5 12 3" xfId="35590"/>
    <cellStyle name="Normal 6 5 12 3 2" xfId="35591"/>
    <cellStyle name="Normal 6 5 12 3 3" xfId="35592"/>
    <cellStyle name="Normal 6 5 12 3 4" xfId="35593"/>
    <cellStyle name="Normal 6 5 12 4" xfId="35594"/>
    <cellStyle name="Normal 6 5 12 4 2" xfId="35595"/>
    <cellStyle name="Normal 6 5 12 4 3" xfId="35596"/>
    <cellStyle name="Normal 6 5 12 5" xfId="35597"/>
    <cellStyle name="Normal 6 5 12 6" xfId="35598"/>
    <cellStyle name="Normal 6 5 12 7" xfId="35599"/>
    <cellStyle name="Normal 6 5 13" xfId="35600"/>
    <cellStyle name="Normal 6 5 13 2" xfId="35601"/>
    <cellStyle name="Normal 6 5 13 3" xfId="35602"/>
    <cellStyle name="Normal 6 5 13 4" xfId="35603"/>
    <cellStyle name="Normal 6 5 14" xfId="35604"/>
    <cellStyle name="Normal 6 5 14 2" xfId="35605"/>
    <cellStyle name="Normal 6 5 14 3" xfId="35606"/>
    <cellStyle name="Normal 6 5 14 4" xfId="35607"/>
    <cellStyle name="Normal 6 5 15" xfId="35608"/>
    <cellStyle name="Normal 6 5 15 2" xfId="35609"/>
    <cellStyle name="Normal 6 5 15 3" xfId="35610"/>
    <cellStyle name="Normal 6 5 15 4" xfId="35611"/>
    <cellStyle name="Normal 6 5 16" xfId="35612"/>
    <cellStyle name="Normal 6 5 16 2" xfId="35613"/>
    <cellStyle name="Normal 6 5 16 3" xfId="35614"/>
    <cellStyle name="Normal 6 5 17" xfId="35615"/>
    <cellStyle name="Normal 6 5 18" xfId="35616"/>
    <cellStyle name="Normal 6 5 19" xfId="35617"/>
    <cellStyle name="Normal 6 5 2" xfId="217"/>
    <cellStyle name="Normal 6 5 2 10" xfId="35618"/>
    <cellStyle name="Normal 6 5 2 10 2" xfId="35619"/>
    <cellStyle name="Normal 6 5 2 10 3" xfId="35620"/>
    <cellStyle name="Normal 6 5 2 10 4" xfId="35621"/>
    <cellStyle name="Normal 6 5 2 11" xfId="35622"/>
    <cellStyle name="Normal 6 5 2 11 2" xfId="35623"/>
    <cellStyle name="Normal 6 5 2 11 3" xfId="35624"/>
    <cellStyle name="Normal 6 5 2 12" xfId="35625"/>
    <cellStyle name="Normal 6 5 2 13" xfId="35626"/>
    <cellStyle name="Normal 6 5 2 14" xfId="35627"/>
    <cellStyle name="Normal 6 5 2 2" xfId="35628"/>
    <cellStyle name="Normal 6 5 2 2 10" xfId="35629"/>
    <cellStyle name="Normal 6 5 2 2 11" xfId="35630"/>
    <cellStyle name="Normal 6 5 2 2 2" xfId="35631"/>
    <cellStyle name="Normal 6 5 2 2 2 10" xfId="35632"/>
    <cellStyle name="Normal 6 5 2 2 2 2" xfId="35633"/>
    <cellStyle name="Normal 6 5 2 2 2 2 2" xfId="35634"/>
    <cellStyle name="Normal 6 5 2 2 2 2 2 2" xfId="35635"/>
    <cellStyle name="Normal 6 5 2 2 2 2 2 2 2" xfId="35636"/>
    <cellStyle name="Normal 6 5 2 2 2 2 2 2 3" xfId="35637"/>
    <cellStyle name="Normal 6 5 2 2 2 2 2 2 4" xfId="35638"/>
    <cellStyle name="Normal 6 5 2 2 2 2 2 3" xfId="35639"/>
    <cellStyle name="Normal 6 5 2 2 2 2 2 3 2" xfId="35640"/>
    <cellStyle name="Normal 6 5 2 2 2 2 2 3 3" xfId="35641"/>
    <cellStyle name="Normal 6 5 2 2 2 2 2 4" xfId="35642"/>
    <cellStyle name="Normal 6 5 2 2 2 2 2 5" xfId="35643"/>
    <cellStyle name="Normal 6 5 2 2 2 2 2 6" xfId="35644"/>
    <cellStyle name="Normal 6 5 2 2 2 2 3" xfId="35645"/>
    <cellStyle name="Normal 6 5 2 2 2 2 3 2" xfId="35646"/>
    <cellStyle name="Normal 6 5 2 2 2 2 3 3" xfId="35647"/>
    <cellStyle name="Normal 6 5 2 2 2 2 3 4" xfId="35648"/>
    <cellStyle name="Normal 6 5 2 2 2 2 4" xfId="35649"/>
    <cellStyle name="Normal 6 5 2 2 2 2 4 2" xfId="35650"/>
    <cellStyle name="Normal 6 5 2 2 2 2 4 3" xfId="35651"/>
    <cellStyle name="Normal 6 5 2 2 2 2 4 4" xfId="35652"/>
    <cellStyle name="Normal 6 5 2 2 2 2 5" xfId="35653"/>
    <cellStyle name="Normal 6 5 2 2 2 2 5 2" xfId="35654"/>
    <cellStyle name="Normal 6 5 2 2 2 2 5 3" xfId="35655"/>
    <cellStyle name="Normal 6 5 2 2 2 2 5 4" xfId="35656"/>
    <cellStyle name="Normal 6 5 2 2 2 2 6" xfId="35657"/>
    <cellStyle name="Normal 6 5 2 2 2 2 6 2" xfId="35658"/>
    <cellStyle name="Normal 6 5 2 2 2 2 6 3" xfId="35659"/>
    <cellStyle name="Normal 6 5 2 2 2 2 7" xfId="35660"/>
    <cellStyle name="Normal 6 5 2 2 2 2 8" xfId="35661"/>
    <cellStyle name="Normal 6 5 2 2 2 2 9" xfId="35662"/>
    <cellStyle name="Normal 6 5 2 2 2 3" xfId="35663"/>
    <cellStyle name="Normal 6 5 2 2 2 3 2" xfId="35664"/>
    <cellStyle name="Normal 6 5 2 2 2 3 2 2" xfId="35665"/>
    <cellStyle name="Normal 6 5 2 2 2 3 2 3" xfId="35666"/>
    <cellStyle name="Normal 6 5 2 2 2 3 2 4" xfId="35667"/>
    <cellStyle name="Normal 6 5 2 2 2 3 3" xfId="35668"/>
    <cellStyle name="Normal 6 5 2 2 2 3 3 2" xfId="35669"/>
    <cellStyle name="Normal 6 5 2 2 2 3 3 3" xfId="35670"/>
    <cellStyle name="Normal 6 5 2 2 2 3 4" xfId="35671"/>
    <cellStyle name="Normal 6 5 2 2 2 3 5" xfId="35672"/>
    <cellStyle name="Normal 6 5 2 2 2 3 6" xfId="35673"/>
    <cellStyle name="Normal 6 5 2 2 2 4" xfId="35674"/>
    <cellStyle name="Normal 6 5 2 2 2 4 2" xfId="35675"/>
    <cellStyle name="Normal 6 5 2 2 2 4 3" xfId="35676"/>
    <cellStyle name="Normal 6 5 2 2 2 4 4" xfId="35677"/>
    <cellStyle name="Normal 6 5 2 2 2 5" xfId="35678"/>
    <cellStyle name="Normal 6 5 2 2 2 5 2" xfId="35679"/>
    <cellStyle name="Normal 6 5 2 2 2 5 3" xfId="35680"/>
    <cellStyle name="Normal 6 5 2 2 2 5 4" xfId="35681"/>
    <cellStyle name="Normal 6 5 2 2 2 6" xfId="35682"/>
    <cellStyle name="Normal 6 5 2 2 2 6 2" xfId="35683"/>
    <cellStyle name="Normal 6 5 2 2 2 6 3" xfId="35684"/>
    <cellStyle name="Normal 6 5 2 2 2 6 4" xfId="35685"/>
    <cellStyle name="Normal 6 5 2 2 2 7" xfId="35686"/>
    <cellStyle name="Normal 6 5 2 2 2 7 2" xfId="35687"/>
    <cellStyle name="Normal 6 5 2 2 2 7 3" xfId="35688"/>
    <cellStyle name="Normal 6 5 2 2 2 8" xfId="35689"/>
    <cellStyle name="Normal 6 5 2 2 2 9" xfId="35690"/>
    <cellStyle name="Normal 6 5 2 2 3" xfId="35691"/>
    <cellStyle name="Normal 6 5 2 2 3 2" xfId="35692"/>
    <cellStyle name="Normal 6 5 2 2 3 2 2" xfId="35693"/>
    <cellStyle name="Normal 6 5 2 2 3 2 2 2" xfId="35694"/>
    <cellStyle name="Normal 6 5 2 2 3 2 2 3" xfId="35695"/>
    <cellStyle name="Normal 6 5 2 2 3 2 2 4" xfId="35696"/>
    <cellStyle name="Normal 6 5 2 2 3 2 3" xfId="35697"/>
    <cellStyle name="Normal 6 5 2 2 3 2 3 2" xfId="35698"/>
    <cellStyle name="Normal 6 5 2 2 3 2 3 3" xfId="35699"/>
    <cellStyle name="Normal 6 5 2 2 3 2 4" xfId="35700"/>
    <cellStyle name="Normal 6 5 2 2 3 2 5" xfId="35701"/>
    <cellStyle name="Normal 6 5 2 2 3 2 6" xfId="35702"/>
    <cellStyle name="Normal 6 5 2 2 3 3" xfId="35703"/>
    <cellStyle name="Normal 6 5 2 2 3 3 2" xfId="35704"/>
    <cellStyle name="Normal 6 5 2 2 3 3 3" xfId="35705"/>
    <cellStyle name="Normal 6 5 2 2 3 3 4" xfId="35706"/>
    <cellStyle name="Normal 6 5 2 2 3 4" xfId="35707"/>
    <cellStyle name="Normal 6 5 2 2 3 4 2" xfId="35708"/>
    <cellStyle name="Normal 6 5 2 2 3 4 3" xfId="35709"/>
    <cellStyle name="Normal 6 5 2 2 3 4 4" xfId="35710"/>
    <cellStyle name="Normal 6 5 2 2 3 5" xfId="35711"/>
    <cellStyle name="Normal 6 5 2 2 3 5 2" xfId="35712"/>
    <cellStyle name="Normal 6 5 2 2 3 5 3" xfId="35713"/>
    <cellStyle name="Normal 6 5 2 2 3 5 4" xfId="35714"/>
    <cellStyle name="Normal 6 5 2 2 3 6" xfId="35715"/>
    <cellStyle name="Normal 6 5 2 2 3 6 2" xfId="35716"/>
    <cellStyle name="Normal 6 5 2 2 3 6 3" xfId="35717"/>
    <cellStyle name="Normal 6 5 2 2 3 7" xfId="35718"/>
    <cellStyle name="Normal 6 5 2 2 3 8" xfId="35719"/>
    <cellStyle name="Normal 6 5 2 2 3 9" xfId="35720"/>
    <cellStyle name="Normal 6 5 2 2 4" xfId="35721"/>
    <cellStyle name="Normal 6 5 2 2 4 2" xfId="35722"/>
    <cellStyle name="Normal 6 5 2 2 4 2 2" xfId="35723"/>
    <cellStyle name="Normal 6 5 2 2 4 2 3" xfId="35724"/>
    <cellStyle name="Normal 6 5 2 2 4 2 4" xfId="35725"/>
    <cellStyle name="Normal 6 5 2 2 4 3" xfId="35726"/>
    <cellStyle name="Normal 6 5 2 2 4 3 2" xfId="35727"/>
    <cellStyle name="Normal 6 5 2 2 4 3 3" xfId="35728"/>
    <cellStyle name="Normal 6 5 2 2 4 4" xfId="35729"/>
    <cellStyle name="Normal 6 5 2 2 4 5" xfId="35730"/>
    <cellStyle name="Normal 6 5 2 2 4 6" xfId="35731"/>
    <cellStyle name="Normal 6 5 2 2 5" xfId="35732"/>
    <cellStyle name="Normal 6 5 2 2 5 2" xfId="35733"/>
    <cellStyle name="Normal 6 5 2 2 5 3" xfId="35734"/>
    <cellStyle name="Normal 6 5 2 2 5 4" xfId="35735"/>
    <cellStyle name="Normal 6 5 2 2 6" xfId="35736"/>
    <cellStyle name="Normal 6 5 2 2 6 2" xfId="35737"/>
    <cellStyle name="Normal 6 5 2 2 6 3" xfId="35738"/>
    <cellStyle name="Normal 6 5 2 2 6 4" xfId="35739"/>
    <cellStyle name="Normal 6 5 2 2 7" xfId="35740"/>
    <cellStyle name="Normal 6 5 2 2 7 2" xfId="35741"/>
    <cellStyle name="Normal 6 5 2 2 7 3" xfId="35742"/>
    <cellStyle name="Normal 6 5 2 2 7 4" xfId="35743"/>
    <cellStyle name="Normal 6 5 2 2 8" xfId="35744"/>
    <cellStyle name="Normal 6 5 2 2 8 2" xfId="35745"/>
    <cellStyle name="Normal 6 5 2 2 8 3" xfId="35746"/>
    <cellStyle name="Normal 6 5 2 2 9" xfId="35747"/>
    <cellStyle name="Normal 6 5 2 3" xfId="35748"/>
    <cellStyle name="Normal 6 5 2 3 10" xfId="35749"/>
    <cellStyle name="Normal 6 5 2 3 2" xfId="35750"/>
    <cellStyle name="Normal 6 5 2 3 2 2" xfId="35751"/>
    <cellStyle name="Normal 6 5 2 3 2 2 2" xfId="35752"/>
    <cellStyle name="Normal 6 5 2 3 2 2 2 2" xfId="35753"/>
    <cellStyle name="Normal 6 5 2 3 2 2 2 3" xfId="35754"/>
    <cellStyle name="Normal 6 5 2 3 2 2 2 4" xfId="35755"/>
    <cellStyle name="Normal 6 5 2 3 2 2 3" xfId="35756"/>
    <cellStyle name="Normal 6 5 2 3 2 2 3 2" xfId="35757"/>
    <cellStyle name="Normal 6 5 2 3 2 2 3 3" xfId="35758"/>
    <cellStyle name="Normal 6 5 2 3 2 2 4" xfId="35759"/>
    <cellStyle name="Normal 6 5 2 3 2 2 5" xfId="35760"/>
    <cellStyle name="Normal 6 5 2 3 2 2 6" xfId="35761"/>
    <cellStyle name="Normal 6 5 2 3 2 3" xfId="35762"/>
    <cellStyle name="Normal 6 5 2 3 2 3 2" xfId="35763"/>
    <cellStyle name="Normal 6 5 2 3 2 3 3" xfId="35764"/>
    <cellStyle name="Normal 6 5 2 3 2 3 4" xfId="35765"/>
    <cellStyle name="Normal 6 5 2 3 2 4" xfId="35766"/>
    <cellStyle name="Normal 6 5 2 3 2 4 2" xfId="35767"/>
    <cellStyle name="Normal 6 5 2 3 2 4 3" xfId="35768"/>
    <cellStyle name="Normal 6 5 2 3 2 4 4" xfId="35769"/>
    <cellStyle name="Normal 6 5 2 3 2 5" xfId="35770"/>
    <cellStyle name="Normal 6 5 2 3 2 5 2" xfId="35771"/>
    <cellStyle name="Normal 6 5 2 3 2 5 3" xfId="35772"/>
    <cellStyle name="Normal 6 5 2 3 2 5 4" xfId="35773"/>
    <cellStyle name="Normal 6 5 2 3 2 6" xfId="35774"/>
    <cellStyle name="Normal 6 5 2 3 2 6 2" xfId="35775"/>
    <cellStyle name="Normal 6 5 2 3 2 6 3" xfId="35776"/>
    <cellStyle name="Normal 6 5 2 3 2 7" xfId="35777"/>
    <cellStyle name="Normal 6 5 2 3 2 8" xfId="35778"/>
    <cellStyle name="Normal 6 5 2 3 2 9" xfId="35779"/>
    <cellStyle name="Normal 6 5 2 3 3" xfId="35780"/>
    <cellStyle name="Normal 6 5 2 3 3 2" xfId="35781"/>
    <cellStyle name="Normal 6 5 2 3 3 2 2" xfId="35782"/>
    <cellStyle name="Normal 6 5 2 3 3 2 3" xfId="35783"/>
    <cellStyle name="Normal 6 5 2 3 3 2 4" xfId="35784"/>
    <cellStyle name="Normal 6 5 2 3 3 3" xfId="35785"/>
    <cellStyle name="Normal 6 5 2 3 3 3 2" xfId="35786"/>
    <cellStyle name="Normal 6 5 2 3 3 3 3" xfId="35787"/>
    <cellStyle name="Normal 6 5 2 3 3 4" xfId="35788"/>
    <cellStyle name="Normal 6 5 2 3 3 5" xfId="35789"/>
    <cellStyle name="Normal 6 5 2 3 3 6" xfId="35790"/>
    <cellStyle name="Normal 6 5 2 3 4" xfId="35791"/>
    <cellStyle name="Normal 6 5 2 3 4 2" xfId="35792"/>
    <cellStyle name="Normal 6 5 2 3 4 3" xfId="35793"/>
    <cellStyle name="Normal 6 5 2 3 4 4" xfId="35794"/>
    <cellStyle name="Normal 6 5 2 3 5" xfId="35795"/>
    <cellStyle name="Normal 6 5 2 3 5 2" xfId="35796"/>
    <cellStyle name="Normal 6 5 2 3 5 3" xfId="35797"/>
    <cellStyle name="Normal 6 5 2 3 5 4" xfId="35798"/>
    <cellStyle name="Normal 6 5 2 3 6" xfId="35799"/>
    <cellStyle name="Normal 6 5 2 3 6 2" xfId="35800"/>
    <cellStyle name="Normal 6 5 2 3 6 3" xfId="35801"/>
    <cellStyle name="Normal 6 5 2 3 6 4" xfId="35802"/>
    <cellStyle name="Normal 6 5 2 3 7" xfId="35803"/>
    <cellStyle name="Normal 6 5 2 3 7 2" xfId="35804"/>
    <cellStyle name="Normal 6 5 2 3 7 3" xfId="35805"/>
    <cellStyle name="Normal 6 5 2 3 8" xfId="35806"/>
    <cellStyle name="Normal 6 5 2 3 9" xfId="35807"/>
    <cellStyle name="Normal 6 5 2 4" xfId="35808"/>
    <cellStyle name="Normal 6 5 2 4 2" xfId="35809"/>
    <cellStyle name="Normal 6 5 2 4 2 2" xfId="35810"/>
    <cellStyle name="Normal 6 5 2 4 2 2 2" xfId="35811"/>
    <cellStyle name="Normal 6 5 2 4 2 2 3" xfId="35812"/>
    <cellStyle name="Normal 6 5 2 4 2 2 4" xfId="35813"/>
    <cellStyle name="Normal 6 5 2 4 2 3" xfId="35814"/>
    <cellStyle name="Normal 6 5 2 4 2 3 2" xfId="35815"/>
    <cellStyle name="Normal 6 5 2 4 2 3 3" xfId="35816"/>
    <cellStyle name="Normal 6 5 2 4 2 4" xfId="35817"/>
    <cellStyle name="Normal 6 5 2 4 2 5" xfId="35818"/>
    <cellStyle name="Normal 6 5 2 4 2 6" xfId="35819"/>
    <cellStyle name="Normal 6 5 2 4 3" xfId="35820"/>
    <cellStyle name="Normal 6 5 2 4 3 2" xfId="35821"/>
    <cellStyle name="Normal 6 5 2 4 3 3" xfId="35822"/>
    <cellStyle name="Normal 6 5 2 4 3 4" xfId="35823"/>
    <cellStyle name="Normal 6 5 2 4 4" xfId="35824"/>
    <cellStyle name="Normal 6 5 2 4 4 2" xfId="35825"/>
    <cellStyle name="Normal 6 5 2 4 4 3" xfId="35826"/>
    <cellStyle name="Normal 6 5 2 4 4 4" xfId="35827"/>
    <cellStyle name="Normal 6 5 2 4 5" xfId="35828"/>
    <cellStyle name="Normal 6 5 2 4 5 2" xfId="35829"/>
    <cellStyle name="Normal 6 5 2 4 5 3" xfId="35830"/>
    <cellStyle name="Normal 6 5 2 4 5 4" xfId="35831"/>
    <cellStyle name="Normal 6 5 2 4 6" xfId="35832"/>
    <cellStyle name="Normal 6 5 2 4 6 2" xfId="35833"/>
    <cellStyle name="Normal 6 5 2 4 6 3" xfId="35834"/>
    <cellStyle name="Normal 6 5 2 4 7" xfId="35835"/>
    <cellStyle name="Normal 6 5 2 4 8" xfId="35836"/>
    <cellStyle name="Normal 6 5 2 4 9" xfId="35837"/>
    <cellStyle name="Normal 6 5 2 5" xfId="35838"/>
    <cellStyle name="Normal 6 5 2 5 2" xfId="35839"/>
    <cellStyle name="Normal 6 5 2 5 2 2" xfId="35840"/>
    <cellStyle name="Normal 6 5 2 5 2 2 2" xfId="35841"/>
    <cellStyle name="Normal 6 5 2 5 2 2 3" xfId="35842"/>
    <cellStyle name="Normal 6 5 2 5 2 2 4" xfId="35843"/>
    <cellStyle name="Normal 6 5 2 5 2 3" xfId="35844"/>
    <cellStyle name="Normal 6 5 2 5 2 3 2" xfId="35845"/>
    <cellStyle name="Normal 6 5 2 5 2 3 3" xfId="35846"/>
    <cellStyle name="Normal 6 5 2 5 2 4" xfId="35847"/>
    <cellStyle name="Normal 6 5 2 5 2 5" xfId="35848"/>
    <cellStyle name="Normal 6 5 2 5 2 6" xfId="35849"/>
    <cellStyle name="Normal 6 5 2 5 3" xfId="35850"/>
    <cellStyle name="Normal 6 5 2 5 3 2" xfId="35851"/>
    <cellStyle name="Normal 6 5 2 5 3 3" xfId="35852"/>
    <cellStyle name="Normal 6 5 2 5 3 4" xfId="35853"/>
    <cellStyle name="Normal 6 5 2 5 4" xfId="35854"/>
    <cellStyle name="Normal 6 5 2 5 4 2" xfId="35855"/>
    <cellStyle name="Normal 6 5 2 5 4 3" xfId="35856"/>
    <cellStyle name="Normal 6 5 2 5 4 4" xfId="35857"/>
    <cellStyle name="Normal 6 5 2 5 5" xfId="35858"/>
    <cellStyle name="Normal 6 5 2 5 5 2" xfId="35859"/>
    <cellStyle name="Normal 6 5 2 5 5 3" xfId="35860"/>
    <cellStyle name="Normal 6 5 2 5 5 4" xfId="35861"/>
    <cellStyle name="Normal 6 5 2 5 6" xfId="35862"/>
    <cellStyle name="Normal 6 5 2 5 6 2" xfId="35863"/>
    <cellStyle name="Normal 6 5 2 5 6 3" xfId="35864"/>
    <cellStyle name="Normal 6 5 2 5 7" xfId="35865"/>
    <cellStyle name="Normal 6 5 2 5 8" xfId="35866"/>
    <cellStyle name="Normal 6 5 2 5 9" xfId="35867"/>
    <cellStyle name="Normal 6 5 2 6" xfId="35868"/>
    <cellStyle name="Normal 6 5 2 6 2" xfId="35869"/>
    <cellStyle name="Normal 6 5 2 6 2 2" xfId="35870"/>
    <cellStyle name="Normal 6 5 2 6 2 2 2" xfId="35871"/>
    <cellStyle name="Normal 6 5 2 6 2 2 3" xfId="35872"/>
    <cellStyle name="Normal 6 5 2 6 2 2 4" xfId="35873"/>
    <cellStyle name="Normal 6 5 2 6 2 3" xfId="35874"/>
    <cellStyle name="Normal 6 5 2 6 2 3 2" xfId="35875"/>
    <cellStyle name="Normal 6 5 2 6 2 3 3" xfId="35876"/>
    <cellStyle name="Normal 6 5 2 6 2 4" xfId="35877"/>
    <cellStyle name="Normal 6 5 2 6 2 5" xfId="35878"/>
    <cellStyle name="Normal 6 5 2 6 2 6" xfId="35879"/>
    <cellStyle name="Normal 6 5 2 6 3" xfId="35880"/>
    <cellStyle name="Normal 6 5 2 6 3 2" xfId="35881"/>
    <cellStyle name="Normal 6 5 2 6 3 3" xfId="35882"/>
    <cellStyle name="Normal 6 5 2 6 3 4" xfId="35883"/>
    <cellStyle name="Normal 6 5 2 6 4" xfId="35884"/>
    <cellStyle name="Normal 6 5 2 6 4 2" xfId="35885"/>
    <cellStyle name="Normal 6 5 2 6 4 3" xfId="35886"/>
    <cellStyle name="Normal 6 5 2 6 4 4" xfId="35887"/>
    <cellStyle name="Normal 6 5 2 6 5" xfId="35888"/>
    <cellStyle name="Normal 6 5 2 6 5 2" xfId="35889"/>
    <cellStyle name="Normal 6 5 2 6 5 3" xfId="35890"/>
    <cellStyle name="Normal 6 5 2 6 6" xfId="35891"/>
    <cellStyle name="Normal 6 5 2 6 7" xfId="35892"/>
    <cellStyle name="Normal 6 5 2 6 8" xfId="35893"/>
    <cellStyle name="Normal 6 5 2 7" xfId="35894"/>
    <cellStyle name="Normal 6 5 2 7 2" xfId="35895"/>
    <cellStyle name="Normal 6 5 2 7 2 2" xfId="35896"/>
    <cellStyle name="Normal 6 5 2 7 2 3" xfId="35897"/>
    <cellStyle name="Normal 6 5 2 7 2 4" xfId="35898"/>
    <cellStyle name="Normal 6 5 2 7 3" xfId="35899"/>
    <cellStyle name="Normal 6 5 2 7 3 2" xfId="35900"/>
    <cellStyle name="Normal 6 5 2 7 3 3" xfId="35901"/>
    <cellStyle name="Normal 6 5 2 7 4" xfId="35902"/>
    <cellStyle name="Normal 6 5 2 7 5" xfId="35903"/>
    <cellStyle name="Normal 6 5 2 7 6" xfId="35904"/>
    <cellStyle name="Normal 6 5 2 8" xfId="35905"/>
    <cellStyle name="Normal 6 5 2 8 2" xfId="35906"/>
    <cellStyle name="Normal 6 5 2 8 3" xfId="35907"/>
    <cellStyle name="Normal 6 5 2 8 4" xfId="35908"/>
    <cellStyle name="Normal 6 5 2 9" xfId="35909"/>
    <cellStyle name="Normal 6 5 2 9 2" xfId="35910"/>
    <cellStyle name="Normal 6 5 2 9 3" xfId="35911"/>
    <cellStyle name="Normal 6 5 2 9 4" xfId="35912"/>
    <cellStyle name="Normal 6 5 3" xfId="35913"/>
    <cellStyle name="Normal 6 5 3 10" xfId="35914"/>
    <cellStyle name="Normal 6 5 3 10 2" xfId="35915"/>
    <cellStyle name="Normal 6 5 3 10 3" xfId="35916"/>
    <cellStyle name="Normal 6 5 3 10 4" xfId="35917"/>
    <cellStyle name="Normal 6 5 3 11" xfId="35918"/>
    <cellStyle name="Normal 6 5 3 11 2" xfId="35919"/>
    <cellStyle name="Normal 6 5 3 11 3" xfId="35920"/>
    <cellStyle name="Normal 6 5 3 12" xfId="35921"/>
    <cellStyle name="Normal 6 5 3 13" xfId="35922"/>
    <cellStyle name="Normal 6 5 3 14" xfId="35923"/>
    <cellStyle name="Normal 6 5 3 2" xfId="35924"/>
    <cellStyle name="Normal 6 5 3 2 10" xfId="35925"/>
    <cellStyle name="Normal 6 5 3 2 11" xfId="35926"/>
    <cellStyle name="Normal 6 5 3 2 2" xfId="35927"/>
    <cellStyle name="Normal 6 5 3 2 2 10" xfId="35928"/>
    <cellStyle name="Normal 6 5 3 2 2 2" xfId="35929"/>
    <cellStyle name="Normal 6 5 3 2 2 2 2" xfId="35930"/>
    <cellStyle name="Normal 6 5 3 2 2 2 2 2" xfId="35931"/>
    <cellStyle name="Normal 6 5 3 2 2 2 2 2 2" xfId="35932"/>
    <cellStyle name="Normal 6 5 3 2 2 2 2 2 3" xfId="35933"/>
    <cellStyle name="Normal 6 5 3 2 2 2 2 2 4" xfId="35934"/>
    <cellStyle name="Normal 6 5 3 2 2 2 2 3" xfId="35935"/>
    <cellStyle name="Normal 6 5 3 2 2 2 2 3 2" xfId="35936"/>
    <cellStyle name="Normal 6 5 3 2 2 2 2 3 3" xfId="35937"/>
    <cellStyle name="Normal 6 5 3 2 2 2 2 4" xfId="35938"/>
    <cellStyle name="Normal 6 5 3 2 2 2 2 5" xfId="35939"/>
    <cellStyle name="Normal 6 5 3 2 2 2 2 6" xfId="35940"/>
    <cellStyle name="Normal 6 5 3 2 2 2 3" xfId="35941"/>
    <cellStyle name="Normal 6 5 3 2 2 2 3 2" xfId="35942"/>
    <cellStyle name="Normal 6 5 3 2 2 2 3 3" xfId="35943"/>
    <cellStyle name="Normal 6 5 3 2 2 2 3 4" xfId="35944"/>
    <cellStyle name="Normal 6 5 3 2 2 2 4" xfId="35945"/>
    <cellStyle name="Normal 6 5 3 2 2 2 4 2" xfId="35946"/>
    <cellStyle name="Normal 6 5 3 2 2 2 4 3" xfId="35947"/>
    <cellStyle name="Normal 6 5 3 2 2 2 4 4" xfId="35948"/>
    <cellStyle name="Normal 6 5 3 2 2 2 5" xfId="35949"/>
    <cellStyle name="Normal 6 5 3 2 2 2 5 2" xfId="35950"/>
    <cellStyle name="Normal 6 5 3 2 2 2 5 3" xfId="35951"/>
    <cellStyle name="Normal 6 5 3 2 2 2 5 4" xfId="35952"/>
    <cellStyle name="Normal 6 5 3 2 2 2 6" xfId="35953"/>
    <cellStyle name="Normal 6 5 3 2 2 2 6 2" xfId="35954"/>
    <cellStyle name="Normal 6 5 3 2 2 2 6 3" xfId="35955"/>
    <cellStyle name="Normal 6 5 3 2 2 2 7" xfId="35956"/>
    <cellStyle name="Normal 6 5 3 2 2 2 8" xfId="35957"/>
    <cellStyle name="Normal 6 5 3 2 2 2 9" xfId="35958"/>
    <cellStyle name="Normal 6 5 3 2 2 3" xfId="35959"/>
    <cellStyle name="Normal 6 5 3 2 2 3 2" xfId="35960"/>
    <cellStyle name="Normal 6 5 3 2 2 3 2 2" xfId="35961"/>
    <cellStyle name="Normal 6 5 3 2 2 3 2 3" xfId="35962"/>
    <cellStyle name="Normal 6 5 3 2 2 3 2 4" xfId="35963"/>
    <cellStyle name="Normal 6 5 3 2 2 3 3" xfId="35964"/>
    <cellStyle name="Normal 6 5 3 2 2 3 3 2" xfId="35965"/>
    <cellStyle name="Normal 6 5 3 2 2 3 3 3" xfId="35966"/>
    <cellStyle name="Normal 6 5 3 2 2 3 4" xfId="35967"/>
    <cellStyle name="Normal 6 5 3 2 2 3 5" xfId="35968"/>
    <cellStyle name="Normal 6 5 3 2 2 3 6" xfId="35969"/>
    <cellStyle name="Normal 6 5 3 2 2 4" xfId="35970"/>
    <cellStyle name="Normal 6 5 3 2 2 4 2" xfId="35971"/>
    <cellStyle name="Normal 6 5 3 2 2 4 3" xfId="35972"/>
    <cellStyle name="Normal 6 5 3 2 2 4 4" xfId="35973"/>
    <cellStyle name="Normal 6 5 3 2 2 5" xfId="35974"/>
    <cellStyle name="Normal 6 5 3 2 2 5 2" xfId="35975"/>
    <cellStyle name="Normal 6 5 3 2 2 5 3" xfId="35976"/>
    <cellStyle name="Normal 6 5 3 2 2 5 4" xfId="35977"/>
    <cellStyle name="Normal 6 5 3 2 2 6" xfId="35978"/>
    <cellStyle name="Normal 6 5 3 2 2 6 2" xfId="35979"/>
    <cellStyle name="Normal 6 5 3 2 2 6 3" xfId="35980"/>
    <cellStyle name="Normal 6 5 3 2 2 6 4" xfId="35981"/>
    <cellStyle name="Normal 6 5 3 2 2 7" xfId="35982"/>
    <cellStyle name="Normal 6 5 3 2 2 7 2" xfId="35983"/>
    <cellStyle name="Normal 6 5 3 2 2 7 3" xfId="35984"/>
    <cellStyle name="Normal 6 5 3 2 2 8" xfId="35985"/>
    <cellStyle name="Normal 6 5 3 2 2 9" xfId="35986"/>
    <cellStyle name="Normal 6 5 3 2 3" xfId="35987"/>
    <cellStyle name="Normal 6 5 3 2 3 2" xfId="35988"/>
    <cellStyle name="Normal 6 5 3 2 3 2 2" xfId="35989"/>
    <cellStyle name="Normal 6 5 3 2 3 2 2 2" xfId="35990"/>
    <cellStyle name="Normal 6 5 3 2 3 2 2 3" xfId="35991"/>
    <cellStyle name="Normal 6 5 3 2 3 2 2 4" xfId="35992"/>
    <cellStyle name="Normal 6 5 3 2 3 2 3" xfId="35993"/>
    <cellStyle name="Normal 6 5 3 2 3 2 3 2" xfId="35994"/>
    <cellStyle name="Normal 6 5 3 2 3 2 3 3" xfId="35995"/>
    <cellStyle name="Normal 6 5 3 2 3 2 4" xfId="35996"/>
    <cellStyle name="Normal 6 5 3 2 3 2 5" xfId="35997"/>
    <cellStyle name="Normal 6 5 3 2 3 2 6" xfId="35998"/>
    <cellStyle name="Normal 6 5 3 2 3 3" xfId="35999"/>
    <cellStyle name="Normal 6 5 3 2 3 3 2" xfId="36000"/>
    <cellStyle name="Normal 6 5 3 2 3 3 3" xfId="36001"/>
    <cellStyle name="Normal 6 5 3 2 3 3 4" xfId="36002"/>
    <cellStyle name="Normal 6 5 3 2 3 4" xfId="36003"/>
    <cellStyle name="Normal 6 5 3 2 3 4 2" xfId="36004"/>
    <cellStyle name="Normal 6 5 3 2 3 4 3" xfId="36005"/>
    <cellStyle name="Normal 6 5 3 2 3 4 4" xfId="36006"/>
    <cellStyle name="Normal 6 5 3 2 3 5" xfId="36007"/>
    <cellStyle name="Normal 6 5 3 2 3 5 2" xfId="36008"/>
    <cellStyle name="Normal 6 5 3 2 3 5 3" xfId="36009"/>
    <cellStyle name="Normal 6 5 3 2 3 5 4" xfId="36010"/>
    <cellStyle name="Normal 6 5 3 2 3 6" xfId="36011"/>
    <cellStyle name="Normal 6 5 3 2 3 6 2" xfId="36012"/>
    <cellStyle name="Normal 6 5 3 2 3 6 3" xfId="36013"/>
    <cellStyle name="Normal 6 5 3 2 3 7" xfId="36014"/>
    <cellStyle name="Normal 6 5 3 2 3 8" xfId="36015"/>
    <cellStyle name="Normal 6 5 3 2 3 9" xfId="36016"/>
    <cellStyle name="Normal 6 5 3 2 4" xfId="36017"/>
    <cellStyle name="Normal 6 5 3 2 4 2" xfId="36018"/>
    <cellStyle name="Normal 6 5 3 2 4 2 2" xfId="36019"/>
    <cellStyle name="Normal 6 5 3 2 4 2 3" xfId="36020"/>
    <cellStyle name="Normal 6 5 3 2 4 2 4" xfId="36021"/>
    <cellStyle name="Normal 6 5 3 2 4 3" xfId="36022"/>
    <cellStyle name="Normal 6 5 3 2 4 3 2" xfId="36023"/>
    <cellStyle name="Normal 6 5 3 2 4 3 3" xfId="36024"/>
    <cellStyle name="Normal 6 5 3 2 4 4" xfId="36025"/>
    <cellStyle name="Normal 6 5 3 2 4 5" xfId="36026"/>
    <cellStyle name="Normal 6 5 3 2 4 6" xfId="36027"/>
    <cellStyle name="Normal 6 5 3 2 5" xfId="36028"/>
    <cellStyle name="Normal 6 5 3 2 5 2" xfId="36029"/>
    <cellStyle name="Normal 6 5 3 2 5 3" xfId="36030"/>
    <cellStyle name="Normal 6 5 3 2 5 4" xfId="36031"/>
    <cellStyle name="Normal 6 5 3 2 6" xfId="36032"/>
    <cellStyle name="Normal 6 5 3 2 6 2" xfId="36033"/>
    <cellStyle name="Normal 6 5 3 2 6 3" xfId="36034"/>
    <cellStyle name="Normal 6 5 3 2 6 4" xfId="36035"/>
    <cellStyle name="Normal 6 5 3 2 7" xfId="36036"/>
    <cellStyle name="Normal 6 5 3 2 7 2" xfId="36037"/>
    <cellStyle name="Normal 6 5 3 2 7 3" xfId="36038"/>
    <cellStyle name="Normal 6 5 3 2 7 4" xfId="36039"/>
    <cellStyle name="Normal 6 5 3 2 8" xfId="36040"/>
    <cellStyle name="Normal 6 5 3 2 8 2" xfId="36041"/>
    <cellStyle name="Normal 6 5 3 2 8 3" xfId="36042"/>
    <cellStyle name="Normal 6 5 3 2 9" xfId="36043"/>
    <cellStyle name="Normal 6 5 3 3" xfId="36044"/>
    <cellStyle name="Normal 6 5 3 3 10" xfId="36045"/>
    <cellStyle name="Normal 6 5 3 3 2" xfId="36046"/>
    <cellStyle name="Normal 6 5 3 3 2 2" xfId="36047"/>
    <cellStyle name="Normal 6 5 3 3 2 2 2" xfId="36048"/>
    <cellStyle name="Normal 6 5 3 3 2 2 2 2" xfId="36049"/>
    <cellStyle name="Normal 6 5 3 3 2 2 2 3" xfId="36050"/>
    <cellStyle name="Normal 6 5 3 3 2 2 2 4" xfId="36051"/>
    <cellStyle name="Normal 6 5 3 3 2 2 3" xfId="36052"/>
    <cellStyle name="Normal 6 5 3 3 2 2 3 2" xfId="36053"/>
    <cellStyle name="Normal 6 5 3 3 2 2 3 3" xfId="36054"/>
    <cellStyle name="Normal 6 5 3 3 2 2 4" xfId="36055"/>
    <cellStyle name="Normal 6 5 3 3 2 2 5" xfId="36056"/>
    <cellStyle name="Normal 6 5 3 3 2 2 6" xfId="36057"/>
    <cellStyle name="Normal 6 5 3 3 2 3" xfId="36058"/>
    <cellStyle name="Normal 6 5 3 3 2 3 2" xfId="36059"/>
    <cellStyle name="Normal 6 5 3 3 2 3 3" xfId="36060"/>
    <cellStyle name="Normal 6 5 3 3 2 3 4" xfId="36061"/>
    <cellStyle name="Normal 6 5 3 3 2 4" xfId="36062"/>
    <cellStyle name="Normal 6 5 3 3 2 4 2" xfId="36063"/>
    <cellStyle name="Normal 6 5 3 3 2 4 3" xfId="36064"/>
    <cellStyle name="Normal 6 5 3 3 2 4 4" xfId="36065"/>
    <cellStyle name="Normal 6 5 3 3 2 5" xfId="36066"/>
    <cellStyle name="Normal 6 5 3 3 2 5 2" xfId="36067"/>
    <cellStyle name="Normal 6 5 3 3 2 5 3" xfId="36068"/>
    <cellStyle name="Normal 6 5 3 3 2 5 4" xfId="36069"/>
    <cellStyle name="Normal 6 5 3 3 2 6" xfId="36070"/>
    <cellStyle name="Normal 6 5 3 3 2 6 2" xfId="36071"/>
    <cellStyle name="Normal 6 5 3 3 2 6 3" xfId="36072"/>
    <cellStyle name="Normal 6 5 3 3 2 7" xfId="36073"/>
    <cellStyle name="Normal 6 5 3 3 2 8" xfId="36074"/>
    <cellStyle name="Normal 6 5 3 3 2 9" xfId="36075"/>
    <cellStyle name="Normal 6 5 3 3 3" xfId="36076"/>
    <cellStyle name="Normal 6 5 3 3 3 2" xfId="36077"/>
    <cellStyle name="Normal 6 5 3 3 3 2 2" xfId="36078"/>
    <cellStyle name="Normal 6 5 3 3 3 2 3" xfId="36079"/>
    <cellStyle name="Normal 6 5 3 3 3 2 4" xfId="36080"/>
    <cellStyle name="Normal 6 5 3 3 3 3" xfId="36081"/>
    <cellStyle name="Normal 6 5 3 3 3 3 2" xfId="36082"/>
    <cellStyle name="Normal 6 5 3 3 3 3 3" xfId="36083"/>
    <cellStyle name="Normal 6 5 3 3 3 4" xfId="36084"/>
    <cellStyle name="Normal 6 5 3 3 3 5" xfId="36085"/>
    <cellStyle name="Normal 6 5 3 3 3 6" xfId="36086"/>
    <cellStyle name="Normal 6 5 3 3 4" xfId="36087"/>
    <cellStyle name="Normal 6 5 3 3 4 2" xfId="36088"/>
    <cellStyle name="Normal 6 5 3 3 4 3" xfId="36089"/>
    <cellStyle name="Normal 6 5 3 3 4 4" xfId="36090"/>
    <cellStyle name="Normal 6 5 3 3 5" xfId="36091"/>
    <cellStyle name="Normal 6 5 3 3 5 2" xfId="36092"/>
    <cellStyle name="Normal 6 5 3 3 5 3" xfId="36093"/>
    <cellStyle name="Normal 6 5 3 3 5 4" xfId="36094"/>
    <cellStyle name="Normal 6 5 3 3 6" xfId="36095"/>
    <cellStyle name="Normal 6 5 3 3 6 2" xfId="36096"/>
    <cellStyle name="Normal 6 5 3 3 6 3" xfId="36097"/>
    <cellStyle name="Normal 6 5 3 3 6 4" xfId="36098"/>
    <cellStyle name="Normal 6 5 3 3 7" xfId="36099"/>
    <cellStyle name="Normal 6 5 3 3 7 2" xfId="36100"/>
    <cellStyle name="Normal 6 5 3 3 7 3" xfId="36101"/>
    <cellStyle name="Normal 6 5 3 3 8" xfId="36102"/>
    <cellStyle name="Normal 6 5 3 3 9" xfId="36103"/>
    <cellStyle name="Normal 6 5 3 4" xfId="36104"/>
    <cellStyle name="Normal 6 5 3 4 2" xfId="36105"/>
    <cellStyle name="Normal 6 5 3 4 2 2" xfId="36106"/>
    <cellStyle name="Normal 6 5 3 4 2 2 2" xfId="36107"/>
    <cellStyle name="Normal 6 5 3 4 2 2 3" xfId="36108"/>
    <cellStyle name="Normal 6 5 3 4 2 2 4" xfId="36109"/>
    <cellStyle name="Normal 6 5 3 4 2 3" xfId="36110"/>
    <cellStyle name="Normal 6 5 3 4 2 3 2" xfId="36111"/>
    <cellStyle name="Normal 6 5 3 4 2 3 3" xfId="36112"/>
    <cellStyle name="Normal 6 5 3 4 2 4" xfId="36113"/>
    <cellStyle name="Normal 6 5 3 4 2 5" xfId="36114"/>
    <cellStyle name="Normal 6 5 3 4 2 6" xfId="36115"/>
    <cellStyle name="Normal 6 5 3 4 3" xfId="36116"/>
    <cellStyle name="Normal 6 5 3 4 3 2" xfId="36117"/>
    <cellStyle name="Normal 6 5 3 4 3 3" xfId="36118"/>
    <cellStyle name="Normal 6 5 3 4 3 4" xfId="36119"/>
    <cellStyle name="Normal 6 5 3 4 4" xfId="36120"/>
    <cellStyle name="Normal 6 5 3 4 4 2" xfId="36121"/>
    <cellStyle name="Normal 6 5 3 4 4 3" xfId="36122"/>
    <cellStyle name="Normal 6 5 3 4 4 4" xfId="36123"/>
    <cellStyle name="Normal 6 5 3 4 5" xfId="36124"/>
    <cellStyle name="Normal 6 5 3 4 5 2" xfId="36125"/>
    <cellStyle name="Normal 6 5 3 4 5 3" xfId="36126"/>
    <cellStyle name="Normal 6 5 3 4 5 4" xfId="36127"/>
    <cellStyle name="Normal 6 5 3 4 6" xfId="36128"/>
    <cellStyle name="Normal 6 5 3 4 6 2" xfId="36129"/>
    <cellStyle name="Normal 6 5 3 4 6 3" xfId="36130"/>
    <cellStyle name="Normal 6 5 3 4 7" xfId="36131"/>
    <cellStyle name="Normal 6 5 3 4 8" xfId="36132"/>
    <cellStyle name="Normal 6 5 3 4 9" xfId="36133"/>
    <cellStyle name="Normal 6 5 3 5" xfId="36134"/>
    <cellStyle name="Normal 6 5 3 5 2" xfId="36135"/>
    <cellStyle name="Normal 6 5 3 5 2 2" xfId="36136"/>
    <cellStyle name="Normal 6 5 3 5 2 2 2" xfId="36137"/>
    <cellStyle name="Normal 6 5 3 5 2 2 3" xfId="36138"/>
    <cellStyle name="Normal 6 5 3 5 2 2 4" xfId="36139"/>
    <cellStyle name="Normal 6 5 3 5 2 3" xfId="36140"/>
    <cellStyle name="Normal 6 5 3 5 2 3 2" xfId="36141"/>
    <cellStyle name="Normal 6 5 3 5 2 3 3" xfId="36142"/>
    <cellStyle name="Normal 6 5 3 5 2 4" xfId="36143"/>
    <cellStyle name="Normal 6 5 3 5 2 5" xfId="36144"/>
    <cellStyle name="Normal 6 5 3 5 2 6" xfId="36145"/>
    <cellStyle name="Normal 6 5 3 5 3" xfId="36146"/>
    <cellStyle name="Normal 6 5 3 5 3 2" xfId="36147"/>
    <cellStyle name="Normal 6 5 3 5 3 3" xfId="36148"/>
    <cellStyle name="Normal 6 5 3 5 3 4" xfId="36149"/>
    <cellStyle name="Normal 6 5 3 5 4" xfId="36150"/>
    <cellStyle name="Normal 6 5 3 5 4 2" xfId="36151"/>
    <cellStyle name="Normal 6 5 3 5 4 3" xfId="36152"/>
    <cellStyle name="Normal 6 5 3 5 4 4" xfId="36153"/>
    <cellStyle name="Normal 6 5 3 5 5" xfId="36154"/>
    <cellStyle name="Normal 6 5 3 5 5 2" xfId="36155"/>
    <cellStyle name="Normal 6 5 3 5 5 3" xfId="36156"/>
    <cellStyle name="Normal 6 5 3 5 5 4" xfId="36157"/>
    <cellStyle name="Normal 6 5 3 5 6" xfId="36158"/>
    <cellStyle name="Normal 6 5 3 5 6 2" xfId="36159"/>
    <cellStyle name="Normal 6 5 3 5 6 3" xfId="36160"/>
    <cellStyle name="Normal 6 5 3 5 7" xfId="36161"/>
    <cellStyle name="Normal 6 5 3 5 8" xfId="36162"/>
    <cellStyle name="Normal 6 5 3 5 9" xfId="36163"/>
    <cellStyle name="Normal 6 5 3 6" xfId="36164"/>
    <cellStyle name="Normal 6 5 3 6 2" xfId="36165"/>
    <cellStyle name="Normal 6 5 3 6 2 2" xfId="36166"/>
    <cellStyle name="Normal 6 5 3 6 2 2 2" xfId="36167"/>
    <cellStyle name="Normal 6 5 3 6 2 2 3" xfId="36168"/>
    <cellStyle name="Normal 6 5 3 6 2 2 4" xfId="36169"/>
    <cellStyle name="Normal 6 5 3 6 2 3" xfId="36170"/>
    <cellStyle name="Normal 6 5 3 6 2 3 2" xfId="36171"/>
    <cellStyle name="Normal 6 5 3 6 2 3 3" xfId="36172"/>
    <cellStyle name="Normal 6 5 3 6 2 4" xfId="36173"/>
    <cellStyle name="Normal 6 5 3 6 2 5" xfId="36174"/>
    <cellStyle name="Normal 6 5 3 6 2 6" xfId="36175"/>
    <cellStyle name="Normal 6 5 3 6 3" xfId="36176"/>
    <cellStyle name="Normal 6 5 3 6 3 2" xfId="36177"/>
    <cellStyle name="Normal 6 5 3 6 3 3" xfId="36178"/>
    <cellStyle name="Normal 6 5 3 6 3 4" xfId="36179"/>
    <cellStyle name="Normal 6 5 3 6 4" xfId="36180"/>
    <cellStyle name="Normal 6 5 3 6 4 2" xfId="36181"/>
    <cellStyle name="Normal 6 5 3 6 4 3" xfId="36182"/>
    <cellStyle name="Normal 6 5 3 6 4 4" xfId="36183"/>
    <cellStyle name="Normal 6 5 3 6 5" xfId="36184"/>
    <cellStyle name="Normal 6 5 3 6 5 2" xfId="36185"/>
    <cellStyle name="Normal 6 5 3 6 5 3" xfId="36186"/>
    <cellStyle name="Normal 6 5 3 6 6" xfId="36187"/>
    <cellStyle name="Normal 6 5 3 6 7" xfId="36188"/>
    <cellStyle name="Normal 6 5 3 6 8" xfId="36189"/>
    <cellStyle name="Normal 6 5 3 7" xfId="36190"/>
    <cellStyle name="Normal 6 5 3 7 2" xfId="36191"/>
    <cellStyle name="Normal 6 5 3 7 2 2" xfId="36192"/>
    <cellStyle name="Normal 6 5 3 7 2 3" xfId="36193"/>
    <cellStyle name="Normal 6 5 3 7 2 4" xfId="36194"/>
    <cellStyle name="Normal 6 5 3 7 3" xfId="36195"/>
    <cellStyle name="Normal 6 5 3 7 3 2" xfId="36196"/>
    <cellStyle name="Normal 6 5 3 7 3 3" xfId="36197"/>
    <cellStyle name="Normal 6 5 3 7 4" xfId="36198"/>
    <cellStyle name="Normal 6 5 3 7 5" xfId="36199"/>
    <cellStyle name="Normal 6 5 3 7 6" xfId="36200"/>
    <cellStyle name="Normal 6 5 3 8" xfId="36201"/>
    <cellStyle name="Normal 6 5 3 8 2" xfId="36202"/>
    <cellStyle name="Normal 6 5 3 8 3" xfId="36203"/>
    <cellStyle name="Normal 6 5 3 8 4" xfId="36204"/>
    <cellStyle name="Normal 6 5 3 9" xfId="36205"/>
    <cellStyle name="Normal 6 5 3 9 2" xfId="36206"/>
    <cellStyle name="Normal 6 5 3 9 3" xfId="36207"/>
    <cellStyle name="Normal 6 5 3 9 4" xfId="36208"/>
    <cellStyle name="Normal 6 5 4" xfId="36209"/>
    <cellStyle name="Normal 6 5 4 10" xfId="36210"/>
    <cellStyle name="Normal 6 5 4 11" xfId="36211"/>
    <cellStyle name="Normal 6 5 4 2" xfId="36212"/>
    <cellStyle name="Normal 6 5 4 2 10" xfId="36213"/>
    <cellStyle name="Normal 6 5 4 2 2" xfId="36214"/>
    <cellStyle name="Normal 6 5 4 2 2 2" xfId="36215"/>
    <cellStyle name="Normal 6 5 4 2 2 2 2" xfId="36216"/>
    <cellStyle name="Normal 6 5 4 2 2 2 2 2" xfId="36217"/>
    <cellStyle name="Normal 6 5 4 2 2 2 2 3" xfId="36218"/>
    <cellStyle name="Normal 6 5 4 2 2 2 2 4" xfId="36219"/>
    <cellStyle name="Normal 6 5 4 2 2 2 3" xfId="36220"/>
    <cellStyle name="Normal 6 5 4 2 2 2 3 2" xfId="36221"/>
    <cellStyle name="Normal 6 5 4 2 2 2 3 3" xfId="36222"/>
    <cellStyle name="Normal 6 5 4 2 2 2 4" xfId="36223"/>
    <cellStyle name="Normal 6 5 4 2 2 2 5" xfId="36224"/>
    <cellStyle name="Normal 6 5 4 2 2 2 6" xfId="36225"/>
    <cellStyle name="Normal 6 5 4 2 2 3" xfId="36226"/>
    <cellStyle name="Normal 6 5 4 2 2 3 2" xfId="36227"/>
    <cellStyle name="Normal 6 5 4 2 2 3 3" xfId="36228"/>
    <cellStyle name="Normal 6 5 4 2 2 3 4" xfId="36229"/>
    <cellStyle name="Normal 6 5 4 2 2 4" xfId="36230"/>
    <cellStyle name="Normal 6 5 4 2 2 4 2" xfId="36231"/>
    <cellStyle name="Normal 6 5 4 2 2 4 3" xfId="36232"/>
    <cellStyle name="Normal 6 5 4 2 2 4 4" xfId="36233"/>
    <cellStyle name="Normal 6 5 4 2 2 5" xfId="36234"/>
    <cellStyle name="Normal 6 5 4 2 2 5 2" xfId="36235"/>
    <cellStyle name="Normal 6 5 4 2 2 5 3" xfId="36236"/>
    <cellStyle name="Normal 6 5 4 2 2 5 4" xfId="36237"/>
    <cellStyle name="Normal 6 5 4 2 2 6" xfId="36238"/>
    <cellStyle name="Normal 6 5 4 2 2 6 2" xfId="36239"/>
    <cellStyle name="Normal 6 5 4 2 2 6 3" xfId="36240"/>
    <cellStyle name="Normal 6 5 4 2 2 7" xfId="36241"/>
    <cellStyle name="Normal 6 5 4 2 2 8" xfId="36242"/>
    <cellStyle name="Normal 6 5 4 2 2 9" xfId="36243"/>
    <cellStyle name="Normal 6 5 4 2 3" xfId="36244"/>
    <cellStyle name="Normal 6 5 4 2 3 2" xfId="36245"/>
    <cellStyle name="Normal 6 5 4 2 3 2 2" xfId="36246"/>
    <cellStyle name="Normal 6 5 4 2 3 2 3" xfId="36247"/>
    <cellStyle name="Normal 6 5 4 2 3 2 4" xfId="36248"/>
    <cellStyle name="Normal 6 5 4 2 3 3" xfId="36249"/>
    <cellStyle name="Normal 6 5 4 2 3 3 2" xfId="36250"/>
    <cellStyle name="Normal 6 5 4 2 3 3 3" xfId="36251"/>
    <cellStyle name="Normal 6 5 4 2 3 4" xfId="36252"/>
    <cellStyle name="Normal 6 5 4 2 3 5" xfId="36253"/>
    <cellStyle name="Normal 6 5 4 2 3 6" xfId="36254"/>
    <cellStyle name="Normal 6 5 4 2 4" xfId="36255"/>
    <cellStyle name="Normal 6 5 4 2 4 2" xfId="36256"/>
    <cellStyle name="Normal 6 5 4 2 4 3" xfId="36257"/>
    <cellStyle name="Normal 6 5 4 2 4 4" xfId="36258"/>
    <cellStyle name="Normal 6 5 4 2 5" xfId="36259"/>
    <cellStyle name="Normal 6 5 4 2 5 2" xfId="36260"/>
    <cellStyle name="Normal 6 5 4 2 5 3" xfId="36261"/>
    <cellStyle name="Normal 6 5 4 2 5 4" xfId="36262"/>
    <cellStyle name="Normal 6 5 4 2 6" xfId="36263"/>
    <cellStyle name="Normal 6 5 4 2 6 2" xfId="36264"/>
    <cellStyle name="Normal 6 5 4 2 6 3" xfId="36265"/>
    <cellStyle name="Normal 6 5 4 2 6 4" xfId="36266"/>
    <cellStyle name="Normal 6 5 4 2 7" xfId="36267"/>
    <cellStyle name="Normal 6 5 4 2 7 2" xfId="36268"/>
    <cellStyle name="Normal 6 5 4 2 7 3" xfId="36269"/>
    <cellStyle name="Normal 6 5 4 2 8" xfId="36270"/>
    <cellStyle name="Normal 6 5 4 2 9" xfId="36271"/>
    <cellStyle name="Normal 6 5 4 3" xfId="36272"/>
    <cellStyle name="Normal 6 5 4 3 2" xfId="36273"/>
    <cellStyle name="Normal 6 5 4 3 2 2" xfId="36274"/>
    <cellStyle name="Normal 6 5 4 3 2 2 2" xfId="36275"/>
    <cellStyle name="Normal 6 5 4 3 2 2 3" xfId="36276"/>
    <cellStyle name="Normal 6 5 4 3 2 2 4" xfId="36277"/>
    <cellStyle name="Normal 6 5 4 3 2 3" xfId="36278"/>
    <cellStyle name="Normal 6 5 4 3 2 3 2" xfId="36279"/>
    <cellStyle name="Normal 6 5 4 3 2 3 3" xfId="36280"/>
    <cellStyle name="Normal 6 5 4 3 2 4" xfId="36281"/>
    <cellStyle name="Normal 6 5 4 3 2 5" xfId="36282"/>
    <cellStyle name="Normal 6 5 4 3 2 6" xfId="36283"/>
    <cellStyle name="Normal 6 5 4 3 3" xfId="36284"/>
    <cellStyle name="Normal 6 5 4 3 3 2" xfId="36285"/>
    <cellStyle name="Normal 6 5 4 3 3 3" xfId="36286"/>
    <cellStyle name="Normal 6 5 4 3 3 4" xfId="36287"/>
    <cellStyle name="Normal 6 5 4 3 4" xfId="36288"/>
    <cellStyle name="Normal 6 5 4 3 4 2" xfId="36289"/>
    <cellStyle name="Normal 6 5 4 3 4 3" xfId="36290"/>
    <cellStyle name="Normal 6 5 4 3 4 4" xfId="36291"/>
    <cellStyle name="Normal 6 5 4 3 5" xfId="36292"/>
    <cellStyle name="Normal 6 5 4 3 5 2" xfId="36293"/>
    <cellStyle name="Normal 6 5 4 3 5 3" xfId="36294"/>
    <cellStyle name="Normal 6 5 4 3 5 4" xfId="36295"/>
    <cellStyle name="Normal 6 5 4 3 6" xfId="36296"/>
    <cellStyle name="Normal 6 5 4 3 6 2" xfId="36297"/>
    <cellStyle name="Normal 6 5 4 3 6 3" xfId="36298"/>
    <cellStyle name="Normal 6 5 4 3 7" xfId="36299"/>
    <cellStyle name="Normal 6 5 4 3 8" xfId="36300"/>
    <cellStyle name="Normal 6 5 4 3 9" xfId="36301"/>
    <cellStyle name="Normal 6 5 4 4" xfId="36302"/>
    <cellStyle name="Normal 6 5 4 4 2" xfId="36303"/>
    <cellStyle name="Normal 6 5 4 4 2 2" xfId="36304"/>
    <cellStyle name="Normal 6 5 4 4 2 3" xfId="36305"/>
    <cellStyle name="Normal 6 5 4 4 2 4" xfId="36306"/>
    <cellStyle name="Normal 6 5 4 4 3" xfId="36307"/>
    <cellStyle name="Normal 6 5 4 4 3 2" xfId="36308"/>
    <cellStyle name="Normal 6 5 4 4 3 3" xfId="36309"/>
    <cellStyle name="Normal 6 5 4 4 4" xfId="36310"/>
    <cellStyle name="Normal 6 5 4 4 5" xfId="36311"/>
    <cellStyle name="Normal 6 5 4 4 6" xfId="36312"/>
    <cellStyle name="Normal 6 5 4 5" xfId="36313"/>
    <cellStyle name="Normal 6 5 4 5 2" xfId="36314"/>
    <cellStyle name="Normal 6 5 4 5 3" xfId="36315"/>
    <cellStyle name="Normal 6 5 4 5 4" xfId="36316"/>
    <cellStyle name="Normal 6 5 4 6" xfId="36317"/>
    <cellStyle name="Normal 6 5 4 6 2" xfId="36318"/>
    <cellStyle name="Normal 6 5 4 6 3" xfId="36319"/>
    <cellStyle name="Normal 6 5 4 6 4" xfId="36320"/>
    <cellStyle name="Normal 6 5 4 7" xfId="36321"/>
    <cellStyle name="Normal 6 5 4 7 2" xfId="36322"/>
    <cellStyle name="Normal 6 5 4 7 3" xfId="36323"/>
    <cellStyle name="Normal 6 5 4 7 4" xfId="36324"/>
    <cellStyle name="Normal 6 5 4 8" xfId="36325"/>
    <cellStyle name="Normal 6 5 4 8 2" xfId="36326"/>
    <cellStyle name="Normal 6 5 4 8 3" xfId="36327"/>
    <cellStyle name="Normal 6 5 4 9" xfId="36328"/>
    <cellStyle name="Normal 6 5 5" xfId="36329"/>
    <cellStyle name="Normal 6 5 5 10" xfId="36330"/>
    <cellStyle name="Normal 6 5 5 11" xfId="36331"/>
    <cellStyle name="Normal 6 5 5 2" xfId="36332"/>
    <cellStyle name="Normal 6 5 5 2 10" xfId="36333"/>
    <cellStyle name="Normal 6 5 5 2 2" xfId="36334"/>
    <cellStyle name="Normal 6 5 5 2 2 2" xfId="36335"/>
    <cellStyle name="Normal 6 5 5 2 2 2 2" xfId="36336"/>
    <cellStyle name="Normal 6 5 5 2 2 2 2 2" xfId="36337"/>
    <cellStyle name="Normal 6 5 5 2 2 2 2 3" xfId="36338"/>
    <cellStyle name="Normal 6 5 5 2 2 2 2 4" xfId="36339"/>
    <cellStyle name="Normal 6 5 5 2 2 2 3" xfId="36340"/>
    <cellStyle name="Normal 6 5 5 2 2 2 3 2" xfId="36341"/>
    <cellStyle name="Normal 6 5 5 2 2 2 3 3" xfId="36342"/>
    <cellStyle name="Normal 6 5 5 2 2 2 4" xfId="36343"/>
    <cellStyle name="Normal 6 5 5 2 2 2 5" xfId="36344"/>
    <cellStyle name="Normal 6 5 5 2 2 2 6" xfId="36345"/>
    <cellStyle name="Normal 6 5 5 2 2 3" xfId="36346"/>
    <cellStyle name="Normal 6 5 5 2 2 3 2" xfId="36347"/>
    <cellStyle name="Normal 6 5 5 2 2 3 3" xfId="36348"/>
    <cellStyle name="Normal 6 5 5 2 2 3 4" xfId="36349"/>
    <cellStyle name="Normal 6 5 5 2 2 4" xfId="36350"/>
    <cellStyle name="Normal 6 5 5 2 2 4 2" xfId="36351"/>
    <cellStyle name="Normal 6 5 5 2 2 4 3" xfId="36352"/>
    <cellStyle name="Normal 6 5 5 2 2 4 4" xfId="36353"/>
    <cellStyle name="Normal 6 5 5 2 2 5" xfId="36354"/>
    <cellStyle name="Normal 6 5 5 2 2 5 2" xfId="36355"/>
    <cellStyle name="Normal 6 5 5 2 2 5 3" xfId="36356"/>
    <cellStyle name="Normal 6 5 5 2 2 5 4" xfId="36357"/>
    <cellStyle name="Normal 6 5 5 2 2 6" xfId="36358"/>
    <cellStyle name="Normal 6 5 5 2 2 6 2" xfId="36359"/>
    <cellStyle name="Normal 6 5 5 2 2 6 3" xfId="36360"/>
    <cellStyle name="Normal 6 5 5 2 2 7" xfId="36361"/>
    <cellStyle name="Normal 6 5 5 2 2 8" xfId="36362"/>
    <cellStyle name="Normal 6 5 5 2 2 9" xfId="36363"/>
    <cellStyle name="Normal 6 5 5 2 3" xfId="36364"/>
    <cellStyle name="Normal 6 5 5 2 3 2" xfId="36365"/>
    <cellStyle name="Normal 6 5 5 2 3 2 2" xfId="36366"/>
    <cellStyle name="Normal 6 5 5 2 3 2 3" xfId="36367"/>
    <cellStyle name="Normal 6 5 5 2 3 2 4" xfId="36368"/>
    <cellStyle name="Normal 6 5 5 2 3 3" xfId="36369"/>
    <cellStyle name="Normal 6 5 5 2 3 3 2" xfId="36370"/>
    <cellStyle name="Normal 6 5 5 2 3 3 3" xfId="36371"/>
    <cellStyle name="Normal 6 5 5 2 3 4" xfId="36372"/>
    <cellStyle name="Normal 6 5 5 2 3 5" xfId="36373"/>
    <cellStyle name="Normal 6 5 5 2 3 6" xfId="36374"/>
    <cellStyle name="Normal 6 5 5 2 4" xfId="36375"/>
    <cellStyle name="Normal 6 5 5 2 4 2" xfId="36376"/>
    <cellStyle name="Normal 6 5 5 2 4 3" xfId="36377"/>
    <cellStyle name="Normal 6 5 5 2 4 4" xfId="36378"/>
    <cellStyle name="Normal 6 5 5 2 5" xfId="36379"/>
    <cellStyle name="Normal 6 5 5 2 5 2" xfId="36380"/>
    <cellStyle name="Normal 6 5 5 2 5 3" xfId="36381"/>
    <cellStyle name="Normal 6 5 5 2 5 4" xfId="36382"/>
    <cellStyle name="Normal 6 5 5 2 6" xfId="36383"/>
    <cellStyle name="Normal 6 5 5 2 6 2" xfId="36384"/>
    <cellStyle name="Normal 6 5 5 2 6 3" xfId="36385"/>
    <cellStyle name="Normal 6 5 5 2 6 4" xfId="36386"/>
    <cellStyle name="Normal 6 5 5 2 7" xfId="36387"/>
    <cellStyle name="Normal 6 5 5 2 7 2" xfId="36388"/>
    <cellStyle name="Normal 6 5 5 2 7 3" xfId="36389"/>
    <cellStyle name="Normal 6 5 5 2 8" xfId="36390"/>
    <cellStyle name="Normal 6 5 5 2 9" xfId="36391"/>
    <cellStyle name="Normal 6 5 5 3" xfId="36392"/>
    <cellStyle name="Normal 6 5 5 3 2" xfId="36393"/>
    <cellStyle name="Normal 6 5 5 3 2 2" xfId="36394"/>
    <cellStyle name="Normal 6 5 5 3 2 2 2" xfId="36395"/>
    <cellStyle name="Normal 6 5 5 3 2 2 3" xfId="36396"/>
    <cellStyle name="Normal 6 5 5 3 2 2 4" xfId="36397"/>
    <cellStyle name="Normal 6 5 5 3 2 3" xfId="36398"/>
    <cellStyle name="Normal 6 5 5 3 2 3 2" xfId="36399"/>
    <cellStyle name="Normal 6 5 5 3 2 3 3" xfId="36400"/>
    <cellStyle name="Normal 6 5 5 3 2 4" xfId="36401"/>
    <cellStyle name="Normal 6 5 5 3 2 5" xfId="36402"/>
    <cellStyle name="Normal 6 5 5 3 2 6" xfId="36403"/>
    <cellStyle name="Normal 6 5 5 3 3" xfId="36404"/>
    <cellStyle name="Normal 6 5 5 3 3 2" xfId="36405"/>
    <cellStyle name="Normal 6 5 5 3 3 3" xfId="36406"/>
    <cellStyle name="Normal 6 5 5 3 3 4" xfId="36407"/>
    <cellStyle name="Normal 6 5 5 3 4" xfId="36408"/>
    <cellStyle name="Normal 6 5 5 3 4 2" xfId="36409"/>
    <cellStyle name="Normal 6 5 5 3 4 3" xfId="36410"/>
    <cellStyle name="Normal 6 5 5 3 4 4" xfId="36411"/>
    <cellStyle name="Normal 6 5 5 3 5" xfId="36412"/>
    <cellStyle name="Normal 6 5 5 3 5 2" xfId="36413"/>
    <cellStyle name="Normal 6 5 5 3 5 3" xfId="36414"/>
    <cellStyle name="Normal 6 5 5 3 5 4" xfId="36415"/>
    <cellStyle name="Normal 6 5 5 3 6" xfId="36416"/>
    <cellStyle name="Normal 6 5 5 3 6 2" xfId="36417"/>
    <cellStyle name="Normal 6 5 5 3 6 3" xfId="36418"/>
    <cellStyle name="Normal 6 5 5 3 7" xfId="36419"/>
    <cellStyle name="Normal 6 5 5 3 8" xfId="36420"/>
    <cellStyle name="Normal 6 5 5 3 9" xfId="36421"/>
    <cellStyle name="Normal 6 5 5 4" xfId="36422"/>
    <cellStyle name="Normal 6 5 5 4 2" xfId="36423"/>
    <cellStyle name="Normal 6 5 5 4 2 2" xfId="36424"/>
    <cellStyle name="Normal 6 5 5 4 2 3" xfId="36425"/>
    <cellStyle name="Normal 6 5 5 4 2 4" xfId="36426"/>
    <cellStyle name="Normal 6 5 5 4 3" xfId="36427"/>
    <cellStyle name="Normal 6 5 5 4 3 2" xfId="36428"/>
    <cellStyle name="Normal 6 5 5 4 3 3" xfId="36429"/>
    <cellStyle name="Normal 6 5 5 4 4" xfId="36430"/>
    <cellStyle name="Normal 6 5 5 4 5" xfId="36431"/>
    <cellStyle name="Normal 6 5 5 4 6" xfId="36432"/>
    <cellStyle name="Normal 6 5 5 5" xfId="36433"/>
    <cellStyle name="Normal 6 5 5 5 2" xfId="36434"/>
    <cellStyle name="Normal 6 5 5 5 3" xfId="36435"/>
    <cellStyle name="Normal 6 5 5 5 4" xfId="36436"/>
    <cellStyle name="Normal 6 5 5 6" xfId="36437"/>
    <cellStyle name="Normal 6 5 5 6 2" xfId="36438"/>
    <cellStyle name="Normal 6 5 5 6 3" xfId="36439"/>
    <cellStyle name="Normal 6 5 5 6 4" xfId="36440"/>
    <cellStyle name="Normal 6 5 5 7" xfId="36441"/>
    <cellStyle name="Normal 6 5 5 7 2" xfId="36442"/>
    <cellStyle name="Normal 6 5 5 7 3" xfId="36443"/>
    <cellStyle name="Normal 6 5 5 7 4" xfId="36444"/>
    <cellStyle name="Normal 6 5 5 8" xfId="36445"/>
    <cellStyle name="Normal 6 5 5 8 2" xfId="36446"/>
    <cellStyle name="Normal 6 5 5 8 3" xfId="36447"/>
    <cellStyle name="Normal 6 5 5 9" xfId="36448"/>
    <cellStyle name="Normal 6 5 6" xfId="36449"/>
    <cellStyle name="Normal 6 5 6 10" xfId="36450"/>
    <cellStyle name="Normal 6 5 6 11" xfId="36451"/>
    <cellStyle name="Normal 6 5 6 2" xfId="36452"/>
    <cellStyle name="Normal 6 5 6 2 10" xfId="36453"/>
    <cellStyle name="Normal 6 5 6 2 2" xfId="36454"/>
    <cellStyle name="Normal 6 5 6 2 2 2" xfId="36455"/>
    <cellStyle name="Normal 6 5 6 2 2 2 2" xfId="36456"/>
    <cellStyle name="Normal 6 5 6 2 2 2 2 2" xfId="36457"/>
    <cellStyle name="Normal 6 5 6 2 2 2 2 3" xfId="36458"/>
    <cellStyle name="Normal 6 5 6 2 2 2 2 4" xfId="36459"/>
    <cellStyle name="Normal 6 5 6 2 2 2 3" xfId="36460"/>
    <cellStyle name="Normal 6 5 6 2 2 2 3 2" xfId="36461"/>
    <cellStyle name="Normal 6 5 6 2 2 2 3 3" xfId="36462"/>
    <cellStyle name="Normal 6 5 6 2 2 2 4" xfId="36463"/>
    <cellStyle name="Normal 6 5 6 2 2 2 5" xfId="36464"/>
    <cellStyle name="Normal 6 5 6 2 2 2 6" xfId="36465"/>
    <cellStyle name="Normal 6 5 6 2 2 3" xfId="36466"/>
    <cellStyle name="Normal 6 5 6 2 2 3 2" xfId="36467"/>
    <cellStyle name="Normal 6 5 6 2 2 3 3" xfId="36468"/>
    <cellStyle name="Normal 6 5 6 2 2 3 4" xfId="36469"/>
    <cellStyle name="Normal 6 5 6 2 2 4" xfId="36470"/>
    <cellStyle name="Normal 6 5 6 2 2 4 2" xfId="36471"/>
    <cellStyle name="Normal 6 5 6 2 2 4 3" xfId="36472"/>
    <cellStyle name="Normal 6 5 6 2 2 4 4" xfId="36473"/>
    <cellStyle name="Normal 6 5 6 2 2 5" xfId="36474"/>
    <cellStyle name="Normal 6 5 6 2 2 5 2" xfId="36475"/>
    <cellStyle name="Normal 6 5 6 2 2 5 3" xfId="36476"/>
    <cellStyle name="Normal 6 5 6 2 2 5 4" xfId="36477"/>
    <cellStyle name="Normal 6 5 6 2 2 6" xfId="36478"/>
    <cellStyle name="Normal 6 5 6 2 2 6 2" xfId="36479"/>
    <cellStyle name="Normal 6 5 6 2 2 6 3" xfId="36480"/>
    <cellStyle name="Normal 6 5 6 2 2 7" xfId="36481"/>
    <cellStyle name="Normal 6 5 6 2 2 8" xfId="36482"/>
    <cellStyle name="Normal 6 5 6 2 2 9" xfId="36483"/>
    <cellStyle name="Normal 6 5 6 2 3" xfId="36484"/>
    <cellStyle name="Normal 6 5 6 2 3 2" xfId="36485"/>
    <cellStyle name="Normal 6 5 6 2 3 2 2" xfId="36486"/>
    <cellStyle name="Normal 6 5 6 2 3 2 3" xfId="36487"/>
    <cellStyle name="Normal 6 5 6 2 3 2 4" xfId="36488"/>
    <cellStyle name="Normal 6 5 6 2 3 3" xfId="36489"/>
    <cellStyle name="Normal 6 5 6 2 3 3 2" xfId="36490"/>
    <cellStyle name="Normal 6 5 6 2 3 3 3" xfId="36491"/>
    <cellStyle name="Normal 6 5 6 2 3 4" xfId="36492"/>
    <cellStyle name="Normal 6 5 6 2 3 5" xfId="36493"/>
    <cellStyle name="Normal 6 5 6 2 3 6" xfId="36494"/>
    <cellStyle name="Normal 6 5 6 2 4" xfId="36495"/>
    <cellStyle name="Normal 6 5 6 2 4 2" xfId="36496"/>
    <cellStyle name="Normal 6 5 6 2 4 3" xfId="36497"/>
    <cellStyle name="Normal 6 5 6 2 4 4" xfId="36498"/>
    <cellStyle name="Normal 6 5 6 2 5" xfId="36499"/>
    <cellStyle name="Normal 6 5 6 2 5 2" xfId="36500"/>
    <cellStyle name="Normal 6 5 6 2 5 3" xfId="36501"/>
    <cellStyle name="Normal 6 5 6 2 5 4" xfId="36502"/>
    <cellStyle name="Normal 6 5 6 2 6" xfId="36503"/>
    <cellStyle name="Normal 6 5 6 2 6 2" xfId="36504"/>
    <cellStyle name="Normal 6 5 6 2 6 3" xfId="36505"/>
    <cellStyle name="Normal 6 5 6 2 6 4" xfId="36506"/>
    <cellStyle name="Normal 6 5 6 2 7" xfId="36507"/>
    <cellStyle name="Normal 6 5 6 2 7 2" xfId="36508"/>
    <cellStyle name="Normal 6 5 6 2 7 3" xfId="36509"/>
    <cellStyle name="Normal 6 5 6 2 8" xfId="36510"/>
    <cellStyle name="Normal 6 5 6 2 9" xfId="36511"/>
    <cellStyle name="Normal 6 5 6 3" xfId="36512"/>
    <cellStyle name="Normal 6 5 6 3 2" xfId="36513"/>
    <cellStyle name="Normal 6 5 6 3 2 2" xfId="36514"/>
    <cellStyle name="Normal 6 5 6 3 2 2 2" xfId="36515"/>
    <cellStyle name="Normal 6 5 6 3 2 2 3" xfId="36516"/>
    <cellStyle name="Normal 6 5 6 3 2 2 4" xfId="36517"/>
    <cellStyle name="Normal 6 5 6 3 2 3" xfId="36518"/>
    <cellStyle name="Normal 6 5 6 3 2 3 2" xfId="36519"/>
    <cellStyle name="Normal 6 5 6 3 2 3 3" xfId="36520"/>
    <cellStyle name="Normal 6 5 6 3 2 4" xfId="36521"/>
    <cellStyle name="Normal 6 5 6 3 2 5" xfId="36522"/>
    <cellStyle name="Normal 6 5 6 3 2 6" xfId="36523"/>
    <cellStyle name="Normal 6 5 6 3 3" xfId="36524"/>
    <cellStyle name="Normal 6 5 6 3 3 2" xfId="36525"/>
    <cellStyle name="Normal 6 5 6 3 3 3" xfId="36526"/>
    <cellStyle name="Normal 6 5 6 3 3 4" xfId="36527"/>
    <cellStyle name="Normal 6 5 6 3 4" xfId="36528"/>
    <cellStyle name="Normal 6 5 6 3 4 2" xfId="36529"/>
    <cellStyle name="Normal 6 5 6 3 4 3" xfId="36530"/>
    <cellStyle name="Normal 6 5 6 3 4 4" xfId="36531"/>
    <cellStyle name="Normal 6 5 6 3 5" xfId="36532"/>
    <cellStyle name="Normal 6 5 6 3 5 2" xfId="36533"/>
    <cellStyle name="Normal 6 5 6 3 5 3" xfId="36534"/>
    <cellStyle name="Normal 6 5 6 3 5 4" xfId="36535"/>
    <cellStyle name="Normal 6 5 6 3 6" xfId="36536"/>
    <cellStyle name="Normal 6 5 6 3 6 2" xfId="36537"/>
    <cellStyle name="Normal 6 5 6 3 6 3" xfId="36538"/>
    <cellStyle name="Normal 6 5 6 3 7" xfId="36539"/>
    <cellStyle name="Normal 6 5 6 3 8" xfId="36540"/>
    <cellStyle name="Normal 6 5 6 3 9" xfId="36541"/>
    <cellStyle name="Normal 6 5 6 4" xfId="36542"/>
    <cellStyle name="Normal 6 5 6 4 2" xfId="36543"/>
    <cellStyle name="Normal 6 5 6 4 2 2" xfId="36544"/>
    <cellStyle name="Normal 6 5 6 4 2 3" xfId="36545"/>
    <cellStyle name="Normal 6 5 6 4 2 4" xfId="36546"/>
    <cellStyle name="Normal 6 5 6 4 3" xfId="36547"/>
    <cellStyle name="Normal 6 5 6 4 3 2" xfId="36548"/>
    <cellStyle name="Normal 6 5 6 4 3 3" xfId="36549"/>
    <cellStyle name="Normal 6 5 6 4 4" xfId="36550"/>
    <cellStyle name="Normal 6 5 6 4 5" xfId="36551"/>
    <cellStyle name="Normal 6 5 6 4 6" xfId="36552"/>
    <cellStyle name="Normal 6 5 6 5" xfId="36553"/>
    <cellStyle name="Normal 6 5 6 5 2" xfId="36554"/>
    <cellStyle name="Normal 6 5 6 5 3" xfId="36555"/>
    <cellStyle name="Normal 6 5 6 5 4" xfId="36556"/>
    <cellStyle name="Normal 6 5 6 6" xfId="36557"/>
    <cellStyle name="Normal 6 5 6 6 2" xfId="36558"/>
    <cellStyle name="Normal 6 5 6 6 3" xfId="36559"/>
    <cellStyle name="Normal 6 5 6 6 4" xfId="36560"/>
    <cellStyle name="Normal 6 5 6 7" xfId="36561"/>
    <cellStyle name="Normal 6 5 6 7 2" xfId="36562"/>
    <cellStyle name="Normal 6 5 6 7 3" xfId="36563"/>
    <cellStyle name="Normal 6 5 6 7 4" xfId="36564"/>
    <cellStyle name="Normal 6 5 6 8" xfId="36565"/>
    <cellStyle name="Normal 6 5 6 8 2" xfId="36566"/>
    <cellStyle name="Normal 6 5 6 8 3" xfId="36567"/>
    <cellStyle name="Normal 6 5 6 9" xfId="36568"/>
    <cellStyle name="Normal 6 5 7" xfId="36569"/>
    <cellStyle name="Normal 6 5 7 10" xfId="36570"/>
    <cellStyle name="Normal 6 5 7 2" xfId="36571"/>
    <cellStyle name="Normal 6 5 7 2 2" xfId="36572"/>
    <cellStyle name="Normal 6 5 7 2 2 2" xfId="36573"/>
    <cellStyle name="Normal 6 5 7 2 2 2 2" xfId="36574"/>
    <cellStyle name="Normal 6 5 7 2 2 2 3" xfId="36575"/>
    <cellStyle name="Normal 6 5 7 2 2 2 4" xfId="36576"/>
    <cellStyle name="Normal 6 5 7 2 2 3" xfId="36577"/>
    <cellStyle name="Normal 6 5 7 2 2 3 2" xfId="36578"/>
    <cellStyle name="Normal 6 5 7 2 2 3 3" xfId="36579"/>
    <cellStyle name="Normal 6 5 7 2 2 4" xfId="36580"/>
    <cellStyle name="Normal 6 5 7 2 2 5" xfId="36581"/>
    <cellStyle name="Normal 6 5 7 2 2 6" xfId="36582"/>
    <cellStyle name="Normal 6 5 7 2 3" xfId="36583"/>
    <cellStyle name="Normal 6 5 7 2 3 2" xfId="36584"/>
    <cellStyle name="Normal 6 5 7 2 3 3" xfId="36585"/>
    <cellStyle name="Normal 6 5 7 2 3 4" xfId="36586"/>
    <cellStyle name="Normal 6 5 7 2 4" xfId="36587"/>
    <cellStyle name="Normal 6 5 7 2 4 2" xfId="36588"/>
    <cellStyle name="Normal 6 5 7 2 4 3" xfId="36589"/>
    <cellStyle name="Normal 6 5 7 2 4 4" xfId="36590"/>
    <cellStyle name="Normal 6 5 7 2 5" xfId="36591"/>
    <cellStyle name="Normal 6 5 7 2 5 2" xfId="36592"/>
    <cellStyle name="Normal 6 5 7 2 5 3" xfId="36593"/>
    <cellStyle name="Normal 6 5 7 2 5 4" xfId="36594"/>
    <cellStyle name="Normal 6 5 7 2 6" xfId="36595"/>
    <cellStyle name="Normal 6 5 7 2 6 2" xfId="36596"/>
    <cellStyle name="Normal 6 5 7 2 6 3" xfId="36597"/>
    <cellStyle name="Normal 6 5 7 2 7" xfId="36598"/>
    <cellStyle name="Normal 6 5 7 2 8" xfId="36599"/>
    <cellStyle name="Normal 6 5 7 2 9" xfId="36600"/>
    <cellStyle name="Normal 6 5 7 3" xfId="36601"/>
    <cellStyle name="Normal 6 5 7 3 2" xfId="36602"/>
    <cellStyle name="Normal 6 5 7 3 2 2" xfId="36603"/>
    <cellStyle name="Normal 6 5 7 3 2 3" xfId="36604"/>
    <cellStyle name="Normal 6 5 7 3 2 4" xfId="36605"/>
    <cellStyle name="Normal 6 5 7 3 3" xfId="36606"/>
    <cellStyle name="Normal 6 5 7 3 3 2" xfId="36607"/>
    <cellStyle name="Normal 6 5 7 3 3 3" xfId="36608"/>
    <cellStyle name="Normal 6 5 7 3 4" xfId="36609"/>
    <cellStyle name="Normal 6 5 7 3 5" xfId="36610"/>
    <cellStyle name="Normal 6 5 7 3 6" xfId="36611"/>
    <cellStyle name="Normal 6 5 7 4" xfId="36612"/>
    <cellStyle name="Normal 6 5 7 4 2" xfId="36613"/>
    <cellStyle name="Normal 6 5 7 4 3" xfId="36614"/>
    <cellStyle name="Normal 6 5 7 4 4" xfId="36615"/>
    <cellStyle name="Normal 6 5 7 5" xfId="36616"/>
    <cellStyle name="Normal 6 5 7 5 2" xfId="36617"/>
    <cellStyle name="Normal 6 5 7 5 3" xfId="36618"/>
    <cellStyle name="Normal 6 5 7 5 4" xfId="36619"/>
    <cellStyle name="Normal 6 5 7 6" xfId="36620"/>
    <cellStyle name="Normal 6 5 7 6 2" xfId="36621"/>
    <cellStyle name="Normal 6 5 7 6 3" xfId="36622"/>
    <cellStyle name="Normal 6 5 7 6 4" xfId="36623"/>
    <cellStyle name="Normal 6 5 7 7" xfId="36624"/>
    <cellStyle name="Normal 6 5 7 7 2" xfId="36625"/>
    <cellStyle name="Normal 6 5 7 7 3" xfId="36626"/>
    <cellStyle name="Normal 6 5 7 8" xfId="36627"/>
    <cellStyle name="Normal 6 5 7 9" xfId="36628"/>
    <cellStyle name="Normal 6 5 8" xfId="36629"/>
    <cellStyle name="Normal 6 5 8 2" xfId="36630"/>
    <cellStyle name="Normal 6 5 8 2 2" xfId="36631"/>
    <cellStyle name="Normal 6 5 8 2 2 2" xfId="36632"/>
    <cellStyle name="Normal 6 5 8 2 2 3" xfId="36633"/>
    <cellStyle name="Normal 6 5 8 2 2 4" xfId="36634"/>
    <cellStyle name="Normal 6 5 8 2 3" xfId="36635"/>
    <cellStyle name="Normal 6 5 8 2 3 2" xfId="36636"/>
    <cellStyle name="Normal 6 5 8 2 3 3" xfId="36637"/>
    <cellStyle name="Normal 6 5 8 2 4" xfId="36638"/>
    <cellStyle name="Normal 6 5 8 2 5" xfId="36639"/>
    <cellStyle name="Normal 6 5 8 2 6" xfId="36640"/>
    <cellStyle name="Normal 6 5 8 3" xfId="36641"/>
    <cellStyle name="Normal 6 5 8 3 2" xfId="36642"/>
    <cellStyle name="Normal 6 5 8 3 3" xfId="36643"/>
    <cellStyle name="Normal 6 5 8 3 4" xfId="36644"/>
    <cellStyle name="Normal 6 5 8 4" xfId="36645"/>
    <cellStyle name="Normal 6 5 8 4 2" xfId="36646"/>
    <cellStyle name="Normal 6 5 8 4 3" xfId="36647"/>
    <cellStyle name="Normal 6 5 8 4 4" xfId="36648"/>
    <cellStyle name="Normal 6 5 8 5" xfId="36649"/>
    <cellStyle name="Normal 6 5 8 5 2" xfId="36650"/>
    <cellStyle name="Normal 6 5 8 5 3" xfId="36651"/>
    <cellStyle name="Normal 6 5 8 5 4" xfId="36652"/>
    <cellStyle name="Normal 6 5 8 6" xfId="36653"/>
    <cellStyle name="Normal 6 5 8 6 2" xfId="36654"/>
    <cellStyle name="Normal 6 5 8 6 3" xfId="36655"/>
    <cellStyle name="Normal 6 5 8 7" xfId="36656"/>
    <cellStyle name="Normal 6 5 8 8" xfId="36657"/>
    <cellStyle name="Normal 6 5 8 9" xfId="36658"/>
    <cellStyle name="Normal 6 5 9" xfId="36659"/>
    <cellStyle name="Normal 6 5 9 2" xfId="36660"/>
    <cellStyle name="Normal 6 5 9 2 2" xfId="36661"/>
    <cellStyle name="Normal 6 5 9 2 2 2" xfId="36662"/>
    <cellStyle name="Normal 6 5 9 2 2 3" xfId="36663"/>
    <cellStyle name="Normal 6 5 9 2 2 4" xfId="36664"/>
    <cellStyle name="Normal 6 5 9 2 3" xfId="36665"/>
    <cellStyle name="Normal 6 5 9 2 3 2" xfId="36666"/>
    <cellStyle name="Normal 6 5 9 2 3 3" xfId="36667"/>
    <cellStyle name="Normal 6 5 9 2 4" xfId="36668"/>
    <cellStyle name="Normal 6 5 9 2 5" xfId="36669"/>
    <cellStyle name="Normal 6 5 9 2 6" xfId="36670"/>
    <cellStyle name="Normal 6 5 9 3" xfId="36671"/>
    <cellStyle name="Normal 6 5 9 3 2" xfId="36672"/>
    <cellStyle name="Normal 6 5 9 3 3" xfId="36673"/>
    <cellStyle name="Normal 6 5 9 3 4" xfId="36674"/>
    <cellStyle name="Normal 6 5 9 4" xfId="36675"/>
    <cellStyle name="Normal 6 5 9 4 2" xfId="36676"/>
    <cellStyle name="Normal 6 5 9 4 3" xfId="36677"/>
    <cellStyle name="Normal 6 5 9 4 4" xfId="36678"/>
    <cellStyle name="Normal 6 5 9 5" xfId="36679"/>
    <cellStyle name="Normal 6 5 9 5 2" xfId="36680"/>
    <cellStyle name="Normal 6 5 9 5 3" xfId="36681"/>
    <cellStyle name="Normal 6 5 9 5 4" xfId="36682"/>
    <cellStyle name="Normal 6 5 9 6" xfId="36683"/>
    <cellStyle name="Normal 6 5 9 6 2" xfId="36684"/>
    <cellStyle name="Normal 6 5 9 6 3" xfId="36685"/>
    <cellStyle name="Normal 6 5 9 7" xfId="36686"/>
    <cellStyle name="Normal 6 5 9 8" xfId="36687"/>
    <cellStyle name="Normal 6 5 9 9" xfId="36688"/>
    <cellStyle name="Normal 6 6" xfId="180"/>
    <cellStyle name="Normal 6 6 10" xfId="36689"/>
    <cellStyle name="Normal 6 6 10 2" xfId="36690"/>
    <cellStyle name="Normal 6 6 10 3" xfId="36691"/>
    <cellStyle name="Normal 6 6 10 4" xfId="36692"/>
    <cellStyle name="Normal 6 6 11" xfId="36693"/>
    <cellStyle name="Normal 6 6 11 2" xfId="36694"/>
    <cellStyle name="Normal 6 6 11 3" xfId="36695"/>
    <cellStyle name="Normal 6 6 12" xfId="36696"/>
    <cellStyle name="Normal 6 6 13" xfId="36697"/>
    <cellStyle name="Normal 6 6 14" xfId="36698"/>
    <cellStyle name="Normal 6 6 2" xfId="36699"/>
    <cellStyle name="Normal 6 6 2 10" xfId="36700"/>
    <cellStyle name="Normal 6 6 2 11" xfId="36701"/>
    <cellStyle name="Normal 6 6 2 2" xfId="36702"/>
    <cellStyle name="Normal 6 6 2 2 10" xfId="36703"/>
    <cellStyle name="Normal 6 6 2 2 2" xfId="36704"/>
    <cellStyle name="Normal 6 6 2 2 2 2" xfId="36705"/>
    <cellStyle name="Normal 6 6 2 2 2 2 2" xfId="36706"/>
    <cellStyle name="Normal 6 6 2 2 2 2 2 2" xfId="36707"/>
    <cellStyle name="Normal 6 6 2 2 2 2 2 3" xfId="36708"/>
    <cellStyle name="Normal 6 6 2 2 2 2 2 4" xfId="36709"/>
    <cellStyle name="Normal 6 6 2 2 2 2 3" xfId="36710"/>
    <cellStyle name="Normal 6 6 2 2 2 2 3 2" xfId="36711"/>
    <cellStyle name="Normal 6 6 2 2 2 2 3 3" xfId="36712"/>
    <cellStyle name="Normal 6 6 2 2 2 2 4" xfId="36713"/>
    <cellStyle name="Normal 6 6 2 2 2 2 5" xfId="36714"/>
    <cellStyle name="Normal 6 6 2 2 2 2 6" xfId="36715"/>
    <cellStyle name="Normal 6 6 2 2 2 3" xfId="36716"/>
    <cellStyle name="Normal 6 6 2 2 2 3 2" xfId="36717"/>
    <cellStyle name="Normal 6 6 2 2 2 3 3" xfId="36718"/>
    <cellStyle name="Normal 6 6 2 2 2 3 4" xfId="36719"/>
    <cellStyle name="Normal 6 6 2 2 2 4" xfId="36720"/>
    <cellStyle name="Normal 6 6 2 2 2 4 2" xfId="36721"/>
    <cellStyle name="Normal 6 6 2 2 2 4 3" xfId="36722"/>
    <cellStyle name="Normal 6 6 2 2 2 4 4" xfId="36723"/>
    <cellStyle name="Normal 6 6 2 2 2 5" xfId="36724"/>
    <cellStyle name="Normal 6 6 2 2 2 5 2" xfId="36725"/>
    <cellStyle name="Normal 6 6 2 2 2 5 3" xfId="36726"/>
    <cellStyle name="Normal 6 6 2 2 2 5 4" xfId="36727"/>
    <cellStyle name="Normal 6 6 2 2 2 6" xfId="36728"/>
    <cellStyle name="Normal 6 6 2 2 2 6 2" xfId="36729"/>
    <cellStyle name="Normal 6 6 2 2 2 6 3" xfId="36730"/>
    <cellStyle name="Normal 6 6 2 2 2 7" xfId="36731"/>
    <cellStyle name="Normal 6 6 2 2 2 8" xfId="36732"/>
    <cellStyle name="Normal 6 6 2 2 2 9" xfId="36733"/>
    <cellStyle name="Normal 6 6 2 2 3" xfId="36734"/>
    <cellStyle name="Normal 6 6 2 2 3 2" xfId="36735"/>
    <cellStyle name="Normal 6 6 2 2 3 2 2" xfId="36736"/>
    <cellStyle name="Normal 6 6 2 2 3 2 3" xfId="36737"/>
    <cellStyle name="Normal 6 6 2 2 3 2 4" xfId="36738"/>
    <cellStyle name="Normal 6 6 2 2 3 3" xfId="36739"/>
    <cellStyle name="Normal 6 6 2 2 3 3 2" xfId="36740"/>
    <cellStyle name="Normal 6 6 2 2 3 3 3" xfId="36741"/>
    <cellStyle name="Normal 6 6 2 2 3 4" xfId="36742"/>
    <cellStyle name="Normal 6 6 2 2 3 5" xfId="36743"/>
    <cellStyle name="Normal 6 6 2 2 3 6" xfId="36744"/>
    <cellStyle name="Normal 6 6 2 2 4" xfId="36745"/>
    <cellStyle name="Normal 6 6 2 2 4 2" xfId="36746"/>
    <cellStyle name="Normal 6 6 2 2 4 3" xfId="36747"/>
    <cellStyle name="Normal 6 6 2 2 4 4" xfId="36748"/>
    <cellStyle name="Normal 6 6 2 2 5" xfId="36749"/>
    <cellStyle name="Normal 6 6 2 2 5 2" xfId="36750"/>
    <cellStyle name="Normal 6 6 2 2 5 3" xfId="36751"/>
    <cellStyle name="Normal 6 6 2 2 5 4" xfId="36752"/>
    <cellStyle name="Normal 6 6 2 2 6" xfId="36753"/>
    <cellStyle name="Normal 6 6 2 2 6 2" xfId="36754"/>
    <cellStyle name="Normal 6 6 2 2 6 3" xfId="36755"/>
    <cellStyle name="Normal 6 6 2 2 6 4" xfId="36756"/>
    <cellStyle name="Normal 6 6 2 2 7" xfId="36757"/>
    <cellStyle name="Normal 6 6 2 2 7 2" xfId="36758"/>
    <cellStyle name="Normal 6 6 2 2 7 3" xfId="36759"/>
    <cellStyle name="Normal 6 6 2 2 8" xfId="36760"/>
    <cellStyle name="Normal 6 6 2 2 9" xfId="36761"/>
    <cellStyle name="Normal 6 6 2 3" xfId="36762"/>
    <cellStyle name="Normal 6 6 2 3 2" xfId="36763"/>
    <cellStyle name="Normal 6 6 2 3 2 2" xfId="36764"/>
    <cellStyle name="Normal 6 6 2 3 2 2 2" xfId="36765"/>
    <cellStyle name="Normal 6 6 2 3 2 2 3" xfId="36766"/>
    <cellStyle name="Normal 6 6 2 3 2 2 4" xfId="36767"/>
    <cellStyle name="Normal 6 6 2 3 2 3" xfId="36768"/>
    <cellStyle name="Normal 6 6 2 3 2 3 2" xfId="36769"/>
    <cellStyle name="Normal 6 6 2 3 2 3 3" xfId="36770"/>
    <cellStyle name="Normal 6 6 2 3 2 4" xfId="36771"/>
    <cellStyle name="Normal 6 6 2 3 2 5" xfId="36772"/>
    <cellStyle name="Normal 6 6 2 3 2 6" xfId="36773"/>
    <cellStyle name="Normal 6 6 2 3 3" xfId="36774"/>
    <cellStyle name="Normal 6 6 2 3 3 2" xfId="36775"/>
    <cellStyle name="Normal 6 6 2 3 3 3" xfId="36776"/>
    <cellStyle name="Normal 6 6 2 3 3 4" xfId="36777"/>
    <cellStyle name="Normal 6 6 2 3 4" xfId="36778"/>
    <cellStyle name="Normal 6 6 2 3 4 2" xfId="36779"/>
    <cellStyle name="Normal 6 6 2 3 4 3" xfId="36780"/>
    <cellStyle name="Normal 6 6 2 3 4 4" xfId="36781"/>
    <cellStyle name="Normal 6 6 2 3 5" xfId="36782"/>
    <cellStyle name="Normal 6 6 2 3 5 2" xfId="36783"/>
    <cellStyle name="Normal 6 6 2 3 5 3" xfId="36784"/>
    <cellStyle name="Normal 6 6 2 3 5 4" xfId="36785"/>
    <cellStyle name="Normal 6 6 2 3 6" xfId="36786"/>
    <cellStyle name="Normal 6 6 2 3 6 2" xfId="36787"/>
    <cellStyle name="Normal 6 6 2 3 6 3" xfId="36788"/>
    <cellStyle name="Normal 6 6 2 3 7" xfId="36789"/>
    <cellStyle name="Normal 6 6 2 3 8" xfId="36790"/>
    <cellStyle name="Normal 6 6 2 3 9" xfId="36791"/>
    <cellStyle name="Normal 6 6 2 4" xfId="36792"/>
    <cellStyle name="Normal 6 6 2 4 2" xfId="36793"/>
    <cellStyle name="Normal 6 6 2 4 2 2" xfId="36794"/>
    <cellStyle name="Normal 6 6 2 4 2 3" xfId="36795"/>
    <cellStyle name="Normal 6 6 2 4 2 4" xfId="36796"/>
    <cellStyle name="Normal 6 6 2 4 3" xfId="36797"/>
    <cellStyle name="Normal 6 6 2 4 3 2" xfId="36798"/>
    <cellStyle name="Normal 6 6 2 4 3 3" xfId="36799"/>
    <cellStyle name="Normal 6 6 2 4 4" xfId="36800"/>
    <cellStyle name="Normal 6 6 2 4 5" xfId="36801"/>
    <cellStyle name="Normal 6 6 2 4 6" xfId="36802"/>
    <cellStyle name="Normal 6 6 2 5" xfId="36803"/>
    <cellStyle name="Normal 6 6 2 5 2" xfId="36804"/>
    <cellStyle name="Normal 6 6 2 5 3" xfId="36805"/>
    <cellStyle name="Normal 6 6 2 5 4" xfId="36806"/>
    <cellStyle name="Normal 6 6 2 6" xfId="36807"/>
    <cellStyle name="Normal 6 6 2 6 2" xfId="36808"/>
    <cellStyle name="Normal 6 6 2 6 3" xfId="36809"/>
    <cellStyle name="Normal 6 6 2 6 4" xfId="36810"/>
    <cellStyle name="Normal 6 6 2 7" xfId="36811"/>
    <cellStyle name="Normal 6 6 2 7 2" xfId="36812"/>
    <cellStyle name="Normal 6 6 2 7 3" xfId="36813"/>
    <cellStyle name="Normal 6 6 2 7 4" xfId="36814"/>
    <cellStyle name="Normal 6 6 2 8" xfId="36815"/>
    <cellStyle name="Normal 6 6 2 8 2" xfId="36816"/>
    <cellStyle name="Normal 6 6 2 8 3" xfId="36817"/>
    <cellStyle name="Normal 6 6 2 9" xfId="36818"/>
    <cellStyle name="Normal 6 6 3" xfId="36819"/>
    <cellStyle name="Normal 6 6 3 10" xfId="36820"/>
    <cellStyle name="Normal 6 6 3 2" xfId="36821"/>
    <cellStyle name="Normal 6 6 3 2 2" xfId="36822"/>
    <cellStyle name="Normal 6 6 3 2 2 2" xfId="36823"/>
    <cellStyle name="Normal 6 6 3 2 2 2 2" xfId="36824"/>
    <cellStyle name="Normal 6 6 3 2 2 2 3" xfId="36825"/>
    <cellStyle name="Normal 6 6 3 2 2 2 4" xfId="36826"/>
    <cellStyle name="Normal 6 6 3 2 2 3" xfId="36827"/>
    <cellStyle name="Normal 6 6 3 2 2 3 2" xfId="36828"/>
    <cellStyle name="Normal 6 6 3 2 2 3 3" xfId="36829"/>
    <cellStyle name="Normal 6 6 3 2 2 4" xfId="36830"/>
    <cellStyle name="Normal 6 6 3 2 2 5" xfId="36831"/>
    <cellStyle name="Normal 6 6 3 2 2 6" xfId="36832"/>
    <cellStyle name="Normal 6 6 3 2 3" xfId="36833"/>
    <cellStyle name="Normal 6 6 3 2 3 2" xfId="36834"/>
    <cellStyle name="Normal 6 6 3 2 3 3" xfId="36835"/>
    <cellStyle name="Normal 6 6 3 2 3 4" xfId="36836"/>
    <cellStyle name="Normal 6 6 3 2 4" xfId="36837"/>
    <cellStyle name="Normal 6 6 3 2 4 2" xfId="36838"/>
    <cellStyle name="Normal 6 6 3 2 4 3" xfId="36839"/>
    <cellStyle name="Normal 6 6 3 2 4 4" xfId="36840"/>
    <cellStyle name="Normal 6 6 3 2 5" xfId="36841"/>
    <cellStyle name="Normal 6 6 3 2 5 2" xfId="36842"/>
    <cellStyle name="Normal 6 6 3 2 5 3" xfId="36843"/>
    <cellStyle name="Normal 6 6 3 2 5 4" xfId="36844"/>
    <cellStyle name="Normal 6 6 3 2 6" xfId="36845"/>
    <cellStyle name="Normal 6 6 3 2 6 2" xfId="36846"/>
    <cellStyle name="Normal 6 6 3 2 6 3" xfId="36847"/>
    <cellStyle name="Normal 6 6 3 2 7" xfId="36848"/>
    <cellStyle name="Normal 6 6 3 2 8" xfId="36849"/>
    <cellStyle name="Normal 6 6 3 2 9" xfId="36850"/>
    <cellStyle name="Normal 6 6 3 3" xfId="36851"/>
    <cellStyle name="Normal 6 6 3 3 2" xfId="36852"/>
    <cellStyle name="Normal 6 6 3 3 2 2" xfId="36853"/>
    <cellStyle name="Normal 6 6 3 3 2 3" xfId="36854"/>
    <cellStyle name="Normal 6 6 3 3 2 4" xfId="36855"/>
    <cellStyle name="Normal 6 6 3 3 3" xfId="36856"/>
    <cellStyle name="Normal 6 6 3 3 3 2" xfId="36857"/>
    <cellStyle name="Normal 6 6 3 3 3 3" xfId="36858"/>
    <cellStyle name="Normal 6 6 3 3 4" xfId="36859"/>
    <cellStyle name="Normal 6 6 3 3 5" xfId="36860"/>
    <cellStyle name="Normal 6 6 3 3 6" xfId="36861"/>
    <cellStyle name="Normal 6 6 3 4" xfId="36862"/>
    <cellStyle name="Normal 6 6 3 4 2" xfId="36863"/>
    <cellStyle name="Normal 6 6 3 4 3" xfId="36864"/>
    <cellStyle name="Normal 6 6 3 4 4" xfId="36865"/>
    <cellStyle name="Normal 6 6 3 5" xfId="36866"/>
    <cellStyle name="Normal 6 6 3 5 2" xfId="36867"/>
    <cellStyle name="Normal 6 6 3 5 3" xfId="36868"/>
    <cellStyle name="Normal 6 6 3 5 4" xfId="36869"/>
    <cellStyle name="Normal 6 6 3 6" xfId="36870"/>
    <cellStyle name="Normal 6 6 3 6 2" xfId="36871"/>
    <cellStyle name="Normal 6 6 3 6 3" xfId="36872"/>
    <cellStyle name="Normal 6 6 3 6 4" xfId="36873"/>
    <cellStyle name="Normal 6 6 3 7" xfId="36874"/>
    <cellStyle name="Normal 6 6 3 7 2" xfId="36875"/>
    <cellStyle name="Normal 6 6 3 7 3" xfId="36876"/>
    <cellStyle name="Normal 6 6 3 8" xfId="36877"/>
    <cellStyle name="Normal 6 6 3 9" xfId="36878"/>
    <cellStyle name="Normal 6 6 4" xfId="36879"/>
    <cellStyle name="Normal 6 6 4 2" xfId="36880"/>
    <cellStyle name="Normal 6 6 4 2 2" xfId="36881"/>
    <cellStyle name="Normal 6 6 4 2 2 2" xfId="36882"/>
    <cellStyle name="Normal 6 6 4 2 2 3" xfId="36883"/>
    <cellStyle name="Normal 6 6 4 2 2 4" xfId="36884"/>
    <cellStyle name="Normal 6 6 4 2 3" xfId="36885"/>
    <cellStyle name="Normal 6 6 4 2 3 2" xfId="36886"/>
    <cellStyle name="Normal 6 6 4 2 3 3" xfId="36887"/>
    <cellStyle name="Normal 6 6 4 2 4" xfId="36888"/>
    <cellStyle name="Normal 6 6 4 2 5" xfId="36889"/>
    <cellStyle name="Normal 6 6 4 2 6" xfId="36890"/>
    <cellStyle name="Normal 6 6 4 3" xfId="36891"/>
    <cellStyle name="Normal 6 6 4 3 2" xfId="36892"/>
    <cellStyle name="Normal 6 6 4 3 3" xfId="36893"/>
    <cellStyle name="Normal 6 6 4 3 4" xfId="36894"/>
    <cellStyle name="Normal 6 6 4 4" xfId="36895"/>
    <cellStyle name="Normal 6 6 4 4 2" xfId="36896"/>
    <cellStyle name="Normal 6 6 4 4 3" xfId="36897"/>
    <cellStyle name="Normal 6 6 4 4 4" xfId="36898"/>
    <cellStyle name="Normal 6 6 4 5" xfId="36899"/>
    <cellStyle name="Normal 6 6 4 5 2" xfId="36900"/>
    <cellStyle name="Normal 6 6 4 5 3" xfId="36901"/>
    <cellStyle name="Normal 6 6 4 5 4" xfId="36902"/>
    <cellStyle name="Normal 6 6 4 6" xfId="36903"/>
    <cellStyle name="Normal 6 6 4 6 2" xfId="36904"/>
    <cellStyle name="Normal 6 6 4 6 3" xfId="36905"/>
    <cellStyle name="Normal 6 6 4 7" xfId="36906"/>
    <cellStyle name="Normal 6 6 4 8" xfId="36907"/>
    <cellStyle name="Normal 6 6 4 9" xfId="36908"/>
    <cellStyle name="Normal 6 6 5" xfId="36909"/>
    <cellStyle name="Normal 6 6 5 2" xfId="36910"/>
    <cellStyle name="Normal 6 6 5 2 2" xfId="36911"/>
    <cellStyle name="Normal 6 6 5 2 2 2" xfId="36912"/>
    <cellStyle name="Normal 6 6 5 2 2 3" xfId="36913"/>
    <cellStyle name="Normal 6 6 5 2 2 4" xfId="36914"/>
    <cellStyle name="Normal 6 6 5 2 3" xfId="36915"/>
    <cellStyle name="Normal 6 6 5 2 3 2" xfId="36916"/>
    <cellStyle name="Normal 6 6 5 2 3 3" xfId="36917"/>
    <cellStyle name="Normal 6 6 5 2 4" xfId="36918"/>
    <cellStyle name="Normal 6 6 5 2 5" xfId="36919"/>
    <cellStyle name="Normal 6 6 5 2 6" xfId="36920"/>
    <cellStyle name="Normal 6 6 5 3" xfId="36921"/>
    <cellStyle name="Normal 6 6 5 3 2" xfId="36922"/>
    <cellStyle name="Normal 6 6 5 3 3" xfId="36923"/>
    <cellStyle name="Normal 6 6 5 3 4" xfId="36924"/>
    <cellStyle name="Normal 6 6 5 4" xfId="36925"/>
    <cellStyle name="Normal 6 6 5 4 2" xfId="36926"/>
    <cellStyle name="Normal 6 6 5 4 3" xfId="36927"/>
    <cellStyle name="Normal 6 6 5 4 4" xfId="36928"/>
    <cellStyle name="Normal 6 6 5 5" xfId="36929"/>
    <cellStyle name="Normal 6 6 5 5 2" xfId="36930"/>
    <cellStyle name="Normal 6 6 5 5 3" xfId="36931"/>
    <cellStyle name="Normal 6 6 5 5 4" xfId="36932"/>
    <cellStyle name="Normal 6 6 5 6" xfId="36933"/>
    <cellStyle name="Normal 6 6 5 6 2" xfId="36934"/>
    <cellStyle name="Normal 6 6 5 6 3" xfId="36935"/>
    <cellStyle name="Normal 6 6 5 7" xfId="36936"/>
    <cellStyle name="Normal 6 6 5 8" xfId="36937"/>
    <cellStyle name="Normal 6 6 5 9" xfId="36938"/>
    <cellStyle name="Normal 6 6 6" xfId="36939"/>
    <cellStyle name="Normal 6 6 6 2" xfId="36940"/>
    <cellStyle name="Normal 6 6 6 2 2" xfId="36941"/>
    <cellStyle name="Normal 6 6 6 2 2 2" xfId="36942"/>
    <cellStyle name="Normal 6 6 6 2 2 3" xfId="36943"/>
    <cellStyle name="Normal 6 6 6 2 2 4" xfId="36944"/>
    <cellStyle name="Normal 6 6 6 2 3" xfId="36945"/>
    <cellStyle name="Normal 6 6 6 2 3 2" xfId="36946"/>
    <cellStyle name="Normal 6 6 6 2 3 3" xfId="36947"/>
    <cellStyle name="Normal 6 6 6 2 4" xfId="36948"/>
    <cellStyle name="Normal 6 6 6 2 5" xfId="36949"/>
    <cellStyle name="Normal 6 6 6 2 6" xfId="36950"/>
    <cellStyle name="Normal 6 6 6 3" xfId="36951"/>
    <cellStyle name="Normal 6 6 6 3 2" xfId="36952"/>
    <cellStyle name="Normal 6 6 6 3 3" xfId="36953"/>
    <cellStyle name="Normal 6 6 6 3 4" xfId="36954"/>
    <cellStyle name="Normal 6 6 6 4" xfId="36955"/>
    <cellStyle name="Normal 6 6 6 4 2" xfId="36956"/>
    <cellStyle name="Normal 6 6 6 4 3" xfId="36957"/>
    <cellStyle name="Normal 6 6 6 4 4" xfId="36958"/>
    <cellStyle name="Normal 6 6 6 5" xfId="36959"/>
    <cellStyle name="Normal 6 6 6 5 2" xfId="36960"/>
    <cellStyle name="Normal 6 6 6 5 3" xfId="36961"/>
    <cellStyle name="Normal 6 6 6 6" xfId="36962"/>
    <cellStyle name="Normal 6 6 6 7" xfId="36963"/>
    <cellStyle name="Normal 6 6 6 8" xfId="36964"/>
    <cellStyle name="Normal 6 6 7" xfId="36965"/>
    <cellStyle name="Normal 6 6 7 2" xfId="36966"/>
    <cellStyle name="Normal 6 6 7 2 2" xfId="36967"/>
    <cellStyle name="Normal 6 6 7 2 3" xfId="36968"/>
    <cellStyle name="Normal 6 6 7 2 4" xfId="36969"/>
    <cellStyle name="Normal 6 6 7 3" xfId="36970"/>
    <cellStyle name="Normal 6 6 7 3 2" xfId="36971"/>
    <cellStyle name="Normal 6 6 7 3 3" xfId="36972"/>
    <cellStyle name="Normal 6 6 7 4" xfId="36973"/>
    <cellStyle name="Normal 6 6 7 5" xfId="36974"/>
    <cellStyle name="Normal 6 6 7 6" xfId="36975"/>
    <cellStyle name="Normal 6 6 8" xfId="36976"/>
    <cellStyle name="Normal 6 6 8 2" xfId="36977"/>
    <cellStyle name="Normal 6 6 8 3" xfId="36978"/>
    <cellStyle name="Normal 6 6 8 4" xfId="36979"/>
    <cellStyle name="Normal 6 6 9" xfId="36980"/>
    <cellStyle name="Normal 6 6 9 2" xfId="36981"/>
    <cellStyle name="Normal 6 6 9 3" xfId="36982"/>
    <cellStyle name="Normal 6 6 9 4" xfId="36983"/>
    <cellStyle name="Normal 6 7" xfId="36984"/>
    <cellStyle name="Normal 6 7 10" xfId="36985"/>
    <cellStyle name="Normal 6 7 10 2" xfId="36986"/>
    <cellStyle name="Normal 6 7 10 3" xfId="36987"/>
    <cellStyle name="Normal 6 7 10 4" xfId="36988"/>
    <cellStyle name="Normal 6 7 11" xfId="36989"/>
    <cellStyle name="Normal 6 7 11 2" xfId="36990"/>
    <cellStyle name="Normal 6 7 11 3" xfId="36991"/>
    <cellStyle name="Normal 6 7 12" xfId="36992"/>
    <cellStyle name="Normal 6 7 13" xfId="36993"/>
    <cellStyle name="Normal 6 7 14" xfId="36994"/>
    <cellStyle name="Normal 6 7 2" xfId="36995"/>
    <cellStyle name="Normal 6 7 2 10" xfId="36996"/>
    <cellStyle name="Normal 6 7 2 11" xfId="36997"/>
    <cellStyle name="Normal 6 7 2 2" xfId="36998"/>
    <cellStyle name="Normal 6 7 2 2 10" xfId="36999"/>
    <cellStyle name="Normal 6 7 2 2 2" xfId="37000"/>
    <cellStyle name="Normal 6 7 2 2 2 2" xfId="37001"/>
    <cellStyle name="Normal 6 7 2 2 2 2 2" xfId="37002"/>
    <cellStyle name="Normal 6 7 2 2 2 2 2 2" xfId="37003"/>
    <cellStyle name="Normal 6 7 2 2 2 2 2 3" xfId="37004"/>
    <cellStyle name="Normal 6 7 2 2 2 2 2 4" xfId="37005"/>
    <cellStyle name="Normal 6 7 2 2 2 2 3" xfId="37006"/>
    <cellStyle name="Normal 6 7 2 2 2 2 3 2" xfId="37007"/>
    <cellStyle name="Normal 6 7 2 2 2 2 3 3" xfId="37008"/>
    <cellStyle name="Normal 6 7 2 2 2 2 4" xfId="37009"/>
    <cellStyle name="Normal 6 7 2 2 2 2 5" xfId="37010"/>
    <cellStyle name="Normal 6 7 2 2 2 2 6" xfId="37011"/>
    <cellStyle name="Normal 6 7 2 2 2 3" xfId="37012"/>
    <cellStyle name="Normal 6 7 2 2 2 3 2" xfId="37013"/>
    <cellStyle name="Normal 6 7 2 2 2 3 3" xfId="37014"/>
    <cellStyle name="Normal 6 7 2 2 2 3 4" xfId="37015"/>
    <cellStyle name="Normal 6 7 2 2 2 4" xfId="37016"/>
    <cellStyle name="Normal 6 7 2 2 2 4 2" xfId="37017"/>
    <cellStyle name="Normal 6 7 2 2 2 4 3" xfId="37018"/>
    <cellStyle name="Normal 6 7 2 2 2 4 4" xfId="37019"/>
    <cellStyle name="Normal 6 7 2 2 2 5" xfId="37020"/>
    <cellStyle name="Normal 6 7 2 2 2 5 2" xfId="37021"/>
    <cellStyle name="Normal 6 7 2 2 2 5 3" xfId="37022"/>
    <cellStyle name="Normal 6 7 2 2 2 5 4" xfId="37023"/>
    <cellStyle name="Normal 6 7 2 2 2 6" xfId="37024"/>
    <cellStyle name="Normal 6 7 2 2 2 6 2" xfId="37025"/>
    <cellStyle name="Normal 6 7 2 2 2 6 3" xfId="37026"/>
    <cellStyle name="Normal 6 7 2 2 2 7" xfId="37027"/>
    <cellStyle name="Normal 6 7 2 2 2 8" xfId="37028"/>
    <cellStyle name="Normal 6 7 2 2 2 9" xfId="37029"/>
    <cellStyle name="Normal 6 7 2 2 3" xfId="37030"/>
    <cellStyle name="Normal 6 7 2 2 3 2" xfId="37031"/>
    <cellStyle name="Normal 6 7 2 2 3 2 2" xfId="37032"/>
    <cellStyle name="Normal 6 7 2 2 3 2 3" xfId="37033"/>
    <cellStyle name="Normal 6 7 2 2 3 2 4" xfId="37034"/>
    <cellStyle name="Normal 6 7 2 2 3 3" xfId="37035"/>
    <cellStyle name="Normal 6 7 2 2 3 3 2" xfId="37036"/>
    <cellStyle name="Normal 6 7 2 2 3 3 3" xfId="37037"/>
    <cellStyle name="Normal 6 7 2 2 3 4" xfId="37038"/>
    <cellStyle name="Normal 6 7 2 2 3 5" xfId="37039"/>
    <cellStyle name="Normal 6 7 2 2 3 6" xfId="37040"/>
    <cellStyle name="Normal 6 7 2 2 4" xfId="37041"/>
    <cellStyle name="Normal 6 7 2 2 4 2" xfId="37042"/>
    <cellStyle name="Normal 6 7 2 2 4 3" xfId="37043"/>
    <cellStyle name="Normal 6 7 2 2 4 4" xfId="37044"/>
    <cellStyle name="Normal 6 7 2 2 5" xfId="37045"/>
    <cellStyle name="Normal 6 7 2 2 5 2" xfId="37046"/>
    <cellStyle name="Normal 6 7 2 2 5 3" xfId="37047"/>
    <cellStyle name="Normal 6 7 2 2 5 4" xfId="37048"/>
    <cellStyle name="Normal 6 7 2 2 6" xfId="37049"/>
    <cellStyle name="Normal 6 7 2 2 6 2" xfId="37050"/>
    <cellStyle name="Normal 6 7 2 2 6 3" xfId="37051"/>
    <cellStyle name="Normal 6 7 2 2 6 4" xfId="37052"/>
    <cellStyle name="Normal 6 7 2 2 7" xfId="37053"/>
    <cellStyle name="Normal 6 7 2 2 7 2" xfId="37054"/>
    <cellStyle name="Normal 6 7 2 2 7 3" xfId="37055"/>
    <cellStyle name="Normal 6 7 2 2 8" xfId="37056"/>
    <cellStyle name="Normal 6 7 2 2 9" xfId="37057"/>
    <cellStyle name="Normal 6 7 2 3" xfId="37058"/>
    <cellStyle name="Normal 6 7 2 3 2" xfId="37059"/>
    <cellStyle name="Normal 6 7 2 3 2 2" xfId="37060"/>
    <cellStyle name="Normal 6 7 2 3 2 2 2" xfId="37061"/>
    <cellStyle name="Normal 6 7 2 3 2 2 3" xfId="37062"/>
    <cellStyle name="Normal 6 7 2 3 2 2 4" xfId="37063"/>
    <cellStyle name="Normal 6 7 2 3 2 3" xfId="37064"/>
    <cellStyle name="Normal 6 7 2 3 2 3 2" xfId="37065"/>
    <cellStyle name="Normal 6 7 2 3 2 3 3" xfId="37066"/>
    <cellStyle name="Normal 6 7 2 3 2 4" xfId="37067"/>
    <cellStyle name="Normal 6 7 2 3 2 5" xfId="37068"/>
    <cellStyle name="Normal 6 7 2 3 2 6" xfId="37069"/>
    <cellStyle name="Normal 6 7 2 3 3" xfId="37070"/>
    <cellStyle name="Normal 6 7 2 3 3 2" xfId="37071"/>
    <cellStyle name="Normal 6 7 2 3 3 3" xfId="37072"/>
    <cellStyle name="Normal 6 7 2 3 3 4" xfId="37073"/>
    <cellStyle name="Normal 6 7 2 3 4" xfId="37074"/>
    <cellStyle name="Normal 6 7 2 3 4 2" xfId="37075"/>
    <cellStyle name="Normal 6 7 2 3 4 3" xfId="37076"/>
    <cellStyle name="Normal 6 7 2 3 4 4" xfId="37077"/>
    <cellStyle name="Normal 6 7 2 3 5" xfId="37078"/>
    <cellStyle name="Normal 6 7 2 3 5 2" xfId="37079"/>
    <cellStyle name="Normal 6 7 2 3 5 3" xfId="37080"/>
    <cellStyle name="Normal 6 7 2 3 5 4" xfId="37081"/>
    <cellStyle name="Normal 6 7 2 3 6" xfId="37082"/>
    <cellStyle name="Normal 6 7 2 3 6 2" xfId="37083"/>
    <cellStyle name="Normal 6 7 2 3 6 3" xfId="37084"/>
    <cellStyle name="Normal 6 7 2 3 7" xfId="37085"/>
    <cellStyle name="Normal 6 7 2 3 8" xfId="37086"/>
    <cellStyle name="Normal 6 7 2 3 9" xfId="37087"/>
    <cellStyle name="Normal 6 7 2 4" xfId="37088"/>
    <cellStyle name="Normal 6 7 2 4 2" xfId="37089"/>
    <cellStyle name="Normal 6 7 2 4 2 2" xfId="37090"/>
    <cellStyle name="Normal 6 7 2 4 2 3" xfId="37091"/>
    <cellStyle name="Normal 6 7 2 4 2 4" xfId="37092"/>
    <cellStyle name="Normal 6 7 2 4 3" xfId="37093"/>
    <cellStyle name="Normal 6 7 2 4 3 2" xfId="37094"/>
    <cellStyle name="Normal 6 7 2 4 3 3" xfId="37095"/>
    <cellStyle name="Normal 6 7 2 4 4" xfId="37096"/>
    <cellStyle name="Normal 6 7 2 4 5" xfId="37097"/>
    <cellStyle name="Normal 6 7 2 4 6" xfId="37098"/>
    <cellStyle name="Normal 6 7 2 5" xfId="37099"/>
    <cellStyle name="Normal 6 7 2 5 2" xfId="37100"/>
    <cellStyle name="Normal 6 7 2 5 3" xfId="37101"/>
    <cellStyle name="Normal 6 7 2 5 4" xfId="37102"/>
    <cellStyle name="Normal 6 7 2 6" xfId="37103"/>
    <cellStyle name="Normal 6 7 2 6 2" xfId="37104"/>
    <cellStyle name="Normal 6 7 2 6 3" xfId="37105"/>
    <cellStyle name="Normal 6 7 2 6 4" xfId="37106"/>
    <cellStyle name="Normal 6 7 2 7" xfId="37107"/>
    <cellStyle name="Normal 6 7 2 7 2" xfId="37108"/>
    <cellStyle name="Normal 6 7 2 7 3" xfId="37109"/>
    <cellStyle name="Normal 6 7 2 7 4" xfId="37110"/>
    <cellStyle name="Normal 6 7 2 8" xfId="37111"/>
    <cellStyle name="Normal 6 7 2 8 2" xfId="37112"/>
    <cellStyle name="Normal 6 7 2 8 3" xfId="37113"/>
    <cellStyle name="Normal 6 7 2 9" xfId="37114"/>
    <cellStyle name="Normal 6 7 3" xfId="37115"/>
    <cellStyle name="Normal 6 7 3 10" xfId="37116"/>
    <cellStyle name="Normal 6 7 3 2" xfId="37117"/>
    <cellStyle name="Normal 6 7 3 2 2" xfId="37118"/>
    <cellStyle name="Normal 6 7 3 2 2 2" xfId="37119"/>
    <cellStyle name="Normal 6 7 3 2 2 2 2" xfId="37120"/>
    <cellStyle name="Normal 6 7 3 2 2 2 3" xfId="37121"/>
    <cellStyle name="Normal 6 7 3 2 2 2 4" xfId="37122"/>
    <cellStyle name="Normal 6 7 3 2 2 3" xfId="37123"/>
    <cellStyle name="Normal 6 7 3 2 2 3 2" xfId="37124"/>
    <cellStyle name="Normal 6 7 3 2 2 3 3" xfId="37125"/>
    <cellStyle name="Normal 6 7 3 2 2 4" xfId="37126"/>
    <cellStyle name="Normal 6 7 3 2 2 5" xfId="37127"/>
    <cellStyle name="Normal 6 7 3 2 2 6" xfId="37128"/>
    <cellStyle name="Normal 6 7 3 2 3" xfId="37129"/>
    <cellStyle name="Normal 6 7 3 2 3 2" xfId="37130"/>
    <cellStyle name="Normal 6 7 3 2 3 3" xfId="37131"/>
    <cellStyle name="Normal 6 7 3 2 3 4" xfId="37132"/>
    <cellStyle name="Normal 6 7 3 2 4" xfId="37133"/>
    <cellStyle name="Normal 6 7 3 2 4 2" xfId="37134"/>
    <cellStyle name="Normal 6 7 3 2 4 3" xfId="37135"/>
    <cellStyle name="Normal 6 7 3 2 4 4" xfId="37136"/>
    <cellStyle name="Normal 6 7 3 2 5" xfId="37137"/>
    <cellStyle name="Normal 6 7 3 2 5 2" xfId="37138"/>
    <cellStyle name="Normal 6 7 3 2 5 3" xfId="37139"/>
    <cellStyle name="Normal 6 7 3 2 5 4" xfId="37140"/>
    <cellStyle name="Normal 6 7 3 2 6" xfId="37141"/>
    <cellStyle name="Normal 6 7 3 2 6 2" xfId="37142"/>
    <cellStyle name="Normal 6 7 3 2 6 3" xfId="37143"/>
    <cellStyle name="Normal 6 7 3 2 7" xfId="37144"/>
    <cellStyle name="Normal 6 7 3 2 8" xfId="37145"/>
    <cellStyle name="Normal 6 7 3 2 9" xfId="37146"/>
    <cellStyle name="Normal 6 7 3 3" xfId="37147"/>
    <cellStyle name="Normal 6 7 3 3 2" xfId="37148"/>
    <cellStyle name="Normal 6 7 3 3 2 2" xfId="37149"/>
    <cellStyle name="Normal 6 7 3 3 2 3" xfId="37150"/>
    <cellStyle name="Normal 6 7 3 3 2 4" xfId="37151"/>
    <cellStyle name="Normal 6 7 3 3 3" xfId="37152"/>
    <cellStyle name="Normal 6 7 3 3 3 2" xfId="37153"/>
    <cellStyle name="Normal 6 7 3 3 3 3" xfId="37154"/>
    <cellStyle name="Normal 6 7 3 3 4" xfId="37155"/>
    <cellStyle name="Normal 6 7 3 3 5" xfId="37156"/>
    <cellStyle name="Normal 6 7 3 3 6" xfId="37157"/>
    <cellStyle name="Normal 6 7 3 4" xfId="37158"/>
    <cellStyle name="Normal 6 7 3 4 2" xfId="37159"/>
    <cellStyle name="Normal 6 7 3 4 3" xfId="37160"/>
    <cellStyle name="Normal 6 7 3 4 4" xfId="37161"/>
    <cellStyle name="Normal 6 7 3 5" xfId="37162"/>
    <cellStyle name="Normal 6 7 3 5 2" xfId="37163"/>
    <cellStyle name="Normal 6 7 3 5 3" xfId="37164"/>
    <cellStyle name="Normal 6 7 3 5 4" xfId="37165"/>
    <cellStyle name="Normal 6 7 3 6" xfId="37166"/>
    <cellStyle name="Normal 6 7 3 6 2" xfId="37167"/>
    <cellStyle name="Normal 6 7 3 6 3" xfId="37168"/>
    <cellStyle name="Normal 6 7 3 6 4" xfId="37169"/>
    <cellStyle name="Normal 6 7 3 7" xfId="37170"/>
    <cellStyle name="Normal 6 7 3 7 2" xfId="37171"/>
    <cellStyle name="Normal 6 7 3 7 3" xfId="37172"/>
    <cellStyle name="Normal 6 7 3 8" xfId="37173"/>
    <cellStyle name="Normal 6 7 3 9" xfId="37174"/>
    <cellStyle name="Normal 6 7 4" xfId="37175"/>
    <cellStyle name="Normal 6 7 4 2" xfId="37176"/>
    <cellStyle name="Normal 6 7 4 2 2" xfId="37177"/>
    <cellStyle name="Normal 6 7 4 2 2 2" xfId="37178"/>
    <cellStyle name="Normal 6 7 4 2 2 3" xfId="37179"/>
    <cellStyle name="Normal 6 7 4 2 2 4" xfId="37180"/>
    <cellStyle name="Normal 6 7 4 2 3" xfId="37181"/>
    <cellStyle name="Normal 6 7 4 2 3 2" xfId="37182"/>
    <cellStyle name="Normal 6 7 4 2 3 3" xfId="37183"/>
    <cellStyle name="Normal 6 7 4 2 4" xfId="37184"/>
    <cellStyle name="Normal 6 7 4 2 5" xfId="37185"/>
    <cellStyle name="Normal 6 7 4 2 6" xfId="37186"/>
    <cellStyle name="Normal 6 7 4 3" xfId="37187"/>
    <cellStyle name="Normal 6 7 4 3 2" xfId="37188"/>
    <cellStyle name="Normal 6 7 4 3 3" xfId="37189"/>
    <cellStyle name="Normal 6 7 4 3 4" xfId="37190"/>
    <cellStyle name="Normal 6 7 4 4" xfId="37191"/>
    <cellStyle name="Normal 6 7 4 4 2" xfId="37192"/>
    <cellStyle name="Normal 6 7 4 4 3" xfId="37193"/>
    <cellStyle name="Normal 6 7 4 4 4" xfId="37194"/>
    <cellStyle name="Normal 6 7 4 5" xfId="37195"/>
    <cellStyle name="Normal 6 7 4 5 2" xfId="37196"/>
    <cellStyle name="Normal 6 7 4 5 3" xfId="37197"/>
    <cellStyle name="Normal 6 7 4 5 4" xfId="37198"/>
    <cellStyle name="Normal 6 7 4 6" xfId="37199"/>
    <cellStyle name="Normal 6 7 4 6 2" xfId="37200"/>
    <cellStyle name="Normal 6 7 4 6 3" xfId="37201"/>
    <cellStyle name="Normal 6 7 4 7" xfId="37202"/>
    <cellStyle name="Normal 6 7 4 8" xfId="37203"/>
    <cellStyle name="Normal 6 7 4 9" xfId="37204"/>
    <cellStyle name="Normal 6 7 5" xfId="37205"/>
    <cellStyle name="Normal 6 7 5 2" xfId="37206"/>
    <cellStyle name="Normal 6 7 5 2 2" xfId="37207"/>
    <cellStyle name="Normal 6 7 5 2 2 2" xfId="37208"/>
    <cellStyle name="Normal 6 7 5 2 2 3" xfId="37209"/>
    <cellStyle name="Normal 6 7 5 2 2 4" xfId="37210"/>
    <cellStyle name="Normal 6 7 5 2 3" xfId="37211"/>
    <cellStyle name="Normal 6 7 5 2 3 2" xfId="37212"/>
    <cellStyle name="Normal 6 7 5 2 3 3" xfId="37213"/>
    <cellStyle name="Normal 6 7 5 2 4" xfId="37214"/>
    <cellStyle name="Normal 6 7 5 2 5" xfId="37215"/>
    <cellStyle name="Normal 6 7 5 2 6" xfId="37216"/>
    <cellStyle name="Normal 6 7 5 3" xfId="37217"/>
    <cellStyle name="Normal 6 7 5 3 2" xfId="37218"/>
    <cellStyle name="Normal 6 7 5 3 3" xfId="37219"/>
    <cellStyle name="Normal 6 7 5 3 4" xfId="37220"/>
    <cellStyle name="Normal 6 7 5 4" xfId="37221"/>
    <cellStyle name="Normal 6 7 5 4 2" xfId="37222"/>
    <cellStyle name="Normal 6 7 5 4 3" xfId="37223"/>
    <cellStyle name="Normal 6 7 5 4 4" xfId="37224"/>
    <cellStyle name="Normal 6 7 5 5" xfId="37225"/>
    <cellStyle name="Normal 6 7 5 5 2" xfId="37226"/>
    <cellStyle name="Normal 6 7 5 5 3" xfId="37227"/>
    <cellStyle name="Normal 6 7 5 5 4" xfId="37228"/>
    <cellStyle name="Normal 6 7 5 6" xfId="37229"/>
    <cellStyle name="Normal 6 7 5 6 2" xfId="37230"/>
    <cellStyle name="Normal 6 7 5 6 3" xfId="37231"/>
    <cellStyle name="Normal 6 7 5 7" xfId="37232"/>
    <cellStyle name="Normal 6 7 5 8" xfId="37233"/>
    <cellStyle name="Normal 6 7 5 9" xfId="37234"/>
    <cellStyle name="Normal 6 7 6" xfId="37235"/>
    <cellStyle name="Normal 6 7 6 2" xfId="37236"/>
    <cellStyle name="Normal 6 7 6 2 2" xfId="37237"/>
    <cellStyle name="Normal 6 7 6 2 2 2" xfId="37238"/>
    <cellStyle name="Normal 6 7 6 2 2 3" xfId="37239"/>
    <cellStyle name="Normal 6 7 6 2 2 4" xfId="37240"/>
    <cellStyle name="Normal 6 7 6 2 3" xfId="37241"/>
    <cellStyle name="Normal 6 7 6 2 3 2" xfId="37242"/>
    <cellStyle name="Normal 6 7 6 2 3 3" xfId="37243"/>
    <cellStyle name="Normal 6 7 6 2 4" xfId="37244"/>
    <cellStyle name="Normal 6 7 6 2 5" xfId="37245"/>
    <cellStyle name="Normal 6 7 6 2 6" xfId="37246"/>
    <cellStyle name="Normal 6 7 6 3" xfId="37247"/>
    <cellStyle name="Normal 6 7 6 3 2" xfId="37248"/>
    <cellStyle name="Normal 6 7 6 3 3" xfId="37249"/>
    <cellStyle name="Normal 6 7 6 3 4" xfId="37250"/>
    <cellStyle name="Normal 6 7 6 4" xfId="37251"/>
    <cellStyle name="Normal 6 7 6 4 2" xfId="37252"/>
    <cellStyle name="Normal 6 7 6 4 3" xfId="37253"/>
    <cellStyle name="Normal 6 7 6 4 4" xfId="37254"/>
    <cellStyle name="Normal 6 7 6 5" xfId="37255"/>
    <cellStyle name="Normal 6 7 6 5 2" xfId="37256"/>
    <cellStyle name="Normal 6 7 6 5 3" xfId="37257"/>
    <cellStyle name="Normal 6 7 6 6" xfId="37258"/>
    <cellStyle name="Normal 6 7 6 7" xfId="37259"/>
    <cellStyle name="Normal 6 7 6 8" xfId="37260"/>
    <cellStyle name="Normal 6 7 7" xfId="37261"/>
    <cellStyle name="Normal 6 7 7 2" xfId="37262"/>
    <cellStyle name="Normal 6 7 7 2 2" xfId="37263"/>
    <cellStyle name="Normal 6 7 7 2 3" xfId="37264"/>
    <cellStyle name="Normal 6 7 7 2 4" xfId="37265"/>
    <cellStyle name="Normal 6 7 7 3" xfId="37266"/>
    <cellStyle name="Normal 6 7 7 3 2" xfId="37267"/>
    <cellStyle name="Normal 6 7 7 3 3" xfId="37268"/>
    <cellStyle name="Normal 6 7 7 4" xfId="37269"/>
    <cellStyle name="Normal 6 7 7 5" xfId="37270"/>
    <cellStyle name="Normal 6 7 7 6" xfId="37271"/>
    <cellStyle name="Normal 6 7 8" xfId="37272"/>
    <cellStyle name="Normal 6 7 8 2" xfId="37273"/>
    <cellStyle name="Normal 6 7 8 3" xfId="37274"/>
    <cellStyle name="Normal 6 7 8 4" xfId="37275"/>
    <cellStyle name="Normal 6 7 9" xfId="37276"/>
    <cellStyle name="Normal 6 7 9 2" xfId="37277"/>
    <cellStyle name="Normal 6 7 9 3" xfId="37278"/>
    <cellStyle name="Normal 6 7 9 4" xfId="37279"/>
    <cellStyle name="Normal 6 8" xfId="37280"/>
    <cellStyle name="Normal 6 8 10" xfId="37281"/>
    <cellStyle name="Normal 6 8 11" xfId="37282"/>
    <cellStyle name="Normal 6 8 2" xfId="37283"/>
    <cellStyle name="Normal 6 8 2 10" xfId="37284"/>
    <cellStyle name="Normal 6 8 2 2" xfId="37285"/>
    <cellStyle name="Normal 6 8 2 2 2" xfId="37286"/>
    <cellStyle name="Normal 6 8 2 2 2 2" xfId="37287"/>
    <cellStyle name="Normal 6 8 2 2 2 2 2" xfId="37288"/>
    <cellStyle name="Normal 6 8 2 2 2 2 3" xfId="37289"/>
    <cellStyle name="Normal 6 8 2 2 2 2 4" xfId="37290"/>
    <cellStyle name="Normal 6 8 2 2 2 3" xfId="37291"/>
    <cellStyle name="Normal 6 8 2 2 2 3 2" xfId="37292"/>
    <cellStyle name="Normal 6 8 2 2 2 3 3" xfId="37293"/>
    <cellStyle name="Normal 6 8 2 2 2 4" xfId="37294"/>
    <cellStyle name="Normal 6 8 2 2 2 5" xfId="37295"/>
    <cellStyle name="Normal 6 8 2 2 2 6" xfId="37296"/>
    <cellStyle name="Normal 6 8 2 2 3" xfId="37297"/>
    <cellStyle name="Normal 6 8 2 2 3 2" xfId="37298"/>
    <cellStyle name="Normal 6 8 2 2 3 3" xfId="37299"/>
    <cellStyle name="Normal 6 8 2 2 3 4" xfId="37300"/>
    <cellStyle name="Normal 6 8 2 2 4" xfId="37301"/>
    <cellStyle name="Normal 6 8 2 2 4 2" xfId="37302"/>
    <cellStyle name="Normal 6 8 2 2 4 3" xfId="37303"/>
    <cellStyle name="Normal 6 8 2 2 4 4" xfId="37304"/>
    <cellStyle name="Normal 6 8 2 2 5" xfId="37305"/>
    <cellStyle name="Normal 6 8 2 2 5 2" xfId="37306"/>
    <cellStyle name="Normal 6 8 2 2 5 3" xfId="37307"/>
    <cellStyle name="Normal 6 8 2 2 5 4" xfId="37308"/>
    <cellStyle name="Normal 6 8 2 2 6" xfId="37309"/>
    <cellStyle name="Normal 6 8 2 2 6 2" xfId="37310"/>
    <cellStyle name="Normal 6 8 2 2 6 3" xfId="37311"/>
    <cellStyle name="Normal 6 8 2 2 7" xfId="37312"/>
    <cellStyle name="Normal 6 8 2 2 8" xfId="37313"/>
    <cellStyle name="Normal 6 8 2 2 9" xfId="37314"/>
    <cellStyle name="Normal 6 8 2 3" xfId="37315"/>
    <cellStyle name="Normal 6 8 2 3 2" xfId="37316"/>
    <cellStyle name="Normal 6 8 2 3 2 2" xfId="37317"/>
    <cellStyle name="Normal 6 8 2 3 2 3" xfId="37318"/>
    <cellStyle name="Normal 6 8 2 3 2 4" xfId="37319"/>
    <cellStyle name="Normal 6 8 2 3 3" xfId="37320"/>
    <cellStyle name="Normal 6 8 2 3 3 2" xfId="37321"/>
    <cellStyle name="Normal 6 8 2 3 3 3" xfId="37322"/>
    <cellStyle name="Normal 6 8 2 3 4" xfId="37323"/>
    <cellStyle name="Normal 6 8 2 3 5" xfId="37324"/>
    <cellStyle name="Normal 6 8 2 3 6" xfId="37325"/>
    <cellStyle name="Normal 6 8 2 4" xfId="37326"/>
    <cellStyle name="Normal 6 8 2 4 2" xfId="37327"/>
    <cellStyle name="Normal 6 8 2 4 3" xfId="37328"/>
    <cellStyle name="Normal 6 8 2 4 4" xfId="37329"/>
    <cellStyle name="Normal 6 8 2 5" xfId="37330"/>
    <cellStyle name="Normal 6 8 2 5 2" xfId="37331"/>
    <cellStyle name="Normal 6 8 2 5 3" xfId="37332"/>
    <cellStyle name="Normal 6 8 2 5 4" xfId="37333"/>
    <cellStyle name="Normal 6 8 2 6" xfId="37334"/>
    <cellStyle name="Normal 6 8 2 6 2" xfId="37335"/>
    <cellStyle name="Normal 6 8 2 6 3" xfId="37336"/>
    <cellStyle name="Normal 6 8 2 6 4" xfId="37337"/>
    <cellStyle name="Normal 6 8 2 7" xfId="37338"/>
    <cellStyle name="Normal 6 8 2 7 2" xfId="37339"/>
    <cellStyle name="Normal 6 8 2 7 3" xfId="37340"/>
    <cellStyle name="Normal 6 8 2 8" xfId="37341"/>
    <cellStyle name="Normal 6 8 2 9" xfId="37342"/>
    <cellStyle name="Normal 6 8 3" xfId="37343"/>
    <cellStyle name="Normal 6 8 3 2" xfId="37344"/>
    <cellStyle name="Normal 6 8 3 2 2" xfId="37345"/>
    <cellStyle name="Normal 6 8 3 2 2 2" xfId="37346"/>
    <cellStyle name="Normal 6 8 3 2 2 3" xfId="37347"/>
    <cellStyle name="Normal 6 8 3 2 2 4" xfId="37348"/>
    <cellStyle name="Normal 6 8 3 2 3" xfId="37349"/>
    <cellStyle name="Normal 6 8 3 2 3 2" xfId="37350"/>
    <cellStyle name="Normal 6 8 3 2 3 3" xfId="37351"/>
    <cellStyle name="Normal 6 8 3 2 4" xfId="37352"/>
    <cellStyle name="Normal 6 8 3 2 5" xfId="37353"/>
    <cellStyle name="Normal 6 8 3 2 6" xfId="37354"/>
    <cellStyle name="Normal 6 8 3 3" xfId="37355"/>
    <cellStyle name="Normal 6 8 3 3 2" xfId="37356"/>
    <cellStyle name="Normal 6 8 3 3 3" xfId="37357"/>
    <cellStyle name="Normal 6 8 3 3 4" xfId="37358"/>
    <cellStyle name="Normal 6 8 3 4" xfId="37359"/>
    <cellStyle name="Normal 6 8 3 4 2" xfId="37360"/>
    <cellStyle name="Normal 6 8 3 4 3" xfId="37361"/>
    <cellStyle name="Normal 6 8 3 4 4" xfId="37362"/>
    <cellStyle name="Normal 6 8 3 5" xfId="37363"/>
    <cellStyle name="Normal 6 8 3 5 2" xfId="37364"/>
    <cellStyle name="Normal 6 8 3 5 3" xfId="37365"/>
    <cellStyle name="Normal 6 8 3 5 4" xfId="37366"/>
    <cellStyle name="Normal 6 8 3 6" xfId="37367"/>
    <cellStyle name="Normal 6 8 3 6 2" xfId="37368"/>
    <cellStyle name="Normal 6 8 3 6 3" xfId="37369"/>
    <cellStyle name="Normal 6 8 3 7" xfId="37370"/>
    <cellStyle name="Normal 6 8 3 8" xfId="37371"/>
    <cellStyle name="Normal 6 8 3 9" xfId="37372"/>
    <cellStyle name="Normal 6 8 4" xfId="37373"/>
    <cellStyle name="Normal 6 8 4 2" xfId="37374"/>
    <cellStyle name="Normal 6 8 4 2 2" xfId="37375"/>
    <cellStyle name="Normal 6 8 4 2 3" xfId="37376"/>
    <cellStyle name="Normal 6 8 4 2 4" xfId="37377"/>
    <cellStyle name="Normal 6 8 4 3" xfId="37378"/>
    <cellStyle name="Normal 6 8 4 3 2" xfId="37379"/>
    <cellStyle name="Normal 6 8 4 3 3" xfId="37380"/>
    <cellStyle name="Normal 6 8 4 4" xfId="37381"/>
    <cellStyle name="Normal 6 8 4 5" xfId="37382"/>
    <cellStyle name="Normal 6 8 4 6" xfId="37383"/>
    <cellStyle name="Normal 6 8 5" xfId="37384"/>
    <cellStyle name="Normal 6 8 5 2" xfId="37385"/>
    <cellStyle name="Normal 6 8 5 3" xfId="37386"/>
    <cellStyle name="Normal 6 8 5 4" xfId="37387"/>
    <cellStyle name="Normal 6 8 6" xfId="37388"/>
    <cellStyle name="Normal 6 8 6 2" xfId="37389"/>
    <cellStyle name="Normal 6 8 6 3" xfId="37390"/>
    <cellStyle name="Normal 6 8 6 4" xfId="37391"/>
    <cellStyle name="Normal 6 8 7" xfId="37392"/>
    <cellStyle name="Normal 6 8 7 2" xfId="37393"/>
    <cellStyle name="Normal 6 8 7 3" xfId="37394"/>
    <cellStyle name="Normal 6 8 7 4" xfId="37395"/>
    <cellStyle name="Normal 6 8 8" xfId="37396"/>
    <cellStyle name="Normal 6 8 8 2" xfId="37397"/>
    <cellStyle name="Normal 6 8 8 3" xfId="37398"/>
    <cellStyle name="Normal 6 8 9" xfId="37399"/>
    <cellStyle name="Normal 6 9" xfId="37400"/>
    <cellStyle name="Normal 6 9 10" xfId="37401"/>
    <cellStyle name="Normal 6 9 11" xfId="37402"/>
    <cellStyle name="Normal 6 9 2" xfId="37403"/>
    <cellStyle name="Normal 6 9 2 10" xfId="37404"/>
    <cellStyle name="Normal 6 9 2 2" xfId="37405"/>
    <cellStyle name="Normal 6 9 2 2 2" xfId="37406"/>
    <cellStyle name="Normal 6 9 2 2 2 2" xfId="37407"/>
    <cellStyle name="Normal 6 9 2 2 2 2 2" xfId="37408"/>
    <cellStyle name="Normal 6 9 2 2 2 2 3" xfId="37409"/>
    <cellStyle name="Normal 6 9 2 2 2 2 4" xfId="37410"/>
    <cellStyle name="Normal 6 9 2 2 2 3" xfId="37411"/>
    <cellStyle name="Normal 6 9 2 2 2 3 2" xfId="37412"/>
    <cellStyle name="Normal 6 9 2 2 2 3 3" xfId="37413"/>
    <cellStyle name="Normal 6 9 2 2 2 4" xfId="37414"/>
    <cellStyle name="Normal 6 9 2 2 2 5" xfId="37415"/>
    <cellStyle name="Normal 6 9 2 2 2 6" xfId="37416"/>
    <cellStyle name="Normal 6 9 2 2 3" xfId="37417"/>
    <cellStyle name="Normal 6 9 2 2 3 2" xfId="37418"/>
    <cellStyle name="Normal 6 9 2 2 3 3" xfId="37419"/>
    <cellStyle name="Normal 6 9 2 2 3 4" xfId="37420"/>
    <cellStyle name="Normal 6 9 2 2 4" xfId="37421"/>
    <cellStyle name="Normal 6 9 2 2 4 2" xfId="37422"/>
    <cellStyle name="Normal 6 9 2 2 4 3" xfId="37423"/>
    <cellStyle name="Normal 6 9 2 2 4 4" xfId="37424"/>
    <cellStyle name="Normal 6 9 2 2 5" xfId="37425"/>
    <cellStyle name="Normal 6 9 2 2 5 2" xfId="37426"/>
    <cellStyle name="Normal 6 9 2 2 5 3" xfId="37427"/>
    <cellStyle name="Normal 6 9 2 2 5 4" xfId="37428"/>
    <cellStyle name="Normal 6 9 2 2 6" xfId="37429"/>
    <cellStyle name="Normal 6 9 2 2 6 2" xfId="37430"/>
    <cellStyle name="Normal 6 9 2 2 6 3" xfId="37431"/>
    <cellStyle name="Normal 6 9 2 2 7" xfId="37432"/>
    <cellStyle name="Normal 6 9 2 2 8" xfId="37433"/>
    <cellStyle name="Normal 6 9 2 2 9" xfId="37434"/>
    <cellStyle name="Normal 6 9 2 3" xfId="37435"/>
    <cellStyle name="Normal 6 9 2 3 2" xfId="37436"/>
    <cellStyle name="Normal 6 9 2 3 2 2" xfId="37437"/>
    <cellStyle name="Normal 6 9 2 3 2 3" xfId="37438"/>
    <cellStyle name="Normal 6 9 2 3 2 4" xfId="37439"/>
    <cellStyle name="Normal 6 9 2 3 3" xfId="37440"/>
    <cellStyle name="Normal 6 9 2 3 3 2" xfId="37441"/>
    <cellStyle name="Normal 6 9 2 3 3 3" xfId="37442"/>
    <cellStyle name="Normal 6 9 2 3 4" xfId="37443"/>
    <cellStyle name="Normal 6 9 2 3 5" xfId="37444"/>
    <cellStyle name="Normal 6 9 2 3 6" xfId="37445"/>
    <cellStyle name="Normal 6 9 2 4" xfId="37446"/>
    <cellStyle name="Normal 6 9 2 4 2" xfId="37447"/>
    <cellStyle name="Normal 6 9 2 4 3" xfId="37448"/>
    <cellStyle name="Normal 6 9 2 4 4" xfId="37449"/>
    <cellStyle name="Normal 6 9 2 5" xfId="37450"/>
    <cellStyle name="Normal 6 9 2 5 2" xfId="37451"/>
    <cellStyle name="Normal 6 9 2 5 3" xfId="37452"/>
    <cellStyle name="Normal 6 9 2 5 4" xfId="37453"/>
    <cellStyle name="Normal 6 9 2 6" xfId="37454"/>
    <cellStyle name="Normal 6 9 2 6 2" xfId="37455"/>
    <cellStyle name="Normal 6 9 2 6 3" xfId="37456"/>
    <cellStyle name="Normal 6 9 2 6 4" xfId="37457"/>
    <cellStyle name="Normal 6 9 2 7" xfId="37458"/>
    <cellStyle name="Normal 6 9 2 7 2" xfId="37459"/>
    <cellStyle name="Normal 6 9 2 7 3" xfId="37460"/>
    <cellStyle name="Normal 6 9 2 8" xfId="37461"/>
    <cellStyle name="Normal 6 9 2 9" xfId="37462"/>
    <cellStyle name="Normal 6 9 3" xfId="37463"/>
    <cellStyle name="Normal 6 9 3 2" xfId="37464"/>
    <cellStyle name="Normal 6 9 3 2 2" xfId="37465"/>
    <cellStyle name="Normal 6 9 3 2 2 2" xfId="37466"/>
    <cellStyle name="Normal 6 9 3 2 2 3" xfId="37467"/>
    <cellStyle name="Normal 6 9 3 2 2 4" xfId="37468"/>
    <cellStyle name="Normal 6 9 3 2 3" xfId="37469"/>
    <cellStyle name="Normal 6 9 3 2 3 2" xfId="37470"/>
    <cellStyle name="Normal 6 9 3 2 3 3" xfId="37471"/>
    <cellStyle name="Normal 6 9 3 2 4" xfId="37472"/>
    <cellStyle name="Normal 6 9 3 2 5" xfId="37473"/>
    <cellStyle name="Normal 6 9 3 2 6" xfId="37474"/>
    <cellStyle name="Normal 6 9 3 3" xfId="37475"/>
    <cellStyle name="Normal 6 9 3 3 2" xfId="37476"/>
    <cellStyle name="Normal 6 9 3 3 3" xfId="37477"/>
    <cellStyle name="Normal 6 9 3 3 4" xfId="37478"/>
    <cellStyle name="Normal 6 9 3 4" xfId="37479"/>
    <cellStyle name="Normal 6 9 3 4 2" xfId="37480"/>
    <cellStyle name="Normal 6 9 3 4 3" xfId="37481"/>
    <cellStyle name="Normal 6 9 3 4 4" xfId="37482"/>
    <cellStyle name="Normal 6 9 3 5" xfId="37483"/>
    <cellStyle name="Normal 6 9 3 5 2" xfId="37484"/>
    <cellStyle name="Normal 6 9 3 5 3" xfId="37485"/>
    <cellStyle name="Normal 6 9 3 5 4" xfId="37486"/>
    <cellStyle name="Normal 6 9 3 6" xfId="37487"/>
    <cellStyle name="Normal 6 9 3 6 2" xfId="37488"/>
    <cellStyle name="Normal 6 9 3 6 3" xfId="37489"/>
    <cellStyle name="Normal 6 9 3 7" xfId="37490"/>
    <cellStyle name="Normal 6 9 3 8" xfId="37491"/>
    <cellStyle name="Normal 6 9 3 9" xfId="37492"/>
    <cellStyle name="Normal 6 9 4" xfId="37493"/>
    <cellStyle name="Normal 6 9 4 2" xfId="37494"/>
    <cellStyle name="Normal 6 9 4 2 2" xfId="37495"/>
    <cellStyle name="Normal 6 9 4 2 3" xfId="37496"/>
    <cellStyle name="Normal 6 9 4 2 4" xfId="37497"/>
    <cellStyle name="Normal 6 9 4 3" xfId="37498"/>
    <cellStyle name="Normal 6 9 4 3 2" xfId="37499"/>
    <cellStyle name="Normal 6 9 4 3 3" xfId="37500"/>
    <cellStyle name="Normal 6 9 4 4" xfId="37501"/>
    <cellStyle name="Normal 6 9 4 5" xfId="37502"/>
    <cellStyle name="Normal 6 9 4 6" xfId="37503"/>
    <cellStyle name="Normal 6 9 5" xfId="37504"/>
    <cellStyle name="Normal 6 9 5 2" xfId="37505"/>
    <cellStyle name="Normal 6 9 5 3" xfId="37506"/>
    <cellStyle name="Normal 6 9 5 4" xfId="37507"/>
    <cellStyle name="Normal 6 9 6" xfId="37508"/>
    <cellStyle name="Normal 6 9 6 2" xfId="37509"/>
    <cellStyle name="Normal 6 9 6 3" xfId="37510"/>
    <cellStyle name="Normal 6 9 6 4" xfId="37511"/>
    <cellStyle name="Normal 6 9 7" xfId="37512"/>
    <cellStyle name="Normal 6 9 7 2" xfId="37513"/>
    <cellStyle name="Normal 6 9 7 3" xfId="37514"/>
    <cellStyle name="Normal 6 9 7 4" xfId="37515"/>
    <cellStyle name="Normal 6 9 8" xfId="37516"/>
    <cellStyle name="Normal 6 9 8 2" xfId="37517"/>
    <cellStyle name="Normal 6 9 8 3" xfId="37518"/>
    <cellStyle name="Normal 6 9 9" xfId="37519"/>
    <cellStyle name="Normal 60" xfId="162"/>
    <cellStyle name="Normal 60 2" xfId="37520"/>
    <cellStyle name="Normal 60 2 2" xfId="37521"/>
    <cellStyle name="Normal 60 3" xfId="37522"/>
    <cellStyle name="Normal 60 4" xfId="37523"/>
    <cellStyle name="Normal 60 5" xfId="37524"/>
    <cellStyle name="Normal 61" xfId="163"/>
    <cellStyle name="Normal 61 2" xfId="37525"/>
    <cellStyle name="Normal 61 2 2" xfId="37526"/>
    <cellStyle name="Normal 61 3" xfId="37527"/>
    <cellStyle name="Normal 61 4" xfId="37528"/>
    <cellStyle name="Normal 61 5" xfId="37529"/>
    <cellStyle name="Normal 62" xfId="164"/>
    <cellStyle name="Normal 62 2" xfId="37530"/>
    <cellStyle name="Normal 62 2 2" xfId="37531"/>
    <cellStyle name="Normal 62 3" xfId="37532"/>
    <cellStyle name="Normal 62 4" xfId="37533"/>
    <cellStyle name="Normal 62 5" xfId="37534"/>
    <cellStyle name="Normal 63" xfId="165"/>
    <cellStyle name="Normal 63 2" xfId="37535"/>
    <cellStyle name="Normal 63 2 2" xfId="37536"/>
    <cellStyle name="Normal 63 3" xfId="37537"/>
    <cellStyle name="Normal 63 4" xfId="37538"/>
    <cellStyle name="Normal 63 5" xfId="37539"/>
    <cellStyle name="Normal 64" xfId="173"/>
    <cellStyle name="Normal 64 10" xfId="37540"/>
    <cellStyle name="Normal 64 10 2" xfId="37541"/>
    <cellStyle name="Normal 64 10 2 2" xfId="37542"/>
    <cellStyle name="Normal 64 10 2 2 2" xfId="37543"/>
    <cellStyle name="Normal 64 10 2 2 3" xfId="37544"/>
    <cellStyle name="Normal 64 10 2 2 4" xfId="37545"/>
    <cellStyle name="Normal 64 10 2 3" xfId="37546"/>
    <cellStyle name="Normal 64 10 2 3 2" xfId="37547"/>
    <cellStyle name="Normal 64 10 2 3 3" xfId="37548"/>
    <cellStyle name="Normal 64 10 2 4" xfId="37549"/>
    <cellStyle name="Normal 64 10 2 5" xfId="37550"/>
    <cellStyle name="Normal 64 10 2 6" xfId="37551"/>
    <cellStyle name="Normal 64 10 3" xfId="37552"/>
    <cellStyle name="Normal 64 10 3 2" xfId="37553"/>
    <cellStyle name="Normal 64 10 3 3" xfId="37554"/>
    <cellStyle name="Normal 64 10 3 4" xfId="37555"/>
    <cellStyle name="Normal 64 10 4" xfId="37556"/>
    <cellStyle name="Normal 64 10 4 2" xfId="37557"/>
    <cellStyle name="Normal 64 10 4 3" xfId="37558"/>
    <cellStyle name="Normal 64 10 4 4" xfId="37559"/>
    <cellStyle name="Normal 64 10 5" xfId="37560"/>
    <cellStyle name="Normal 64 10 5 2" xfId="37561"/>
    <cellStyle name="Normal 64 10 5 3" xfId="37562"/>
    <cellStyle name="Normal 64 10 6" xfId="37563"/>
    <cellStyle name="Normal 64 10 7" xfId="37564"/>
    <cellStyle name="Normal 64 10 8" xfId="37565"/>
    <cellStyle name="Normal 64 2" xfId="251"/>
    <cellStyle name="Normal 64 2 2" xfId="37566"/>
    <cellStyle name="Normal 64 3" xfId="218"/>
    <cellStyle name="Normal 64 3 10" xfId="37567"/>
    <cellStyle name="Normal 64 3 11" xfId="37568"/>
    <cellStyle name="Normal 64 3 2" xfId="37569"/>
    <cellStyle name="Normal 64 3 2 10" xfId="37570"/>
    <cellStyle name="Normal 64 3 2 2" xfId="37571"/>
    <cellStyle name="Normal 64 3 2 2 2" xfId="37572"/>
    <cellStyle name="Normal 64 3 2 2 2 2" xfId="37573"/>
    <cellStyle name="Normal 64 3 2 2 2 2 2" xfId="37574"/>
    <cellStyle name="Normal 64 3 2 2 2 2 3" xfId="37575"/>
    <cellStyle name="Normal 64 3 2 2 2 2 4" xfId="37576"/>
    <cellStyle name="Normal 64 3 2 2 2 3" xfId="37577"/>
    <cellStyle name="Normal 64 3 2 2 2 3 2" xfId="37578"/>
    <cellStyle name="Normal 64 3 2 2 2 3 3" xfId="37579"/>
    <cellStyle name="Normal 64 3 2 2 2 4" xfId="37580"/>
    <cellStyle name="Normal 64 3 2 2 2 5" xfId="37581"/>
    <cellStyle name="Normal 64 3 2 2 2 6" xfId="37582"/>
    <cellStyle name="Normal 64 3 2 2 3" xfId="37583"/>
    <cellStyle name="Normal 64 3 2 2 3 2" xfId="37584"/>
    <cellStyle name="Normal 64 3 2 2 3 3" xfId="37585"/>
    <cellStyle name="Normal 64 3 2 2 3 4" xfId="37586"/>
    <cellStyle name="Normal 64 3 2 2 4" xfId="37587"/>
    <cellStyle name="Normal 64 3 2 2 4 2" xfId="37588"/>
    <cellStyle name="Normal 64 3 2 2 4 3" xfId="37589"/>
    <cellStyle name="Normal 64 3 2 2 4 4" xfId="37590"/>
    <cellStyle name="Normal 64 3 2 2 5" xfId="37591"/>
    <cellStyle name="Normal 64 3 2 2 5 2" xfId="37592"/>
    <cellStyle name="Normal 64 3 2 2 5 3" xfId="37593"/>
    <cellStyle name="Normal 64 3 2 2 5 4" xfId="37594"/>
    <cellStyle name="Normal 64 3 2 2 6" xfId="37595"/>
    <cellStyle name="Normal 64 3 2 2 6 2" xfId="37596"/>
    <cellStyle name="Normal 64 3 2 2 6 3" xfId="37597"/>
    <cellStyle name="Normal 64 3 2 2 7" xfId="37598"/>
    <cellStyle name="Normal 64 3 2 2 8" xfId="37599"/>
    <cellStyle name="Normal 64 3 2 2 9" xfId="37600"/>
    <cellStyle name="Normal 64 3 2 3" xfId="37601"/>
    <cellStyle name="Normal 64 3 2 3 2" xfId="37602"/>
    <cellStyle name="Normal 64 3 2 3 2 2" xfId="37603"/>
    <cellStyle name="Normal 64 3 2 3 2 3" xfId="37604"/>
    <cellStyle name="Normal 64 3 2 3 2 4" xfId="37605"/>
    <cellStyle name="Normal 64 3 2 3 3" xfId="37606"/>
    <cellStyle name="Normal 64 3 2 3 3 2" xfId="37607"/>
    <cellStyle name="Normal 64 3 2 3 3 3" xfId="37608"/>
    <cellStyle name="Normal 64 3 2 3 4" xfId="37609"/>
    <cellStyle name="Normal 64 3 2 3 5" xfId="37610"/>
    <cellStyle name="Normal 64 3 2 3 6" xfId="37611"/>
    <cellStyle name="Normal 64 3 2 4" xfId="37612"/>
    <cellStyle name="Normal 64 3 2 4 2" xfId="37613"/>
    <cellStyle name="Normal 64 3 2 4 3" xfId="37614"/>
    <cellStyle name="Normal 64 3 2 4 4" xfId="37615"/>
    <cellStyle name="Normal 64 3 2 5" xfId="37616"/>
    <cellStyle name="Normal 64 3 2 5 2" xfId="37617"/>
    <cellStyle name="Normal 64 3 2 5 3" xfId="37618"/>
    <cellStyle name="Normal 64 3 2 5 4" xfId="37619"/>
    <cellStyle name="Normal 64 3 2 6" xfId="37620"/>
    <cellStyle name="Normal 64 3 2 6 2" xfId="37621"/>
    <cellStyle name="Normal 64 3 2 6 3" xfId="37622"/>
    <cellStyle name="Normal 64 3 2 6 4" xfId="37623"/>
    <cellStyle name="Normal 64 3 2 7" xfId="37624"/>
    <cellStyle name="Normal 64 3 2 7 2" xfId="37625"/>
    <cellStyle name="Normal 64 3 2 7 3" xfId="37626"/>
    <cellStyle name="Normal 64 3 2 8" xfId="37627"/>
    <cellStyle name="Normal 64 3 2 9" xfId="37628"/>
    <cellStyle name="Normal 64 3 3" xfId="37629"/>
    <cellStyle name="Normal 64 3 3 2" xfId="37630"/>
    <cellStyle name="Normal 64 3 3 2 2" xfId="37631"/>
    <cellStyle name="Normal 64 3 3 2 2 2" xfId="37632"/>
    <cellStyle name="Normal 64 3 3 2 2 3" xfId="37633"/>
    <cellStyle name="Normal 64 3 3 2 2 4" xfId="37634"/>
    <cellStyle name="Normal 64 3 3 2 3" xfId="37635"/>
    <cellStyle name="Normal 64 3 3 2 3 2" xfId="37636"/>
    <cellStyle name="Normal 64 3 3 2 3 3" xfId="37637"/>
    <cellStyle name="Normal 64 3 3 2 4" xfId="37638"/>
    <cellStyle name="Normal 64 3 3 2 5" xfId="37639"/>
    <cellStyle name="Normal 64 3 3 2 6" xfId="37640"/>
    <cellStyle name="Normal 64 3 3 3" xfId="37641"/>
    <cellStyle name="Normal 64 3 3 3 2" xfId="37642"/>
    <cellStyle name="Normal 64 3 3 3 3" xfId="37643"/>
    <cellStyle name="Normal 64 3 3 3 4" xfId="37644"/>
    <cellStyle name="Normal 64 3 3 4" xfId="37645"/>
    <cellStyle name="Normal 64 3 3 4 2" xfId="37646"/>
    <cellStyle name="Normal 64 3 3 4 3" xfId="37647"/>
    <cellStyle name="Normal 64 3 3 4 4" xfId="37648"/>
    <cellStyle name="Normal 64 3 3 5" xfId="37649"/>
    <cellStyle name="Normal 64 3 3 5 2" xfId="37650"/>
    <cellStyle name="Normal 64 3 3 5 3" xfId="37651"/>
    <cellStyle name="Normal 64 3 3 5 4" xfId="37652"/>
    <cellStyle name="Normal 64 3 3 6" xfId="37653"/>
    <cellStyle name="Normal 64 3 3 6 2" xfId="37654"/>
    <cellStyle name="Normal 64 3 3 6 3" xfId="37655"/>
    <cellStyle name="Normal 64 3 3 7" xfId="37656"/>
    <cellStyle name="Normal 64 3 3 8" xfId="37657"/>
    <cellStyle name="Normal 64 3 3 9" xfId="37658"/>
    <cellStyle name="Normal 64 3 4" xfId="37659"/>
    <cellStyle name="Normal 64 3 4 2" xfId="37660"/>
    <cellStyle name="Normal 64 3 4 2 2" xfId="37661"/>
    <cellStyle name="Normal 64 3 4 2 3" xfId="37662"/>
    <cellStyle name="Normal 64 3 4 2 4" xfId="37663"/>
    <cellStyle name="Normal 64 3 4 3" xfId="37664"/>
    <cellStyle name="Normal 64 3 4 3 2" xfId="37665"/>
    <cellStyle name="Normal 64 3 4 3 3" xfId="37666"/>
    <cellStyle name="Normal 64 3 4 4" xfId="37667"/>
    <cellStyle name="Normal 64 3 4 5" xfId="37668"/>
    <cellStyle name="Normal 64 3 4 6" xfId="37669"/>
    <cellStyle name="Normal 64 3 5" xfId="37670"/>
    <cellStyle name="Normal 64 3 5 2" xfId="37671"/>
    <cellStyle name="Normal 64 3 5 3" xfId="37672"/>
    <cellStyle name="Normal 64 3 5 4" xfId="37673"/>
    <cellStyle name="Normal 64 3 6" xfId="37674"/>
    <cellStyle name="Normal 64 3 6 2" xfId="37675"/>
    <cellStyle name="Normal 64 3 6 3" xfId="37676"/>
    <cellStyle name="Normal 64 3 6 4" xfId="37677"/>
    <cellStyle name="Normal 64 3 7" xfId="37678"/>
    <cellStyle name="Normal 64 3 7 2" xfId="37679"/>
    <cellStyle name="Normal 64 3 7 3" xfId="37680"/>
    <cellStyle name="Normal 64 3 7 4" xfId="37681"/>
    <cellStyle name="Normal 64 3 8" xfId="37682"/>
    <cellStyle name="Normal 64 3 8 2" xfId="37683"/>
    <cellStyle name="Normal 64 3 8 3" xfId="37684"/>
    <cellStyle name="Normal 64 3 9" xfId="37685"/>
    <cellStyle name="Normal 64 4" xfId="37686"/>
    <cellStyle name="Normal 64 4 10" xfId="37687"/>
    <cellStyle name="Normal 64 4 11" xfId="37688"/>
    <cellStyle name="Normal 64 4 2" xfId="37689"/>
    <cellStyle name="Normal 64 4 2 10" xfId="37690"/>
    <cellStyle name="Normal 64 4 2 2" xfId="37691"/>
    <cellStyle name="Normal 64 4 2 2 2" xfId="37692"/>
    <cellStyle name="Normal 64 4 2 2 2 2" xfId="37693"/>
    <cellStyle name="Normal 64 4 2 2 2 2 2" xfId="37694"/>
    <cellStyle name="Normal 64 4 2 2 2 2 3" xfId="37695"/>
    <cellStyle name="Normal 64 4 2 2 2 2 4" xfId="37696"/>
    <cellStyle name="Normal 64 4 2 2 2 3" xfId="37697"/>
    <cellStyle name="Normal 64 4 2 2 2 3 2" xfId="37698"/>
    <cellStyle name="Normal 64 4 2 2 2 3 3" xfId="37699"/>
    <cellStyle name="Normal 64 4 2 2 2 4" xfId="37700"/>
    <cellStyle name="Normal 64 4 2 2 2 5" xfId="37701"/>
    <cellStyle name="Normal 64 4 2 2 2 6" xfId="37702"/>
    <cellStyle name="Normal 64 4 2 2 3" xfId="37703"/>
    <cellStyle name="Normal 64 4 2 2 3 2" xfId="37704"/>
    <cellStyle name="Normal 64 4 2 2 3 3" xfId="37705"/>
    <cellStyle name="Normal 64 4 2 2 3 4" xfId="37706"/>
    <cellStyle name="Normal 64 4 2 2 4" xfId="37707"/>
    <cellStyle name="Normal 64 4 2 2 4 2" xfId="37708"/>
    <cellStyle name="Normal 64 4 2 2 4 3" xfId="37709"/>
    <cellStyle name="Normal 64 4 2 2 4 4" xfId="37710"/>
    <cellStyle name="Normal 64 4 2 2 5" xfId="37711"/>
    <cellStyle name="Normal 64 4 2 2 5 2" xfId="37712"/>
    <cellStyle name="Normal 64 4 2 2 5 3" xfId="37713"/>
    <cellStyle name="Normal 64 4 2 2 5 4" xfId="37714"/>
    <cellStyle name="Normal 64 4 2 2 6" xfId="37715"/>
    <cellStyle name="Normal 64 4 2 2 6 2" xfId="37716"/>
    <cellStyle name="Normal 64 4 2 2 6 3" xfId="37717"/>
    <cellStyle name="Normal 64 4 2 2 7" xfId="37718"/>
    <cellStyle name="Normal 64 4 2 2 8" xfId="37719"/>
    <cellStyle name="Normal 64 4 2 2 9" xfId="37720"/>
    <cellStyle name="Normal 64 4 2 3" xfId="37721"/>
    <cellStyle name="Normal 64 4 2 3 2" xfId="37722"/>
    <cellStyle name="Normal 64 4 2 3 2 2" xfId="37723"/>
    <cellStyle name="Normal 64 4 2 3 2 3" xfId="37724"/>
    <cellStyle name="Normal 64 4 2 3 2 4" xfId="37725"/>
    <cellStyle name="Normal 64 4 2 3 3" xfId="37726"/>
    <cellStyle name="Normal 64 4 2 3 3 2" xfId="37727"/>
    <cellStyle name="Normal 64 4 2 3 3 3" xfId="37728"/>
    <cellStyle name="Normal 64 4 2 3 4" xfId="37729"/>
    <cellStyle name="Normal 64 4 2 3 5" xfId="37730"/>
    <cellStyle name="Normal 64 4 2 3 6" xfId="37731"/>
    <cellStyle name="Normal 64 4 2 4" xfId="37732"/>
    <cellStyle name="Normal 64 4 2 4 2" xfId="37733"/>
    <cellStyle name="Normal 64 4 2 4 3" xfId="37734"/>
    <cellStyle name="Normal 64 4 2 4 4" xfId="37735"/>
    <cellStyle name="Normal 64 4 2 5" xfId="37736"/>
    <cellStyle name="Normal 64 4 2 5 2" xfId="37737"/>
    <cellStyle name="Normal 64 4 2 5 3" xfId="37738"/>
    <cellStyle name="Normal 64 4 2 5 4" xfId="37739"/>
    <cellStyle name="Normal 64 4 2 6" xfId="37740"/>
    <cellStyle name="Normal 64 4 2 6 2" xfId="37741"/>
    <cellStyle name="Normal 64 4 2 6 3" xfId="37742"/>
    <cellStyle name="Normal 64 4 2 6 4" xfId="37743"/>
    <cellStyle name="Normal 64 4 2 7" xfId="37744"/>
    <cellStyle name="Normal 64 4 2 7 2" xfId="37745"/>
    <cellStyle name="Normal 64 4 2 7 3" xfId="37746"/>
    <cellStyle name="Normal 64 4 2 8" xfId="37747"/>
    <cellStyle name="Normal 64 4 2 9" xfId="37748"/>
    <cellStyle name="Normal 64 4 3" xfId="37749"/>
    <cellStyle name="Normal 64 4 3 2" xfId="37750"/>
    <cellStyle name="Normal 64 4 3 2 2" xfId="37751"/>
    <cellStyle name="Normal 64 4 3 2 2 2" xfId="37752"/>
    <cellStyle name="Normal 64 4 3 2 2 3" xfId="37753"/>
    <cellStyle name="Normal 64 4 3 2 2 4" xfId="37754"/>
    <cellStyle name="Normal 64 4 3 2 3" xfId="37755"/>
    <cellStyle name="Normal 64 4 3 2 3 2" xfId="37756"/>
    <cellStyle name="Normal 64 4 3 2 3 3" xfId="37757"/>
    <cellStyle name="Normal 64 4 3 2 4" xfId="37758"/>
    <cellStyle name="Normal 64 4 3 2 5" xfId="37759"/>
    <cellStyle name="Normal 64 4 3 2 6" xfId="37760"/>
    <cellStyle name="Normal 64 4 3 3" xfId="37761"/>
    <cellStyle name="Normal 64 4 3 3 2" xfId="37762"/>
    <cellStyle name="Normal 64 4 3 3 3" xfId="37763"/>
    <cellStyle name="Normal 64 4 3 3 4" xfId="37764"/>
    <cellStyle name="Normal 64 4 3 4" xfId="37765"/>
    <cellStyle name="Normal 64 4 3 4 2" xfId="37766"/>
    <cellStyle name="Normal 64 4 3 4 3" xfId="37767"/>
    <cellStyle name="Normal 64 4 3 4 4" xfId="37768"/>
    <cellStyle name="Normal 64 4 3 5" xfId="37769"/>
    <cellStyle name="Normal 64 4 3 5 2" xfId="37770"/>
    <cellStyle name="Normal 64 4 3 5 3" xfId="37771"/>
    <cellStyle name="Normal 64 4 3 5 4" xfId="37772"/>
    <cellStyle name="Normal 64 4 3 6" xfId="37773"/>
    <cellStyle name="Normal 64 4 3 6 2" xfId="37774"/>
    <cellStyle name="Normal 64 4 3 6 3" xfId="37775"/>
    <cellStyle name="Normal 64 4 3 7" xfId="37776"/>
    <cellStyle name="Normal 64 4 3 8" xfId="37777"/>
    <cellStyle name="Normal 64 4 3 9" xfId="37778"/>
    <cellStyle name="Normal 64 4 4" xfId="37779"/>
    <cellStyle name="Normal 64 4 4 2" xfId="37780"/>
    <cellStyle name="Normal 64 4 4 2 2" xfId="37781"/>
    <cellStyle name="Normal 64 4 4 2 3" xfId="37782"/>
    <cellStyle name="Normal 64 4 4 2 4" xfId="37783"/>
    <cellStyle name="Normal 64 4 4 3" xfId="37784"/>
    <cellStyle name="Normal 64 4 4 3 2" xfId="37785"/>
    <cellStyle name="Normal 64 4 4 3 3" xfId="37786"/>
    <cellStyle name="Normal 64 4 4 4" xfId="37787"/>
    <cellStyle name="Normal 64 4 4 5" xfId="37788"/>
    <cellStyle name="Normal 64 4 4 6" xfId="37789"/>
    <cellStyle name="Normal 64 4 5" xfId="37790"/>
    <cellStyle name="Normal 64 4 5 2" xfId="37791"/>
    <cellStyle name="Normal 64 4 5 3" xfId="37792"/>
    <cellStyle name="Normal 64 4 5 4" xfId="37793"/>
    <cellStyle name="Normal 64 4 6" xfId="37794"/>
    <cellStyle name="Normal 64 4 6 2" xfId="37795"/>
    <cellStyle name="Normal 64 4 6 3" xfId="37796"/>
    <cellStyle name="Normal 64 4 6 4" xfId="37797"/>
    <cellStyle name="Normal 64 4 7" xfId="37798"/>
    <cellStyle name="Normal 64 4 7 2" xfId="37799"/>
    <cellStyle name="Normal 64 4 7 3" xfId="37800"/>
    <cellStyle name="Normal 64 4 7 4" xfId="37801"/>
    <cellStyle name="Normal 64 4 8" xfId="37802"/>
    <cellStyle name="Normal 64 4 8 2" xfId="37803"/>
    <cellStyle name="Normal 64 4 8 3" xfId="37804"/>
    <cellStyle name="Normal 64 4 9" xfId="37805"/>
    <cellStyle name="Normal 64 5" xfId="37806"/>
    <cellStyle name="Normal 64 5 10" xfId="37807"/>
    <cellStyle name="Normal 64 5 11" xfId="37808"/>
    <cellStyle name="Normal 64 5 2" xfId="37809"/>
    <cellStyle name="Normal 64 5 2 10" xfId="37810"/>
    <cellStyle name="Normal 64 5 2 2" xfId="37811"/>
    <cellStyle name="Normal 64 5 2 2 2" xfId="37812"/>
    <cellStyle name="Normal 64 5 2 2 2 2" xfId="37813"/>
    <cellStyle name="Normal 64 5 2 2 2 2 2" xfId="37814"/>
    <cellStyle name="Normal 64 5 2 2 2 2 3" xfId="37815"/>
    <cellStyle name="Normal 64 5 2 2 2 2 4" xfId="37816"/>
    <cellStyle name="Normal 64 5 2 2 2 3" xfId="37817"/>
    <cellStyle name="Normal 64 5 2 2 2 3 2" xfId="37818"/>
    <cellStyle name="Normal 64 5 2 2 2 3 3" xfId="37819"/>
    <cellStyle name="Normal 64 5 2 2 2 4" xfId="37820"/>
    <cellStyle name="Normal 64 5 2 2 2 5" xfId="37821"/>
    <cellStyle name="Normal 64 5 2 2 2 6" xfId="37822"/>
    <cellStyle name="Normal 64 5 2 2 3" xfId="37823"/>
    <cellStyle name="Normal 64 5 2 2 3 2" xfId="37824"/>
    <cellStyle name="Normal 64 5 2 2 3 3" xfId="37825"/>
    <cellStyle name="Normal 64 5 2 2 3 4" xfId="37826"/>
    <cellStyle name="Normal 64 5 2 2 4" xfId="37827"/>
    <cellStyle name="Normal 64 5 2 2 4 2" xfId="37828"/>
    <cellStyle name="Normal 64 5 2 2 4 3" xfId="37829"/>
    <cellStyle name="Normal 64 5 2 2 4 4" xfId="37830"/>
    <cellStyle name="Normal 64 5 2 2 5" xfId="37831"/>
    <cellStyle name="Normal 64 5 2 2 5 2" xfId="37832"/>
    <cellStyle name="Normal 64 5 2 2 5 3" xfId="37833"/>
    <cellStyle name="Normal 64 5 2 2 5 4" xfId="37834"/>
    <cellStyle name="Normal 64 5 2 2 6" xfId="37835"/>
    <cellStyle name="Normal 64 5 2 2 6 2" xfId="37836"/>
    <cellStyle name="Normal 64 5 2 2 6 3" xfId="37837"/>
    <cellStyle name="Normal 64 5 2 2 7" xfId="37838"/>
    <cellStyle name="Normal 64 5 2 2 8" xfId="37839"/>
    <cellStyle name="Normal 64 5 2 2 9" xfId="37840"/>
    <cellStyle name="Normal 64 5 2 3" xfId="37841"/>
    <cellStyle name="Normal 64 5 2 3 2" xfId="37842"/>
    <cellStyle name="Normal 64 5 2 3 2 2" xfId="37843"/>
    <cellStyle name="Normal 64 5 2 3 2 3" xfId="37844"/>
    <cellStyle name="Normal 64 5 2 3 2 4" xfId="37845"/>
    <cellStyle name="Normal 64 5 2 3 3" xfId="37846"/>
    <cellStyle name="Normal 64 5 2 3 3 2" xfId="37847"/>
    <cellStyle name="Normal 64 5 2 3 3 3" xfId="37848"/>
    <cellStyle name="Normal 64 5 2 3 4" xfId="37849"/>
    <cellStyle name="Normal 64 5 2 3 5" xfId="37850"/>
    <cellStyle name="Normal 64 5 2 3 6" xfId="37851"/>
    <cellStyle name="Normal 64 5 2 4" xfId="37852"/>
    <cellStyle name="Normal 64 5 2 4 2" xfId="37853"/>
    <cellStyle name="Normal 64 5 2 4 3" xfId="37854"/>
    <cellStyle name="Normal 64 5 2 4 4" xfId="37855"/>
    <cellStyle name="Normal 64 5 2 5" xfId="37856"/>
    <cellStyle name="Normal 64 5 2 5 2" xfId="37857"/>
    <cellStyle name="Normal 64 5 2 5 3" xfId="37858"/>
    <cellStyle name="Normal 64 5 2 5 4" xfId="37859"/>
    <cellStyle name="Normal 64 5 2 6" xfId="37860"/>
    <cellStyle name="Normal 64 5 2 6 2" xfId="37861"/>
    <cellStyle name="Normal 64 5 2 6 3" xfId="37862"/>
    <cellStyle name="Normal 64 5 2 6 4" xfId="37863"/>
    <cellStyle name="Normal 64 5 2 7" xfId="37864"/>
    <cellStyle name="Normal 64 5 2 7 2" xfId="37865"/>
    <cellStyle name="Normal 64 5 2 7 3" xfId="37866"/>
    <cellStyle name="Normal 64 5 2 8" xfId="37867"/>
    <cellStyle name="Normal 64 5 2 9" xfId="37868"/>
    <cellStyle name="Normal 64 5 3" xfId="37869"/>
    <cellStyle name="Normal 64 5 3 2" xfId="37870"/>
    <cellStyle name="Normal 64 5 3 2 2" xfId="37871"/>
    <cellStyle name="Normal 64 5 3 2 2 2" xfId="37872"/>
    <cellStyle name="Normal 64 5 3 2 2 3" xfId="37873"/>
    <cellStyle name="Normal 64 5 3 2 2 4" xfId="37874"/>
    <cellStyle name="Normal 64 5 3 2 3" xfId="37875"/>
    <cellStyle name="Normal 64 5 3 2 3 2" xfId="37876"/>
    <cellStyle name="Normal 64 5 3 2 3 3" xfId="37877"/>
    <cellStyle name="Normal 64 5 3 2 4" xfId="37878"/>
    <cellStyle name="Normal 64 5 3 2 5" xfId="37879"/>
    <cellStyle name="Normal 64 5 3 2 6" xfId="37880"/>
    <cellStyle name="Normal 64 5 3 3" xfId="37881"/>
    <cellStyle name="Normal 64 5 3 3 2" xfId="37882"/>
    <cellStyle name="Normal 64 5 3 3 3" xfId="37883"/>
    <cellStyle name="Normal 64 5 3 3 4" xfId="37884"/>
    <cellStyle name="Normal 64 5 3 4" xfId="37885"/>
    <cellStyle name="Normal 64 5 3 4 2" xfId="37886"/>
    <cellStyle name="Normal 64 5 3 4 3" xfId="37887"/>
    <cellStyle name="Normal 64 5 3 4 4" xfId="37888"/>
    <cellStyle name="Normal 64 5 3 5" xfId="37889"/>
    <cellStyle name="Normal 64 5 3 5 2" xfId="37890"/>
    <cellStyle name="Normal 64 5 3 5 3" xfId="37891"/>
    <cellStyle name="Normal 64 5 3 5 4" xfId="37892"/>
    <cellStyle name="Normal 64 5 3 6" xfId="37893"/>
    <cellStyle name="Normal 64 5 3 6 2" xfId="37894"/>
    <cellStyle name="Normal 64 5 3 6 3" xfId="37895"/>
    <cellStyle name="Normal 64 5 3 7" xfId="37896"/>
    <cellStyle name="Normal 64 5 3 8" xfId="37897"/>
    <cellStyle name="Normal 64 5 3 9" xfId="37898"/>
    <cellStyle name="Normal 64 5 4" xfId="37899"/>
    <cellStyle name="Normal 64 5 4 2" xfId="37900"/>
    <cellStyle name="Normal 64 5 4 2 2" xfId="37901"/>
    <cellStyle name="Normal 64 5 4 2 3" xfId="37902"/>
    <cellStyle name="Normal 64 5 4 2 4" xfId="37903"/>
    <cellStyle name="Normal 64 5 4 3" xfId="37904"/>
    <cellStyle name="Normal 64 5 4 3 2" xfId="37905"/>
    <cellStyle name="Normal 64 5 4 3 3" xfId="37906"/>
    <cellStyle name="Normal 64 5 4 4" xfId="37907"/>
    <cellStyle name="Normal 64 5 4 5" xfId="37908"/>
    <cellStyle name="Normal 64 5 4 6" xfId="37909"/>
    <cellStyle name="Normal 64 5 5" xfId="37910"/>
    <cellStyle name="Normal 64 5 5 2" xfId="37911"/>
    <cellStyle name="Normal 64 5 5 3" xfId="37912"/>
    <cellStyle name="Normal 64 5 5 4" xfId="37913"/>
    <cellStyle name="Normal 64 5 6" xfId="37914"/>
    <cellStyle name="Normal 64 5 6 2" xfId="37915"/>
    <cellStyle name="Normal 64 5 6 3" xfId="37916"/>
    <cellStyle name="Normal 64 5 6 4" xfId="37917"/>
    <cellStyle name="Normal 64 5 7" xfId="37918"/>
    <cellStyle name="Normal 64 5 7 2" xfId="37919"/>
    <cellStyle name="Normal 64 5 7 3" xfId="37920"/>
    <cellStyle name="Normal 64 5 7 4" xfId="37921"/>
    <cellStyle name="Normal 64 5 8" xfId="37922"/>
    <cellStyle name="Normal 64 5 8 2" xfId="37923"/>
    <cellStyle name="Normal 64 5 8 3" xfId="37924"/>
    <cellStyle name="Normal 64 5 9" xfId="37925"/>
    <cellStyle name="Normal 64 6" xfId="37926"/>
    <cellStyle name="Normal 64 6 10" xfId="37927"/>
    <cellStyle name="Normal 64 6 2" xfId="37928"/>
    <cellStyle name="Normal 64 6 2 2" xfId="37929"/>
    <cellStyle name="Normal 64 6 2 2 2" xfId="37930"/>
    <cellStyle name="Normal 64 6 2 2 2 2" xfId="37931"/>
    <cellStyle name="Normal 64 6 2 2 2 3" xfId="37932"/>
    <cellStyle name="Normal 64 6 2 2 2 4" xfId="37933"/>
    <cellStyle name="Normal 64 6 2 2 3" xfId="37934"/>
    <cellStyle name="Normal 64 6 2 2 3 2" xfId="37935"/>
    <cellStyle name="Normal 64 6 2 2 3 3" xfId="37936"/>
    <cellStyle name="Normal 64 6 2 2 4" xfId="37937"/>
    <cellStyle name="Normal 64 6 2 2 5" xfId="37938"/>
    <cellStyle name="Normal 64 6 2 2 6" xfId="37939"/>
    <cellStyle name="Normal 64 6 2 3" xfId="37940"/>
    <cellStyle name="Normal 64 6 2 3 2" xfId="37941"/>
    <cellStyle name="Normal 64 6 2 3 3" xfId="37942"/>
    <cellStyle name="Normal 64 6 2 3 4" xfId="37943"/>
    <cellStyle name="Normal 64 6 2 4" xfId="37944"/>
    <cellStyle name="Normal 64 6 2 4 2" xfId="37945"/>
    <cellStyle name="Normal 64 6 2 4 3" xfId="37946"/>
    <cellStyle name="Normal 64 6 2 4 4" xfId="37947"/>
    <cellStyle name="Normal 64 6 2 5" xfId="37948"/>
    <cellStyle name="Normal 64 6 2 5 2" xfId="37949"/>
    <cellStyle name="Normal 64 6 2 5 3" xfId="37950"/>
    <cellStyle name="Normal 64 6 2 5 4" xfId="37951"/>
    <cellStyle name="Normal 64 6 2 6" xfId="37952"/>
    <cellStyle name="Normal 64 6 2 6 2" xfId="37953"/>
    <cellStyle name="Normal 64 6 2 6 3" xfId="37954"/>
    <cellStyle name="Normal 64 6 2 7" xfId="37955"/>
    <cellStyle name="Normal 64 6 2 8" xfId="37956"/>
    <cellStyle name="Normal 64 6 2 9" xfId="37957"/>
    <cellStyle name="Normal 64 6 3" xfId="37958"/>
    <cellStyle name="Normal 64 6 3 2" xfId="37959"/>
    <cellStyle name="Normal 64 6 3 2 2" xfId="37960"/>
    <cellStyle name="Normal 64 6 3 2 3" xfId="37961"/>
    <cellStyle name="Normal 64 6 3 2 4" xfId="37962"/>
    <cellStyle name="Normal 64 6 3 3" xfId="37963"/>
    <cellStyle name="Normal 64 6 3 3 2" xfId="37964"/>
    <cellStyle name="Normal 64 6 3 3 3" xfId="37965"/>
    <cellStyle name="Normal 64 6 3 4" xfId="37966"/>
    <cellStyle name="Normal 64 6 3 5" xfId="37967"/>
    <cellStyle name="Normal 64 6 3 6" xfId="37968"/>
    <cellStyle name="Normal 64 6 4" xfId="37969"/>
    <cellStyle name="Normal 64 6 4 2" xfId="37970"/>
    <cellStyle name="Normal 64 6 4 3" xfId="37971"/>
    <cellStyle name="Normal 64 6 4 4" xfId="37972"/>
    <cellStyle name="Normal 64 6 5" xfId="37973"/>
    <cellStyle name="Normal 64 6 5 2" xfId="37974"/>
    <cellStyle name="Normal 64 6 5 3" xfId="37975"/>
    <cellStyle name="Normal 64 6 5 4" xfId="37976"/>
    <cellStyle name="Normal 64 6 6" xfId="37977"/>
    <cellStyle name="Normal 64 6 6 2" xfId="37978"/>
    <cellStyle name="Normal 64 6 6 3" xfId="37979"/>
    <cellStyle name="Normal 64 6 6 4" xfId="37980"/>
    <cellStyle name="Normal 64 6 7" xfId="37981"/>
    <cellStyle name="Normal 64 6 7 2" xfId="37982"/>
    <cellStyle name="Normal 64 6 7 3" xfId="37983"/>
    <cellStyle name="Normal 64 6 8" xfId="37984"/>
    <cellStyle name="Normal 64 6 9" xfId="37985"/>
    <cellStyle name="Normal 64 7" xfId="37986"/>
    <cellStyle name="Normal 64 7 2" xfId="37987"/>
    <cellStyle name="Normal 64 7 2 2" xfId="37988"/>
    <cellStyle name="Normal 64 7 2 2 2" xfId="37989"/>
    <cellStyle name="Normal 64 7 2 2 3" xfId="37990"/>
    <cellStyle name="Normal 64 7 2 2 4" xfId="37991"/>
    <cellStyle name="Normal 64 7 2 3" xfId="37992"/>
    <cellStyle name="Normal 64 7 2 3 2" xfId="37993"/>
    <cellStyle name="Normal 64 7 2 3 3" xfId="37994"/>
    <cellStyle name="Normal 64 7 2 4" xfId="37995"/>
    <cellStyle name="Normal 64 7 2 5" xfId="37996"/>
    <cellStyle name="Normal 64 7 2 6" xfId="37997"/>
    <cellStyle name="Normal 64 7 3" xfId="37998"/>
    <cellStyle name="Normal 64 7 3 2" xfId="37999"/>
    <cellStyle name="Normal 64 7 3 3" xfId="38000"/>
    <cellStyle name="Normal 64 7 3 4" xfId="38001"/>
    <cellStyle name="Normal 64 7 4" xfId="38002"/>
    <cellStyle name="Normal 64 7 4 2" xfId="38003"/>
    <cellStyle name="Normal 64 7 4 3" xfId="38004"/>
    <cellStyle name="Normal 64 7 4 4" xfId="38005"/>
    <cellStyle name="Normal 64 7 5" xfId="38006"/>
    <cellStyle name="Normal 64 7 5 2" xfId="38007"/>
    <cellStyle name="Normal 64 7 5 3" xfId="38008"/>
    <cellStyle name="Normal 64 7 5 4" xfId="38009"/>
    <cellStyle name="Normal 64 7 6" xfId="38010"/>
    <cellStyle name="Normal 64 7 6 2" xfId="38011"/>
    <cellStyle name="Normal 64 7 6 3" xfId="38012"/>
    <cellStyle name="Normal 64 7 7" xfId="38013"/>
    <cellStyle name="Normal 64 7 8" xfId="38014"/>
    <cellStyle name="Normal 64 7 9" xfId="38015"/>
    <cellStyle name="Normal 64 8" xfId="38016"/>
    <cellStyle name="Normal 64 8 2" xfId="38017"/>
    <cellStyle name="Normal 64 8 2 2" xfId="38018"/>
    <cellStyle name="Normal 64 8 2 2 2" xfId="38019"/>
    <cellStyle name="Normal 64 8 2 2 3" xfId="38020"/>
    <cellStyle name="Normal 64 8 2 2 4" xfId="38021"/>
    <cellStyle name="Normal 64 8 2 3" xfId="38022"/>
    <cellStyle name="Normal 64 8 2 3 2" xfId="38023"/>
    <cellStyle name="Normal 64 8 2 3 3" xfId="38024"/>
    <cellStyle name="Normal 64 8 2 4" xfId="38025"/>
    <cellStyle name="Normal 64 8 2 5" xfId="38026"/>
    <cellStyle name="Normal 64 8 2 6" xfId="38027"/>
    <cellStyle name="Normal 64 8 3" xfId="38028"/>
    <cellStyle name="Normal 64 8 3 2" xfId="38029"/>
    <cellStyle name="Normal 64 8 3 3" xfId="38030"/>
    <cellStyle name="Normal 64 8 3 4" xfId="38031"/>
    <cellStyle name="Normal 64 8 4" xfId="38032"/>
    <cellStyle name="Normal 64 8 4 2" xfId="38033"/>
    <cellStyle name="Normal 64 8 4 3" xfId="38034"/>
    <cellStyle name="Normal 64 8 4 4" xfId="38035"/>
    <cellStyle name="Normal 64 8 5" xfId="38036"/>
    <cellStyle name="Normal 64 8 5 2" xfId="38037"/>
    <cellStyle name="Normal 64 8 5 3" xfId="38038"/>
    <cellStyle name="Normal 64 8 5 4" xfId="38039"/>
    <cellStyle name="Normal 64 8 6" xfId="38040"/>
    <cellStyle name="Normal 64 8 6 2" xfId="38041"/>
    <cellStyle name="Normal 64 8 6 3" xfId="38042"/>
    <cellStyle name="Normal 64 8 7" xfId="38043"/>
    <cellStyle name="Normal 64 8 8" xfId="38044"/>
    <cellStyle name="Normal 64 8 9" xfId="38045"/>
    <cellStyle name="Normal 64 9" xfId="38046"/>
    <cellStyle name="Normal 64 9 2" xfId="38047"/>
    <cellStyle name="Normal 64 9 2 2" xfId="38048"/>
    <cellStyle name="Normal 64 9 2 2 2" xfId="38049"/>
    <cellStyle name="Normal 64 9 2 2 3" xfId="38050"/>
    <cellStyle name="Normal 64 9 2 2 4" xfId="38051"/>
    <cellStyle name="Normal 64 9 2 3" xfId="38052"/>
    <cellStyle name="Normal 64 9 2 3 2" xfId="38053"/>
    <cellStyle name="Normal 64 9 2 3 3" xfId="38054"/>
    <cellStyle name="Normal 64 9 2 4" xfId="38055"/>
    <cellStyle name="Normal 64 9 2 5" xfId="38056"/>
    <cellStyle name="Normal 64 9 2 6" xfId="38057"/>
    <cellStyle name="Normal 64 9 3" xfId="38058"/>
    <cellStyle name="Normal 64 9 3 2" xfId="38059"/>
    <cellStyle name="Normal 64 9 3 3" xfId="38060"/>
    <cellStyle name="Normal 64 9 3 4" xfId="38061"/>
    <cellStyle name="Normal 64 9 4" xfId="38062"/>
    <cellStyle name="Normal 64 9 4 2" xfId="38063"/>
    <cellStyle name="Normal 64 9 4 3" xfId="38064"/>
    <cellStyle name="Normal 64 9 4 4" xfId="38065"/>
    <cellStyle name="Normal 64 9 5" xfId="38066"/>
    <cellStyle name="Normal 64 9 5 2" xfId="38067"/>
    <cellStyle name="Normal 64 9 5 3" xfId="38068"/>
    <cellStyle name="Normal 64 9 5 4" xfId="38069"/>
    <cellStyle name="Normal 64 9 6" xfId="38070"/>
    <cellStyle name="Normal 64 9 6 2" xfId="38071"/>
    <cellStyle name="Normal 64 9 6 3" xfId="38072"/>
    <cellStyle name="Normal 64 9 7" xfId="38073"/>
    <cellStyle name="Normal 64 9 8" xfId="38074"/>
    <cellStyle name="Normal 64 9 9" xfId="38075"/>
    <cellStyle name="Normal 65" xfId="246"/>
    <cellStyle name="Normal 65 2" xfId="38076"/>
    <cellStyle name="Normal 65 2 10" xfId="38077"/>
    <cellStyle name="Normal 65 2 10 2" xfId="38078"/>
    <cellStyle name="Normal 65 2 10 3" xfId="38079"/>
    <cellStyle name="Normal 65 2 10 4" xfId="38080"/>
    <cellStyle name="Normal 65 2 11" xfId="38081"/>
    <cellStyle name="Normal 65 2 11 2" xfId="38082"/>
    <cellStyle name="Normal 65 2 11 3" xfId="38083"/>
    <cellStyle name="Normal 65 2 12" xfId="38084"/>
    <cellStyle name="Normal 65 2 13" xfId="38085"/>
    <cellStyle name="Normal 65 2 14" xfId="38086"/>
    <cellStyle name="Normal 65 2 2" xfId="38087"/>
    <cellStyle name="Normal 65 2 2 10" xfId="38088"/>
    <cellStyle name="Normal 65 2 2 11" xfId="38089"/>
    <cellStyle name="Normal 65 2 2 2" xfId="38090"/>
    <cellStyle name="Normal 65 2 2 2 10" xfId="38091"/>
    <cellStyle name="Normal 65 2 2 2 2" xfId="38092"/>
    <cellStyle name="Normal 65 2 2 2 2 2" xfId="38093"/>
    <cellStyle name="Normal 65 2 2 2 2 2 2" xfId="38094"/>
    <cellStyle name="Normal 65 2 2 2 2 2 2 2" xfId="38095"/>
    <cellStyle name="Normal 65 2 2 2 2 2 2 3" xfId="38096"/>
    <cellStyle name="Normal 65 2 2 2 2 2 2 4" xfId="38097"/>
    <cellStyle name="Normal 65 2 2 2 2 2 3" xfId="38098"/>
    <cellStyle name="Normal 65 2 2 2 2 2 3 2" xfId="38099"/>
    <cellStyle name="Normal 65 2 2 2 2 2 3 3" xfId="38100"/>
    <cellStyle name="Normal 65 2 2 2 2 2 4" xfId="38101"/>
    <cellStyle name="Normal 65 2 2 2 2 2 5" xfId="38102"/>
    <cellStyle name="Normal 65 2 2 2 2 2 6" xfId="38103"/>
    <cellStyle name="Normal 65 2 2 2 2 3" xfId="38104"/>
    <cellStyle name="Normal 65 2 2 2 2 3 2" xfId="38105"/>
    <cellStyle name="Normal 65 2 2 2 2 3 3" xfId="38106"/>
    <cellStyle name="Normal 65 2 2 2 2 3 4" xfId="38107"/>
    <cellStyle name="Normal 65 2 2 2 2 4" xfId="38108"/>
    <cellStyle name="Normal 65 2 2 2 2 4 2" xfId="38109"/>
    <cellStyle name="Normal 65 2 2 2 2 4 3" xfId="38110"/>
    <cellStyle name="Normal 65 2 2 2 2 4 4" xfId="38111"/>
    <cellStyle name="Normal 65 2 2 2 2 5" xfId="38112"/>
    <cellStyle name="Normal 65 2 2 2 2 5 2" xfId="38113"/>
    <cellStyle name="Normal 65 2 2 2 2 5 3" xfId="38114"/>
    <cellStyle name="Normal 65 2 2 2 2 5 4" xfId="38115"/>
    <cellStyle name="Normal 65 2 2 2 2 6" xfId="38116"/>
    <cellStyle name="Normal 65 2 2 2 2 6 2" xfId="38117"/>
    <cellStyle name="Normal 65 2 2 2 2 6 3" xfId="38118"/>
    <cellStyle name="Normal 65 2 2 2 2 7" xfId="38119"/>
    <cellStyle name="Normal 65 2 2 2 2 8" xfId="38120"/>
    <cellStyle name="Normal 65 2 2 2 2 9" xfId="38121"/>
    <cellStyle name="Normal 65 2 2 2 3" xfId="38122"/>
    <cellStyle name="Normal 65 2 2 2 3 2" xfId="38123"/>
    <cellStyle name="Normal 65 2 2 2 3 2 2" xfId="38124"/>
    <cellStyle name="Normal 65 2 2 2 3 2 3" xfId="38125"/>
    <cellStyle name="Normal 65 2 2 2 3 2 4" xfId="38126"/>
    <cellStyle name="Normal 65 2 2 2 3 3" xfId="38127"/>
    <cellStyle name="Normal 65 2 2 2 3 3 2" xfId="38128"/>
    <cellStyle name="Normal 65 2 2 2 3 3 3" xfId="38129"/>
    <cellStyle name="Normal 65 2 2 2 3 4" xfId="38130"/>
    <cellStyle name="Normal 65 2 2 2 3 5" xfId="38131"/>
    <cellStyle name="Normal 65 2 2 2 3 6" xfId="38132"/>
    <cellStyle name="Normal 65 2 2 2 4" xfId="38133"/>
    <cellStyle name="Normal 65 2 2 2 4 2" xfId="38134"/>
    <cellStyle name="Normal 65 2 2 2 4 3" xfId="38135"/>
    <cellStyle name="Normal 65 2 2 2 4 4" xfId="38136"/>
    <cellStyle name="Normal 65 2 2 2 5" xfId="38137"/>
    <cellStyle name="Normal 65 2 2 2 5 2" xfId="38138"/>
    <cellStyle name="Normal 65 2 2 2 5 3" xfId="38139"/>
    <cellStyle name="Normal 65 2 2 2 5 4" xfId="38140"/>
    <cellStyle name="Normal 65 2 2 2 6" xfId="38141"/>
    <cellStyle name="Normal 65 2 2 2 6 2" xfId="38142"/>
    <cellStyle name="Normal 65 2 2 2 6 3" xfId="38143"/>
    <cellStyle name="Normal 65 2 2 2 6 4" xfId="38144"/>
    <cellStyle name="Normal 65 2 2 2 7" xfId="38145"/>
    <cellStyle name="Normal 65 2 2 2 7 2" xfId="38146"/>
    <cellStyle name="Normal 65 2 2 2 7 3" xfId="38147"/>
    <cellStyle name="Normal 65 2 2 2 8" xfId="38148"/>
    <cellStyle name="Normal 65 2 2 2 9" xfId="38149"/>
    <cellStyle name="Normal 65 2 2 3" xfId="38150"/>
    <cellStyle name="Normal 65 2 2 3 2" xfId="38151"/>
    <cellStyle name="Normal 65 2 2 3 2 2" xfId="38152"/>
    <cellStyle name="Normal 65 2 2 3 2 2 2" xfId="38153"/>
    <cellStyle name="Normal 65 2 2 3 2 2 3" xfId="38154"/>
    <cellStyle name="Normal 65 2 2 3 2 2 4" xfId="38155"/>
    <cellStyle name="Normal 65 2 2 3 2 3" xfId="38156"/>
    <cellStyle name="Normal 65 2 2 3 2 3 2" xfId="38157"/>
    <cellStyle name="Normal 65 2 2 3 2 3 3" xfId="38158"/>
    <cellStyle name="Normal 65 2 2 3 2 4" xfId="38159"/>
    <cellStyle name="Normal 65 2 2 3 2 5" xfId="38160"/>
    <cellStyle name="Normal 65 2 2 3 2 6" xfId="38161"/>
    <cellStyle name="Normal 65 2 2 3 3" xfId="38162"/>
    <cellStyle name="Normal 65 2 2 3 3 2" xfId="38163"/>
    <cellStyle name="Normal 65 2 2 3 3 3" xfId="38164"/>
    <cellStyle name="Normal 65 2 2 3 3 4" xfId="38165"/>
    <cellStyle name="Normal 65 2 2 3 4" xfId="38166"/>
    <cellStyle name="Normal 65 2 2 3 4 2" xfId="38167"/>
    <cellStyle name="Normal 65 2 2 3 4 3" xfId="38168"/>
    <cellStyle name="Normal 65 2 2 3 4 4" xfId="38169"/>
    <cellStyle name="Normal 65 2 2 3 5" xfId="38170"/>
    <cellStyle name="Normal 65 2 2 3 5 2" xfId="38171"/>
    <cellStyle name="Normal 65 2 2 3 5 3" xfId="38172"/>
    <cellStyle name="Normal 65 2 2 3 5 4" xfId="38173"/>
    <cellStyle name="Normal 65 2 2 3 6" xfId="38174"/>
    <cellStyle name="Normal 65 2 2 3 6 2" xfId="38175"/>
    <cellStyle name="Normal 65 2 2 3 6 3" xfId="38176"/>
    <cellStyle name="Normal 65 2 2 3 7" xfId="38177"/>
    <cellStyle name="Normal 65 2 2 3 8" xfId="38178"/>
    <cellStyle name="Normal 65 2 2 3 9" xfId="38179"/>
    <cellStyle name="Normal 65 2 2 4" xfId="38180"/>
    <cellStyle name="Normal 65 2 2 4 2" xfId="38181"/>
    <cellStyle name="Normal 65 2 2 4 2 2" xfId="38182"/>
    <cellStyle name="Normal 65 2 2 4 2 3" xfId="38183"/>
    <cellStyle name="Normal 65 2 2 4 2 4" xfId="38184"/>
    <cellStyle name="Normal 65 2 2 4 3" xfId="38185"/>
    <cellStyle name="Normal 65 2 2 4 3 2" xfId="38186"/>
    <cellStyle name="Normal 65 2 2 4 3 3" xfId="38187"/>
    <cellStyle name="Normal 65 2 2 4 4" xfId="38188"/>
    <cellStyle name="Normal 65 2 2 4 5" xfId="38189"/>
    <cellStyle name="Normal 65 2 2 4 6" xfId="38190"/>
    <cellStyle name="Normal 65 2 2 5" xfId="38191"/>
    <cellStyle name="Normal 65 2 2 5 2" xfId="38192"/>
    <cellStyle name="Normal 65 2 2 5 3" xfId="38193"/>
    <cellStyle name="Normal 65 2 2 5 4" xfId="38194"/>
    <cellStyle name="Normal 65 2 2 6" xfId="38195"/>
    <cellStyle name="Normal 65 2 2 6 2" xfId="38196"/>
    <cellStyle name="Normal 65 2 2 6 3" xfId="38197"/>
    <cellStyle name="Normal 65 2 2 6 4" xfId="38198"/>
    <cellStyle name="Normal 65 2 2 7" xfId="38199"/>
    <cellStyle name="Normal 65 2 2 7 2" xfId="38200"/>
    <cellStyle name="Normal 65 2 2 7 3" xfId="38201"/>
    <cellStyle name="Normal 65 2 2 7 4" xfId="38202"/>
    <cellStyle name="Normal 65 2 2 8" xfId="38203"/>
    <cellStyle name="Normal 65 2 2 8 2" xfId="38204"/>
    <cellStyle name="Normal 65 2 2 8 3" xfId="38205"/>
    <cellStyle name="Normal 65 2 2 9" xfId="38206"/>
    <cellStyle name="Normal 65 2 3" xfId="38207"/>
    <cellStyle name="Normal 65 2 3 10" xfId="38208"/>
    <cellStyle name="Normal 65 2 3 2" xfId="38209"/>
    <cellStyle name="Normal 65 2 3 2 2" xfId="38210"/>
    <cellStyle name="Normal 65 2 3 2 2 2" xfId="38211"/>
    <cellStyle name="Normal 65 2 3 2 2 2 2" xfId="38212"/>
    <cellStyle name="Normal 65 2 3 2 2 2 3" xfId="38213"/>
    <cellStyle name="Normal 65 2 3 2 2 2 4" xfId="38214"/>
    <cellStyle name="Normal 65 2 3 2 2 3" xfId="38215"/>
    <cellStyle name="Normal 65 2 3 2 2 3 2" xfId="38216"/>
    <cellStyle name="Normal 65 2 3 2 2 3 3" xfId="38217"/>
    <cellStyle name="Normal 65 2 3 2 2 4" xfId="38218"/>
    <cellStyle name="Normal 65 2 3 2 2 5" xfId="38219"/>
    <cellStyle name="Normal 65 2 3 2 2 6" xfId="38220"/>
    <cellStyle name="Normal 65 2 3 2 3" xfId="38221"/>
    <cellStyle name="Normal 65 2 3 2 3 2" xfId="38222"/>
    <cellStyle name="Normal 65 2 3 2 3 3" xfId="38223"/>
    <cellStyle name="Normal 65 2 3 2 3 4" xfId="38224"/>
    <cellStyle name="Normal 65 2 3 2 4" xfId="38225"/>
    <cellStyle name="Normal 65 2 3 2 4 2" xfId="38226"/>
    <cellStyle name="Normal 65 2 3 2 4 3" xfId="38227"/>
    <cellStyle name="Normal 65 2 3 2 4 4" xfId="38228"/>
    <cellStyle name="Normal 65 2 3 2 5" xfId="38229"/>
    <cellStyle name="Normal 65 2 3 2 5 2" xfId="38230"/>
    <cellStyle name="Normal 65 2 3 2 5 3" xfId="38231"/>
    <cellStyle name="Normal 65 2 3 2 5 4" xfId="38232"/>
    <cellStyle name="Normal 65 2 3 2 6" xfId="38233"/>
    <cellStyle name="Normal 65 2 3 2 6 2" xfId="38234"/>
    <cellStyle name="Normal 65 2 3 2 6 3" xfId="38235"/>
    <cellStyle name="Normal 65 2 3 2 7" xfId="38236"/>
    <cellStyle name="Normal 65 2 3 2 8" xfId="38237"/>
    <cellStyle name="Normal 65 2 3 2 9" xfId="38238"/>
    <cellStyle name="Normal 65 2 3 3" xfId="38239"/>
    <cellStyle name="Normal 65 2 3 3 2" xfId="38240"/>
    <cellStyle name="Normal 65 2 3 3 2 2" xfId="38241"/>
    <cellStyle name="Normal 65 2 3 3 2 3" xfId="38242"/>
    <cellStyle name="Normal 65 2 3 3 2 4" xfId="38243"/>
    <cellStyle name="Normal 65 2 3 3 3" xfId="38244"/>
    <cellStyle name="Normal 65 2 3 3 3 2" xfId="38245"/>
    <cellStyle name="Normal 65 2 3 3 3 3" xfId="38246"/>
    <cellStyle name="Normal 65 2 3 3 4" xfId="38247"/>
    <cellStyle name="Normal 65 2 3 3 5" xfId="38248"/>
    <cellStyle name="Normal 65 2 3 3 6" xfId="38249"/>
    <cellStyle name="Normal 65 2 3 4" xfId="38250"/>
    <cellStyle name="Normal 65 2 3 4 2" xfId="38251"/>
    <cellStyle name="Normal 65 2 3 4 3" xfId="38252"/>
    <cellStyle name="Normal 65 2 3 4 4" xfId="38253"/>
    <cellStyle name="Normal 65 2 3 5" xfId="38254"/>
    <cellStyle name="Normal 65 2 3 5 2" xfId="38255"/>
    <cellStyle name="Normal 65 2 3 5 3" xfId="38256"/>
    <cellStyle name="Normal 65 2 3 5 4" xfId="38257"/>
    <cellStyle name="Normal 65 2 3 6" xfId="38258"/>
    <cellStyle name="Normal 65 2 3 6 2" xfId="38259"/>
    <cellStyle name="Normal 65 2 3 6 3" xfId="38260"/>
    <cellStyle name="Normal 65 2 3 6 4" xfId="38261"/>
    <cellStyle name="Normal 65 2 3 7" xfId="38262"/>
    <cellStyle name="Normal 65 2 3 7 2" xfId="38263"/>
    <cellStyle name="Normal 65 2 3 7 3" xfId="38264"/>
    <cellStyle name="Normal 65 2 3 8" xfId="38265"/>
    <cellStyle name="Normal 65 2 3 9" xfId="38266"/>
    <cellStyle name="Normal 65 2 4" xfId="38267"/>
    <cellStyle name="Normal 65 2 4 2" xfId="38268"/>
    <cellStyle name="Normal 65 2 4 2 2" xfId="38269"/>
    <cellStyle name="Normal 65 2 4 2 2 2" xfId="38270"/>
    <cellStyle name="Normal 65 2 4 2 2 3" xfId="38271"/>
    <cellStyle name="Normal 65 2 4 2 2 4" xfId="38272"/>
    <cellStyle name="Normal 65 2 4 2 3" xfId="38273"/>
    <cellStyle name="Normal 65 2 4 2 3 2" xfId="38274"/>
    <cellStyle name="Normal 65 2 4 2 3 3" xfId="38275"/>
    <cellStyle name="Normal 65 2 4 2 4" xfId="38276"/>
    <cellStyle name="Normal 65 2 4 2 5" xfId="38277"/>
    <cellStyle name="Normal 65 2 4 2 6" xfId="38278"/>
    <cellStyle name="Normal 65 2 4 3" xfId="38279"/>
    <cellStyle name="Normal 65 2 4 3 2" xfId="38280"/>
    <cellStyle name="Normal 65 2 4 3 3" xfId="38281"/>
    <cellStyle name="Normal 65 2 4 3 4" xfId="38282"/>
    <cellStyle name="Normal 65 2 4 4" xfId="38283"/>
    <cellStyle name="Normal 65 2 4 4 2" xfId="38284"/>
    <cellStyle name="Normal 65 2 4 4 3" xfId="38285"/>
    <cellStyle name="Normal 65 2 4 4 4" xfId="38286"/>
    <cellStyle name="Normal 65 2 4 5" xfId="38287"/>
    <cellStyle name="Normal 65 2 4 5 2" xfId="38288"/>
    <cellStyle name="Normal 65 2 4 5 3" xfId="38289"/>
    <cellStyle name="Normal 65 2 4 5 4" xfId="38290"/>
    <cellStyle name="Normal 65 2 4 6" xfId="38291"/>
    <cellStyle name="Normal 65 2 4 6 2" xfId="38292"/>
    <cellStyle name="Normal 65 2 4 6 3" xfId="38293"/>
    <cellStyle name="Normal 65 2 4 7" xfId="38294"/>
    <cellStyle name="Normal 65 2 4 8" xfId="38295"/>
    <cellStyle name="Normal 65 2 4 9" xfId="38296"/>
    <cellStyle name="Normal 65 2 5" xfId="38297"/>
    <cellStyle name="Normal 65 2 5 2" xfId="38298"/>
    <cellStyle name="Normal 65 2 5 2 2" xfId="38299"/>
    <cellStyle name="Normal 65 2 5 2 2 2" xfId="38300"/>
    <cellStyle name="Normal 65 2 5 2 2 3" xfId="38301"/>
    <cellStyle name="Normal 65 2 5 2 2 4" xfId="38302"/>
    <cellStyle name="Normal 65 2 5 2 3" xfId="38303"/>
    <cellStyle name="Normal 65 2 5 2 3 2" xfId="38304"/>
    <cellStyle name="Normal 65 2 5 2 3 3" xfId="38305"/>
    <cellStyle name="Normal 65 2 5 2 4" xfId="38306"/>
    <cellStyle name="Normal 65 2 5 2 5" xfId="38307"/>
    <cellStyle name="Normal 65 2 5 2 6" xfId="38308"/>
    <cellStyle name="Normal 65 2 5 3" xfId="38309"/>
    <cellStyle name="Normal 65 2 5 3 2" xfId="38310"/>
    <cellStyle name="Normal 65 2 5 3 3" xfId="38311"/>
    <cellStyle name="Normal 65 2 5 3 4" xfId="38312"/>
    <cellStyle name="Normal 65 2 5 4" xfId="38313"/>
    <cellStyle name="Normal 65 2 5 4 2" xfId="38314"/>
    <cellStyle name="Normal 65 2 5 4 3" xfId="38315"/>
    <cellStyle name="Normal 65 2 5 4 4" xfId="38316"/>
    <cellStyle name="Normal 65 2 5 5" xfId="38317"/>
    <cellStyle name="Normal 65 2 5 5 2" xfId="38318"/>
    <cellStyle name="Normal 65 2 5 5 3" xfId="38319"/>
    <cellStyle name="Normal 65 2 5 5 4" xfId="38320"/>
    <cellStyle name="Normal 65 2 5 6" xfId="38321"/>
    <cellStyle name="Normal 65 2 5 6 2" xfId="38322"/>
    <cellStyle name="Normal 65 2 5 6 3" xfId="38323"/>
    <cellStyle name="Normal 65 2 5 7" xfId="38324"/>
    <cellStyle name="Normal 65 2 5 8" xfId="38325"/>
    <cellStyle name="Normal 65 2 5 9" xfId="38326"/>
    <cellStyle name="Normal 65 2 6" xfId="38327"/>
    <cellStyle name="Normal 65 2 6 2" xfId="38328"/>
    <cellStyle name="Normal 65 2 6 2 2" xfId="38329"/>
    <cellStyle name="Normal 65 2 6 2 2 2" xfId="38330"/>
    <cellStyle name="Normal 65 2 6 2 2 3" xfId="38331"/>
    <cellStyle name="Normal 65 2 6 2 2 4" xfId="38332"/>
    <cellStyle name="Normal 65 2 6 2 3" xfId="38333"/>
    <cellStyle name="Normal 65 2 6 2 3 2" xfId="38334"/>
    <cellStyle name="Normal 65 2 6 2 3 3" xfId="38335"/>
    <cellStyle name="Normal 65 2 6 2 4" xfId="38336"/>
    <cellStyle name="Normal 65 2 6 2 5" xfId="38337"/>
    <cellStyle name="Normal 65 2 6 2 6" xfId="38338"/>
    <cellStyle name="Normal 65 2 6 3" xfId="38339"/>
    <cellStyle name="Normal 65 2 6 3 2" xfId="38340"/>
    <cellStyle name="Normal 65 2 6 3 3" xfId="38341"/>
    <cellStyle name="Normal 65 2 6 3 4" xfId="38342"/>
    <cellStyle name="Normal 65 2 6 4" xfId="38343"/>
    <cellStyle name="Normal 65 2 6 4 2" xfId="38344"/>
    <cellStyle name="Normal 65 2 6 4 3" xfId="38345"/>
    <cellStyle name="Normal 65 2 6 4 4" xfId="38346"/>
    <cellStyle name="Normal 65 2 6 5" xfId="38347"/>
    <cellStyle name="Normal 65 2 6 5 2" xfId="38348"/>
    <cellStyle name="Normal 65 2 6 5 3" xfId="38349"/>
    <cellStyle name="Normal 65 2 6 6" xfId="38350"/>
    <cellStyle name="Normal 65 2 6 7" xfId="38351"/>
    <cellStyle name="Normal 65 2 6 8" xfId="38352"/>
    <cellStyle name="Normal 65 2 7" xfId="38353"/>
    <cellStyle name="Normal 65 2 7 2" xfId="38354"/>
    <cellStyle name="Normal 65 2 7 2 2" xfId="38355"/>
    <cellStyle name="Normal 65 2 7 2 3" xfId="38356"/>
    <cellStyle name="Normal 65 2 7 2 4" xfId="38357"/>
    <cellStyle name="Normal 65 2 7 3" xfId="38358"/>
    <cellStyle name="Normal 65 2 7 3 2" xfId="38359"/>
    <cellStyle name="Normal 65 2 7 3 3" xfId="38360"/>
    <cellStyle name="Normal 65 2 7 4" xfId="38361"/>
    <cellStyle name="Normal 65 2 7 5" xfId="38362"/>
    <cellStyle name="Normal 65 2 7 6" xfId="38363"/>
    <cellStyle name="Normal 65 2 8" xfId="38364"/>
    <cellStyle name="Normal 65 2 8 2" xfId="38365"/>
    <cellStyle name="Normal 65 2 8 3" xfId="38366"/>
    <cellStyle name="Normal 65 2 8 4" xfId="38367"/>
    <cellStyle name="Normal 65 2 9" xfId="38368"/>
    <cellStyle name="Normal 65 2 9 2" xfId="38369"/>
    <cellStyle name="Normal 65 2 9 3" xfId="38370"/>
    <cellStyle name="Normal 65 2 9 4" xfId="38371"/>
    <cellStyle name="Normal 65 3" xfId="38372"/>
    <cellStyle name="Normal 66" xfId="255"/>
    <cellStyle name="Normal 66 2" xfId="38373"/>
    <cellStyle name="Normal 66 2 2" xfId="38374"/>
    <cellStyle name="Normal 66 3" xfId="38375"/>
    <cellStyle name="Normal 66 3 10" xfId="38376"/>
    <cellStyle name="Normal 66 3 11" xfId="38377"/>
    <cellStyle name="Normal 66 3 2" xfId="38378"/>
    <cellStyle name="Normal 66 3 2 10" xfId="38379"/>
    <cellStyle name="Normal 66 3 2 2" xfId="38380"/>
    <cellStyle name="Normal 66 3 2 2 2" xfId="38381"/>
    <cellStyle name="Normal 66 3 2 2 2 2" xfId="38382"/>
    <cellStyle name="Normal 66 3 2 2 2 2 2" xfId="38383"/>
    <cellStyle name="Normal 66 3 2 2 2 2 3" xfId="38384"/>
    <cellStyle name="Normal 66 3 2 2 2 2 4" xfId="38385"/>
    <cellStyle name="Normal 66 3 2 2 2 3" xfId="38386"/>
    <cellStyle name="Normal 66 3 2 2 2 3 2" xfId="38387"/>
    <cellStyle name="Normal 66 3 2 2 2 3 3" xfId="38388"/>
    <cellStyle name="Normal 66 3 2 2 2 4" xfId="38389"/>
    <cellStyle name="Normal 66 3 2 2 2 5" xfId="38390"/>
    <cellStyle name="Normal 66 3 2 2 2 6" xfId="38391"/>
    <cellStyle name="Normal 66 3 2 2 3" xfId="38392"/>
    <cellStyle name="Normal 66 3 2 2 3 2" xfId="38393"/>
    <cellStyle name="Normal 66 3 2 2 3 3" xfId="38394"/>
    <cellStyle name="Normal 66 3 2 2 3 4" xfId="38395"/>
    <cellStyle name="Normal 66 3 2 2 4" xfId="38396"/>
    <cellStyle name="Normal 66 3 2 2 4 2" xfId="38397"/>
    <cellStyle name="Normal 66 3 2 2 4 3" xfId="38398"/>
    <cellStyle name="Normal 66 3 2 2 4 4" xfId="38399"/>
    <cellStyle name="Normal 66 3 2 2 5" xfId="38400"/>
    <cellStyle name="Normal 66 3 2 2 5 2" xfId="38401"/>
    <cellStyle name="Normal 66 3 2 2 5 3" xfId="38402"/>
    <cellStyle name="Normal 66 3 2 2 5 4" xfId="38403"/>
    <cellStyle name="Normal 66 3 2 2 6" xfId="38404"/>
    <cellStyle name="Normal 66 3 2 2 6 2" xfId="38405"/>
    <cellStyle name="Normal 66 3 2 2 6 3" xfId="38406"/>
    <cellStyle name="Normal 66 3 2 2 7" xfId="38407"/>
    <cellStyle name="Normal 66 3 2 2 8" xfId="38408"/>
    <cellStyle name="Normal 66 3 2 2 9" xfId="38409"/>
    <cellStyle name="Normal 66 3 2 3" xfId="38410"/>
    <cellStyle name="Normal 66 3 2 3 2" xfId="38411"/>
    <cellStyle name="Normal 66 3 2 3 2 2" xfId="38412"/>
    <cellStyle name="Normal 66 3 2 3 2 3" xfId="38413"/>
    <cellStyle name="Normal 66 3 2 3 2 4" xfId="38414"/>
    <cellStyle name="Normal 66 3 2 3 3" xfId="38415"/>
    <cellStyle name="Normal 66 3 2 3 3 2" xfId="38416"/>
    <cellStyle name="Normal 66 3 2 3 3 3" xfId="38417"/>
    <cellStyle name="Normal 66 3 2 3 4" xfId="38418"/>
    <cellStyle name="Normal 66 3 2 3 5" xfId="38419"/>
    <cellStyle name="Normal 66 3 2 3 6" xfId="38420"/>
    <cellStyle name="Normal 66 3 2 4" xfId="38421"/>
    <cellStyle name="Normal 66 3 2 4 2" xfId="38422"/>
    <cellStyle name="Normal 66 3 2 4 3" xfId="38423"/>
    <cellStyle name="Normal 66 3 2 4 4" xfId="38424"/>
    <cellStyle name="Normal 66 3 2 5" xfId="38425"/>
    <cellStyle name="Normal 66 3 2 5 2" xfId="38426"/>
    <cellStyle name="Normal 66 3 2 5 3" xfId="38427"/>
    <cellStyle name="Normal 66 3 2 5 4" xfId="38428"/>
    <cellStyle name="Normal 66 3 2 6" xfId="38429"/>
    <cellStyle name="Normal 66 3 2 6 2" xfId="38430"/>
    <cellStyle name="Normal 66 3 2 6 3" xfId="38431"/>
    <cellStyle name="Normal 66 3 2 6 4" xfId="38432"/>
    <cellStyle name="Normal 66 3 2 7" xfId="38433"/>
    <cellStyle name="Normal 66 3 2 7 2" xfId="38434"/>
    <cellStyle name="Normal 66 3 2 7 3" xfId="38435"/>
    <cellStyle name="Normal 66 3 2 8" xfId="38436"/>
    <cellStyle name="Normal 66 3 2 9" xfId="38437"/>
    <cellStyle name="Normal 66 3 3" xfId="38438"/>
    <cellStyle name="Normal 66 3 3 2" xfId="38439"/>
    <cellStyle name="Normal 66 3 3 2 2" xfId="38440"/>
    <cellStyle name="Normal 66 3 3 2 2 2" xfId="38441"/>
    <cellStyle name="Normal 66 3 3 2 2 3" xfId="38442"/>
    <cellStyle name="Normal 66 3 3 2 2 4" xfId="38443"/>
    <cellStyle name="Normal 66 3 3 2 3" xfId="38444"/>
    <cellStyle name="Normal 66 3 3 2 3 2" xfId="38445"/>
    <cellStyle name="Normal 66 3 3 2 3 3" xfId="38446"/>
    <cellStyle name="Normal 66 3 3 2 4" xfId="38447"/>
    <cellStyle name="Normal 66 3 3 2 5" xfId="38448"/>
    <cellStyle name="Normal 66 3 3 2 6" xfId="38449"/>
    <cellStyle name="Normal 66 3 3 3" xfId="38450"/>
    <cellStyle name="Normal 66 3 3 3 2" xfId="38451"/>
    <cellStyle name="Normal 66 3 3 3 3" xfId="38452"/>
    <cellStyle name="Normal 66 3 3 3 4" xfId="38453"/>
    <cellStyle name="Normal 66 3 3 4" xfId="38454"/>
    <cellStyle name="Normal 66 3 3 4 2" xfId="38455"/>
    <cellStyle name="Normal 66 3 3 4 3" xfId="38456"/>
    <cellStyle name="Normal 66 3 3 4 4" xfId="38457"/>
    <cellStyle name="Normal 66 3 3 5" xfId="38458"/>
    <cellStyle name="Normal 66 3 3 5 2" xfId="38459"/>
    <cellStyle name="Normal 66 3 3 5 3" xfId="38460"/>
    <cellStyle name="Normal 66 3 3 5 4" xfId="38461"/>
    <cellStyle name="Normal 66 3 3 6" xfId="38462"/>
    <cellStyle name="Normal 66 3 3 6 2" xfId="38463"/>
    <cellStyle name="Normal 66 3 3 6 3" xfId="38464"/>
    <cellStyle name="Normal 66 3 3 7" xfId="38465"/>
    <cellStyle name="Normal 66 3 3 8" xfId="38466"/>
    <cellStyle name="Normal 66 3 3 9" xfId="38467"/>
    <cellStyle name="Normal 66 3 4" xfId="38468"/>
    <cellStyle name="Normal 66 3 4 2" xfId="38469"/>
    <cellStyle name="Normal 66 3 4 2 2" xfId="38470"/>
    <cellStyle name="Normal 66 3 4 2 3" xfId="38471"/>
    <cellStyle name="Normal 66 3 4 2 4" xfId="38472"/>
    <cellStyle name="Normal 66 3 4 3" xfId="38473"/>
    <cellStyle name="Normal 66 3 4 3 2" xfId="38474"/>
    <cellStyle name="Normal 66 3 4 3 3" xfId="38475"/>
    <cellStyle name="Normal 66 3 4 4" xfId="38476"/>
    <cellStyle name="Normal 66 3 4 5" xfId="38477"/>
    <cellStyle name="Normal 66 3 4 6" xfId="38478"/>
    <cellStyle name="Normal 66 3 5" xfId="38479"/>
    <cellStyle name="Normal 66 3 5 2" xfId="38480"/>
    <cellStyle name="Normal 66 3 5 3" xfId="38481"/>
    <cellStyle name="Normal 66 3 5 4" xfId="38482"/>
    <cellStyle name="Normal 66 3 6" xfId="38483"/>
    <cellStyle name="Normal 66 3 6 2" xfId="38484"/>
    <cellStyle name="Normal 66 3 6 3" xfId="38485"/>
    <cellStyle name="Normal 66 3 6 4" xfId="38486"/>
    <cellStyle name="Normal 66 3 7" xfId="38487"/>
    <cellStyle name="Normal 66 3 7 2" xfId="38488"/>
    <cellStyle name="Normal 66 3 7 3" xfId="38489"/>
    <cellStyle name="Normal 66 3 7 4" xfId="38490"/>
    <cellStyle name="Normal 66 3 8" xfId="38491"/>
    <cellStyle name="Normal 66 3 8 2" xfId="38492"/>
    <cellStyle name="Normal 66 3 8 3" xfId="38493"/>
    <cellStyle name="Normal 66 3 9" xfId="38494"/>
    <cellStyle name="Normal 66 4" xfId="38495"/>
    <cellStyle name="Normal 66 4 10" xfId="38496"/>
    <cellStyle name="Normal 66 4 11" xfId="38497"/>
    <cellStyle name="Normal 66 4 2" xfId="38498"/>
    <cellStyle name="Normal 66 4 2 10" xfId="38499"/>
    <cellStyle name="Normal 66 4 2 2" xfId="38500"/>
    <cellStyle name="Normal 66 4 2 2 2" xfId="38501"/>
    <cellStyle name="Normal 66 4 2 2 2 2" xfId="38502"/>
    <cellStyle name="Normal 66 4 2 2 2 2 2" xfId="38503"/>
    <cellStyle name="Normal 66 4 2 2 2 2 3" xfId="38504"/>
    <cellStyle name="Normal 66 4 2 2 2 2 4" xfId="38505"/>
    <cellStyle name="Normal 66 4 2 2 2 3" xfId="38506"/>
    <cellStyle name="Normal 66 4 2 2 2 3 2" xfId="38507"/>
    <cellStyle name="Normal 66 4 2 2 2 3 3" xfId="38508"/>
    <cellStyle name="Normal 66 4 2 2 2 4" xfId="38509"/>
    <cellStyle name="Normal 66 4 2 2 2 5" xfId="38510"/>
    <cellStyle name="Normal 66 4 2 2 2 6" xfId="38511"/>
    <cellStyle name="Normal 66 4 2 2 3" xfId="38512"/>
    <cellStyle name="Normal 66 4 2 2 3 2" xfId="38513"/>
    <cellStyle name="Normal 66 4 2 2 3 3" xfId="38514"/>
    <cellStyle name="Normal 66 4 2 2 3 4" xfId="38515"/>
    <cellStyle name="Normal 66 4 2 2 4" xfId="38516"/>
    <cellStyle name="Normal 66 4 2 2 4 2" xfId="38517"/>
    <cellStyle name="Normal 66 4 2 2 4 3" xfId="38518"/>
    <cellStyle name="Normal 66 4 2 2 4 4" xfId="38519"/>
    <cellStyle name="Normal 66 4 2 2 5" xfId="38520"/>
    <cellStyle name="Normal 66 4 2 2 5 2" xfId="38521"/>
    <cellStyle name="Normal 66 4 2 2 5 3" xfId="38522"/>
    <cellStyle name="Normal 66 4 2 2 5 4" xfId="38523"/>
    <cellStyle name="Normal 66 4 2 2 6" xfId="38524"/>
    <cellStyle name="Normal 66 4 2 2 6 2" xfId="38525"/>
    <cellStyle name="Normal 66 4 2 2 6 3" xfId="38526"/>
    <cellStyle name="Normal 66 4 2 2 7" xfId="38527"/>
    <cellStyle name="Normal 66 4 2 2 8" xfId="38528"/>
    <cellStyle name="Normal 66 4 2 2 9" xfId="38529"/>
    <cellStyle name="Normal 66 4 2 3" xfId="38530"/>
    <cellStyle name="Normal 66 4 2 3 2" xfId="38531"/>
    <cellStyle name="Normal 66 4 2 3 2 2" xfId="38532"/>
    <cellStyle name="Normal 66 4 2 3 2 3" xfId="38533"/>
    <cellStyle name="Normal 66 4 2 3 2 4" xfId="38534"/>
    <cellStyle name="Normal 66 4 2 3 3" xfId="38535"/>
    <cellStyle name="Normal 66 4 2 3 3 2" xfId="38536"/>
    <cellStyle name="Normal 66 4 2 3 3 3" xfId="38537"/>
    <cellStyle name="Normal 66 4 2 3 4" xfId="38538"/>
    <cellStyle name="Normal 66 4 2 3 5" xfId="38539"/>
    <cellStyle name="Normal 66 4 2 3 6" xfId="38540"/>
    <cellStyle name="Normal 66 4 2 4" xfId="38541"/>
    <cellStyle name="Normal 66 4 2 4 2" xfId="38542"/>
    <cellStyle name="Normal 66 4 2 4 3" xfId="38543"/>
    <cellStyle name="Normal 66 4 2 4 4" xfId="38544"/>
    <cellStyle name="Normal 66 4 2 5" xfId="38545"/>
    <cellStyle name="Normal 66 4 2 5 2" xfId="38546"/>
    <cellStyle name="Normal 66 4 2 5 3" xfId="38547"/>
    <cellStyle name="Normal 66 4 2 5 4" xfId="38548"/>
    <cellStyle name="Normal 66 4 2 6" xfId="38549"/>
    <cellStyle name="Normal 66 4 2 6 2" xfId="38550"/>
    <cellStyle name="Normal 66 4 2 6 3" xfId="38551"/>
    <cellStyle name="Normal 66 4 2 6 4" xfId="38552"/>
    <cellStyle name="Normal 66 4 2 7" xfId="38553"/>
    <cellStyle name="Normal 66 4 2 7 2" xfId="38554"/>
    <cellStyle name="Normal 66 4 2 7 3" xfId="38555"/>
    <cellStyle name="Normal 66 4 2 8" xfId="38556"/>
    <cellStyle name="Normal 66 4 2 9" xfId="38557"/>
    <cellStyle name="Normal 66 4 3" xfId="38558"/>
    <cellStyle name="Normal 66 4 3 2" xfId="38559"/>
    <cellStyle name="Normal 66 4 3 2 2" xfId="38560"/>
    <cellStyle name="Normal 66 4 3 2 2 2" xfId="38561"/>
    <cellStyle name="Normal 66 4 3 2 2 3" xfId="38562"/>
    <cellStyle name="Normal 66 4 3 2 2 4" xfId="38563"/>
    <cellStyle name="Normal 66 4 3 2 3" xfId="38564"/>
    <cellStyle name="Normal 66 4 3 2 3 2" xfId="38565"/>
    <cellStyle name="Normal 66 4 3 2 3 3" xfId="38566"/>
    <cellStyle name="Normal 66 4 3 2 4" xfId="38567"/>
    <cellStyle name="Normal 66 4 3 2 5" xfId="38568"/>
    <cellStyle name="Normal 66 4 3 2 6" xfId="38569"/>
    <cellStyle name="Normal 66 4 3 3" xfId="38570"/>
    <cellStyle name="Normal 66 4 3 3 2" xfId="38571"/>
    <cellStyle name="Normal 66 4 3 3 3" xfId="38572"/>
    <cellStyle name="Normal 66 4 3 3 4" xfId="38573"/>
    <cellStyle name="Normal 66 4 3 4" xfId="38574"/>
    <cellStyle name="Normal 66 4 3 4 2" xfId="38575"/>
    <cellStyle name="Normal 66 4 3 4 3" xfId="38576"/>
    <cellStyle name="Normal 66 4 3 4 4" xfId="38577"/>
    <cellStyle name="Normal 66 4 3 5" xfId="38578"/>
    <cellStyle name="Normal 66 4 3 5 2" xfId="38579"/>
    <cellStyle name="Normal 66 4 3 5 3" xfId="38580"/>
    <cellStyle name="Normal 66 4 3 5 4" xfId="38581"/>
    <cellStyle name="Normal 66 4 3 6" xfId="38582"/>
    <cellStyle name="Normal 66 4 3 6 2" xfId="38583"/>
    <cellStyle name="Normal 66 4 3 6 3" xfId="38584"/>
    <cellStyle name="Normal 66 4 3 7" xfId="38585"/>
    <cellStyle name="Normal 66 4 3 8" xfId="38586"/>
    <cellStyle name="Normal 66 4 3 9" xfId="38587"/>
    <cellStyle name="Normal 66 4 4" xfId="38588"/>
    <cellStyle name="Normal 66 4 4 2" xfId="38589"/>
    <cellStyle name="Normal 66 4 4 2 2" xfId="38590"/>
    <cellStyle name="Normal 66 4 4 2 3" xfId="38591"/>
    <cellStyle name="Normal 66 4 4 2 4" xfId="38592"/>
    <cellStyle name="Normal 66 4 4 3" xfId="38593"/>
    <cellStyle name="Normal 66 4 4 3 2" xfId="38594"/>
    <cellStyle name="Normal 66 4 4 3 3" xfId="38595"/>
    <cellStyle name="Normal 66 4 4 4" xfId="38596"/>
    <cellStyle name="Normal 66 4 4 5" xfId="38597"/>
    <cellStyle name="Normal 66 4 4 6" xfId="38598"/>
    <cellStyle name="Normal 66 4 5" xfId="38599"/>
    <cellStyle name="Normal 66 4 5 2" xfId="38600"/>
    <cellStyle name="Normal 66 4 5 3" xfId="38601"/>
    <cellStyle name="Normal 66 4 5 4" xfId="38602"/>
    <cellStyle name="Normal 66 4 6" xfId="38603"/>
    <cellStyle name="Normal 66 4 6 2" xfId="38604"/>
    <cellStyle name="Normal 66 4 6 3" xfId="38605"/>
    <cellStyle name="Normal 66 4 6 4" xfId="38606"/>
    <cellStyle name="Normal 66 4 7" xfId="38607"/>
    <cellStyle name="Normal 66 4 7 2" xfId="38608"/>
    <cellStyle name="Normal 66 4 7 3" xfId="38609"/>
    <cellStyle name="Normal 66 4 7 4" xfId="38610"/>
    <cellStyle name="Normal 66 4 8" xfId="38611"/>
    <cellStyle name="Normal 66 4 8 2" xfId="38612"/>
    <cellStyle name="Normal 66 4 8 3" xfId="38613"/>
    <cellStyle name="Normal 66 4 9" xfId="38614"/>
    <cellStyle name="Normal 66 5" xfId="38615"/>
    <cellStyle name="Normal 66 5 10" xfId="38616"/>
    <cellStyle name="Normal 66 5 2" xfId="38617"/>
    <cellStyle name="Normal 66 5 2 2" xfId="38618"/>
    <cellStyle name="Normal 66 5 2 2 2" xfId="38619"/>
    <cellStyle name="Normal 66 5 2 2 2 2" xfId="38620"/>
    <cellStyle name="Normal 66 5 2 2 2 3" xfId="38621"/>
    <cellStyle name="Normal 66 5 2 2 2 4" xfId="38622"/>
    <cellStyle name="Normal 66 5 2 2 3" xfId="38623"/>
    <cellStyle name="Normal 66 5 2 2 3 2" xfId="38624"/>
    <cellStyle name="Normal 66 5 2 2 3 3" xfId="38625"/>
    <cellStyle name="Normal 66 5 2 2 4" xfId="38626"/>
    <cellStyle name="Normal 66 5 2 2 5" xfId="38627"/>
    <cellStyle name="Normal 66 5 2 2 6" xfId="38628"/>
    <cellStyle name="Normal 66 5 2 3" xfId="38629"/>
    <cellStyle name="Normal 66 5 2 3 2" xfId="38630"/>
    <cellStyle name="Normal 66 5 2 3 3" xfId="38631"/>
    <cellStyle name="Normal 66 5 2 3 4" xfId="38632"/>
    <cellStyle name="Normal 66 5 2 4" xfId="38633"/>
    <cellStyle name="Normal 66 5 2 4 2" xfId="38634"/>
    <cellStyle name="Normal 66 5 2 4 3" xfId="38635"/>
    <cellStyle name="Normal 66 5 2 4 4" xfId="38636"/>
    <cellStyle name="Normal 66 5 2 5" xfId="38637"/>
    <cellStyle name="Normal 66 5 2 5 2" xfId="38638"/>
    <cellStyle name="Normal 66 5 2 5 3" xfId="38639"/>
    <cellStyle name="Normal 66 5 2 5 4" xfId="38640"/>
    <cellStyle name="Normal 66 5 2 6" xfId="38641"/>
    <cellStyle name="Normal 66 5 2 6 2" xfId="38642"/>
    <cellStyle name="Normal 66 5 2 6 3" xfId="38643"/>
    <cellStyle name="Normal 66 5 2 7" xfId="38644"/>
    <cellStyle name="Normal 66 5 2 8" xfId="38645"/>
    <cellStyle name="Normal 66 5 2 9" xfId="38646"/>
    <cellStyle name="Normal 66 5 3" xfId="38647"/>
    <cellStyle name="Normal 66 5 3 2" xfId="38648"/>
    <cellStyle name="Normal 66 5 3 2 2" xfId="38649"/>
    <cellStyle name="Normal 66 5 3 2 3" xfId="38650"/>
    <cellStyle name="Normal 66 5 3 2 4" xfId="38651"/>
    <cellStyle name="Normal 66 5 3 3" xfId="38652"/>
    <cellStyle name="Normal 66 5 3 3 2" xfId="38653"/>
    <cellStyle name="Normal 66 5 3 3 3" xfId="38654"/>
    <cellStyle name="Normal 66 5 3 4" xfId="38655"/>
    <cellStyle name="Normal 66 5 3 5" xfId="38656"/>
    <cellStyle name="Normal 66 5 3 6" xfId="38657"/>
    <cellStyle name="Normal 66 5 4" xfId="38658"/>
    <cellStyle name="Normal 66 5 4 2" xfId="38659"/>
    <cellStyle name="Normal 66 5 4 3" xfId="38660"/>
    <cellStyle name="Normal 66 5 4 4" xfId="38661"/>
    <cellStyle name="Normal 66 5 5" xfId="38662"/>
    <cellStyle name="Normal 66 5 5 2" xfId="38663"/>
    <cellStyle name="Normal 66 5 5 3" xfId="38664"/>
    <cellStyle name="Normal 66 5 5 4" xfId="38665"/>
    <cellStyle name="Normal 66 5 6" xfId="38666"/>
    <cellStyle name="Normal 66 5 6 2" xfId="38667"/>
    <cellStyle name="Normal 66 5 6 3" xfId="38668"/>
    <cellStyle name="Normal 66 5 6 4" xfId="38669"/>
    <cellStyle name="Normal 66 5 7" xfId="38670"/>
    <cellStyle name="Normal 66 5 7 2" xfId="38671"/>
    <cellStyle name="Normal 66 5 7 3" xfId="38672"/>
    <cellStyle name="Normal 66 5 8" xfId="38673"/>
    <cellStyle name="Normal 66 5 9" xfId="38674"/>
    <cellStyle name="Normal 66 6" xfId="38675"/>
    <cellStyle name="Normal 66 6 2" xfId="38676"/>
    <cellStyle name="Normal 66 6 2 2" xfId="38677"/>
    <cellStyle name="Normal 66 6 2 2 2" xfId="38678"/>
    <cellStyle name="Normal 66 6 2 2 3" xfId="38679"/>
    <cellStyle name="Normal 66 6 2 2 4" xfId="38680"/>
    <cellStyle name="Normal 66 6 2 3" xfId="38681"/>
    <cellStyle name="Normal 66 6 2 3 2" xfId="38682"/>
    <cellStyle name="Normal 66 6 2 3 3" xfId="38683"/>
    <cellStyle name="Normal 66 6 2 4" xfId="38684"/>
    <cellStyle name="Normal 66 6 2 5" xfId="38685"/>
    <cellStyle name="Normal 66 6 2 6" xfId="38686"/>
    <cellStyle name="Normal 66 6 3" xfId="38687"/>
    <cellStyle name="Normal 66 6 3 2" xfId="38688"/>
    <cellStyle name="Normal 66 6 3 3" xfId="38689"/>
    <cellStyle name="Normal 66 6 3 4" xfId="38690"/>
    <cellStyle name="Normal 66 6 4" xfId="38691"/>
    <cellStyle name="Normal 66 6 4 2" xfId="38692"/>
    <cellStyle name="Normal 66 6 4 3" xfId="38693"/>
    <cellStyle name="Normal 66 6 4 4" xfId="38694"/>
    <cellStyle name="Normal 66 6 5" xfId="38695"/>
    <cellStyle name="Normal 66 6 5 2" xfId="38696"/>
    <cellStyle name="Normal 66 6 5 3" xfId="38697"/>
    <cellStyle name="Normal 66 6 5 4" xfId="38698"/>
    <cellStyle name="Normal 66 6 6" xfId="38699"/>
    <cellStyle name="Normal 66 6 6 2" xfId="38700"/>
    <cellStyle name="Normal 66 6 6 3" xfId="38701"/>
    <cellStyle name="Normal 66 6 7" xfId="38702"/>
    <cellStyle name="Normal 66 6 8" xfId="38703"/>
    <cellStyle name="Normal 66 6 9" xfId="38704"/>
    <cellStyle name="Normal 66 7" xfId="38705"/>
    <cellStyle name="Normal 66 7 2" xfId="38706"/>
    <cellStyle name="Normal 66 7 2 2" xfId="38707"/>
    <cellStyle name="Normal 66 7 2 2 2" xfId="38708"/>
    <cellStyle name="Normal 66 7 2 2 3" xfId="38709"/>
    <cellStyle name="Normal 66 7 2 2 4" xfId="38710"/>
    <cellStyle name="Normal 66 7 2 3" xfId="38711"/>
    <cellStyle name="Normal 66 7 2 3 2" xfId="38712"/>
    <cellStyle name="Normal 66 7 2 3 3" xfId="38713"/>
    <cellStyle name="Normal 66 7 2 4" xfId="38714"/>
    <cellStyle name="Normal 66 7 2 5" xfId="38715"/>
    <cellStyle name="Normal 66 7 2 6" xfId="38716"/>
    <cellStyle name="Normal 66 7 3" xfId="38717"/>
    <cellStyle name="Normal 66 7 3 2" xfId="38718"/>
    <cellStyle name="Normal 66 7 3 3" xfId="38719"/>
    <cellStyle name="Normal 66 7 3 4" xfId="38720"/>
    <cellStyle name="Normal 66 7 4" xfId="38721"/>
    <cellStyle name="Normal 66 7 4 2" xfId="38722"/>
    <cellStyle name="Normal 66 7 4 3" xfId="38723"/>
    <cellStyle name="Normal 66 7 4 4" xfId="38724"/>
    <cellStyle name="Normal 66 7 5" xfId="38725"/>
    <cellStyle name="Normal 66 7 5 2" xfId="38726"/>
    <cellStyle name="Normal 66 7 5 3" xfId="38727"/>
    <cellStyle name="Normal 66 7 6" xfId="38728"/>
    <cellStyle name="Normal 66 7 7" xfId="38729"/>
    <cellStyle name="Normal 66 7 8" xfId="38730"/>
    <cellStyle name="Normal 67" xfId="179"/>
    <cellStyle name="Normal 67 10" xfId="38731"/>
    <cellStyle name="Normal 67 10 2" xfId="38732"/>
    <cellStyle name="Normal 67 10 3" xfId="38733"/>
    <cellStyle name="Normal 67 10 4" xfId="38734"/>
    <cellStyle name="Normal 67 11" xfId="38735"/>
    <cellStyle name="Normal 67 11 2" xfId="38736"/>
    <cellStyle name="Normal 67 11 3" xfId="38737"/>
    <cellStyle name="Normal 67 11 4" xfId="38738"/>
    <cellStyle name="Normal 67 12" xfId="38739"/>
    <cellStyle name="Normal 67 12 2" xfId="38740"/>
    <cellStyle name="Normal 67 12 3" xfId="38741"/>
    <cellStyle name="Normal 67 13" xfId="38742"/>
    <cellStyle name="Normal 67 14" xfId="38743"/>
    <cellStyle name="Normal 67 15" xfId="38744"/>
    <cellStyle name="Normal 67 2" xfId="38745"/>
    <cellStyle name="Normal 67 2 10" xfId="38746"/>
    <cellStyle name="Normal 67 2 11" xfId="38747"/>
    <cellStyle name="Normal 67 2 2" xfId="38748"/>
    <cellStyle name="Normal 67 2 2 10" xfId="38749"/>
    <cellStyle name="Normal 67 2 2 2" xfId="38750"/>
    <cellStyle name="Normal 67 2 2 2 2" xfId="38751"/>
    <cellStyle name="Normal 67 2 2 2 2 2" xfId="38752"/>
    <cellStyle name="Normal 67 2 2 2 2 2 2" xfId="38753"/>
    <cellStyle name="Normal 67 2 2 2 2 2 3" xfId="38754"/>
    <cellStyle name="Normal 67 2 2 2 2 2 4" xfId="38755"/>
    <cellStyle name="Normal 67 2 2 2 2 3" xfId="38756"/>
    <cellStyle name="Normal 67 2 2 2 2 3 2" xfId="38757"/>
    <cellStyle name="Normal 67 2 2 2 2 3 3" xfId="38758"/>
    <cellStyle name="Normal 67 2 2 2 2 4" xfId="38759"/>
    <cellStyle name="Normal 67 2 2 2 2 5" xfId="38760"/>
    <cellStyle name="Normal 67 2 2 2 2 6" xfId="38761"/>
    <cellStyle name="Normal 67 2 2 2 3" xfId="38762"/>
    <cellStyle name="Normal 67 2 2 2 3 2" xfId="38763"/>
    <cellStyle name="Normal 67 2 2 2 3 3" xfId="38764"/>
    <cellStyle name="Normal 67 2 2 2 3 4" xfId="38765"/>
    <cellStyle name="Normal 67 2 2 2 4" xfId="38766"/>
    <cellStyle name="Normal 67 2 2 2 4 2" xfId="38767"/>
    <cellStyle name="Normal 67 2 2 2 4 3" xfId="38768"/>
    <cellStyle name="Normal 67 2 2 2 4 4" xfId="38769"/>
    <cellStyle name="Normal 67 2 2 2 5" xfId="38770"/>
    <cellStyle name="Normal 67 2 2 2 5 2" xfId="38771"/>
    <cellStyle name="Normal 67 2 2 2 5 3" xfId="38772"/>
    <cellStyle name="Normal 67 2 2 2 5 4" xfId="38773"/>
    <cellStyle name="Normal 67 2 2 2 6" xfId="38774"/>
    <cellStyle name="Normal 67 2 2 2 6 2" xfId="38775"/>
    <cellStyle name="Normal 67 2 2 2 6 3" xfId="38776"/>
    <cellStyle name="Normal 67 2 2 2 7" xfId="38777"/>
    <cellStyle name="Normal 67 2 2 2 8" xfId="38778"/>
    <cellStyle name="Normal 67 2 2 2 9" xfId="38779"/>
    <cellStyle name="Normal 67 2 2 3" xfId="38780"/>
    <cellStyle name="Normal 67 2 2 3 2" xfId="38781"/>
    <cellStyle name="Normal 67 2 2 3 2 2" xfId="38782"/>
    <cellStyle name="Normal 67 2 2 3 2 3" xfId="38783"/>
    <cellStyle name="Normal 67 2 2 3 2 4" xfId="38784"/>
    <cellStyle name="Normal 67 2 2 3 3" xfId="38785"/>
    <cellStyle name="Normal 67 2 2 3 3 2" xfId="38786"/>
    <cellStyle name="Normal 67 2 2 3 3 3" xfId="38787"/>
    <cellStyle name="Normal 67 2 2 3 4" xfId="38788"/>
    <cellStyle name="Normal 67 2 2 3 5" xfId="38789"/>
    <cellStyle name="Normal 67 2 2 3 6" xfId="38790"/>
    <cellStyle name="Normal 67 2 2 4" xfId="38791"/>
    <cellStyle name="Normal 67 2 2 4 2" xfId="38792"/>
    <cellStyle name="Normal 67 2 2 4 3" xfId="38793"/>
    <cellStyle name="Normal 67 2 2 4 4" xfId="38794"/>
    <cellStyle name="Normal 67 2 2 5" xfId="38795"/>
    <cellStyle name="Normal 67 2 2 5 2" xfId="38796"/>
    <cellStyle name="Normal 67 2 2 5 3" xfId="38797"/>
    <cellStyle name="Normal 67 2 2 5 4" xfId="38798"/>
    <cellStyle name="Normal 67 2 2 6" xfId="38799"/>
    <cellStyle name="Normal 67 2 2 6 2" xfId="38800"/>
    <cellStyle name="Normal 67 2 2 6 3" xfId="38801"/>
    <cellStyle name="Normal 67 2 2 6 4" xfId="38802"/>
    <cellStyle name="Normal 67 2 2 7" xfId="38803"/>
    <cellStyle name="Normal 67 2 2 7 2" xfId="38804"/>
    <cellStyle name="Normal 67 2 2 7 3" xfId="38805"/>
    <cellStyle name="Normal 67 2 2 8" xfId="38806"/>
    <cellStyle name="Normal 67 2 2 9" xfId="38807"/>
    <cellStyle name="Normal 67 2 3" xfId="38808"/>
    <cellStyle name="Normal 67 2 3 2" xfId="38809"/>
    <cellStyle name="Normal 67 2 3 2 2" xfId="38810"/>
    <cellStyle name="Normal 67 2 3 2 2 2" xfId="38811"/>
    <cellStyle name="Normal 67 2 3 2 2 3" xfId="38812"/>
    <cellStyle name="Normal 67 2 3 2 2 4" xfId="38813"/>
    <cellStyle name="Normal 67 2 3 2 3" xfId="38814"/>
    <cellStyle name="Normal 67 2 3 2 3 2" xfId="38815"/>
    <cellStyle name="Normal 67 2 3 2 3 3" xfId="38816"/>
    <cellStyle name="Normal 67 2 3 2 4" xfId="38817"/>
    <cellStyle name="Normal 67 2 3 2 5" xfId="38818"/>
    <cellStyle name="Normal 67 2 3 2 6" xfId="38819"/>
    <cellStyle name="Normal 67 2 3 3" xfId="38820"/>
    <cellStyle name="Normal 67 2 3 3 2" xfId="38821"/>
    <cellStyle name="Normal 67 2 3 3 3" xfId="38822"/>
    <cellStyle name="Normal 67 2 3 3 4" xfId="38823"/>
    <cellStyle name="Normal 67 2 3 4" xfId="38824"/>
    <cellStyle name="Normal 67 2 3 4 2" xfId="38825"/>
    <cellStyle name="Normal 67 2 3 4 3" xfId="38826"/>
    <cellStyle name="Normal 67 2 3 4 4" xfId="38827"/>
    <cellStyle name="Normal 67 2 3 5" xfId="38828"/>
    <cellStyle name="Normal 67 2 3 5 2" xfId="38829"/>
    <cellStyle name="Normal 67 2 3 5 3" xfId="38830"/>
    <cellStyle name="Normal 67 2 3 5 4" xfId="38831"/>
    <cellStyle name="Normal 67 2 3 6" xfId="38832"/>
    <cellStyle name="Normal 67 2 3 6 2" xfId="38833"/>
    <cellStyle name="Normal 67 2 3 6 3" xfId="38834"/>
    <cellStyle name="Normal 67 2 3 7" xfId="38835"/>
    <cellStyle name="Normal 67 2 3 8" xfId="38836"/>
    <cellStyle name="Normal 67 2 3 9" xfId="38837"/>
    <cellStyle name="Normal 67 2 4" xfId="38838"/>
    <cellStyle name="Normal 67 2 4 2" xfId="38839"/>
    <cellStyle name="Normal 67 2 4 2 2" xfId="38840"/>
    <cellStyle name="Normal 67 2 4 2 3" xfId="38841"/>
    <cellStyle name="Normal 67 2 4 2 4" xfId="38842"/>
    <cellStyle name="Normal 67 2 4 3" xfId="38843"/>
    <cellStyle name="Normal 67 2 4 3 2" xfId="38844"/>
    <cellStyle name="Normal 67 2 4 3 3" xfId="38845"/>
    <cellStyle name="Normal 67 2 4 4" xfId="38846"/>
    <cellStyle name="Normal 67 2 4 5" xfId="38847"/>
    <cellStyle name="Normal 67 2 4 6" xfId="38848"/>
    <cellStyle name="Normal 67 2 5" xfId="38849"/>
    <cellStyle name="Normal 67 2 5 2" xfId="38850"/>
    <cellStyle name="Normal 67 2 5 3" xfId="38851"/>
    <cellStyle name="Normal 67 2 5 4" xfId="38852"/>
    <cellStyle name="Normal 67 2 6" xfId="38853"/>
    <cellStyle name="Normal 67 2 6 2" xfId="38854"/>
    <cellStyle name="Normal 67 2 6 3" xfId="38855"/>
    <cellStyle name="Normal 67 2 6 4" xfId="38856"/>
    <cellStyle name="Normal 67 2 7" xfId="38857"/>
    <cellStyle name="Normal 67 2 7 2" xfId="38858"/>
    <cellStyle name="Normal 67 2 7 3" xfId="38859"/>
    <cellStyle name="Normal 67 2 7 4" xfId="38860"/>
    <cellStyle name="Normal 67 2 8" xfId="38861"/>
    <cellStyle name="Normal 67 2 8 2" xfId="38862"/>
    <cellStyle name="Normal 67 2 8 3" xfId="38863"/>
    <cellStyle name="Normal 67 2 9" xfId="38864"/>
    <cellStyle name="Normal 67 3" xfId="38865"/>
    <cellStyle name="Normal 67 3 10" xfId="38866"/>
    <cellStyle name="Normal 67 3 2" xfId="38867"/>
    <cellStyle name="Normal 67 3 2 2" xfId="38868"/>
    <cellStyle name="Normal 67 3 2 2 2" xfId="38869"/>
    <cellStyle name="Normal 67 3 2 2 2 2" xfId="38870"/>
    <cellStyle name="Normal 67 3 2 2 2 3" xfId="38871"/>
    <cellStyle name="Normal 67 3 2 2 2 4" xfId="38872"/>
    <cellStyle name="Normal 67 3 2 2 3" xfId="38873"/>
    <cellStyle name="Normal 67 3 2 2 3 2" xfId="38874"/>
    <cellStyle name="Normal 67 3 2 2 3 3" xfId="38875"/>
    <cellStyle name="Normal 67 3 2 2 4" xfId="38876"/>
    <cellStyle name="Normal 67 3 2 2 5" xfId="38877"/>
    <cellStyle name="Normal 67 3 2 2 6" xfId="38878"/>
    <cellStyle name="Normal 67 3 2 3" xfId="38879"/>
    <cellStyle name="Normal 67 3 2 3 2" xfId="38880"/>
    <cellStyle name="Normal 67 3 2 3 3" xfId="38881"/>
    <cellStyle name="Normal 67 3 2 3 4" xfId="38882"/>
    <cellStyle name="Normal 67 3 2 4" xfId="38883"/>
    <cellStyle name="Normal 67 3 2 4 2" xfId="38884"/>
    <cellStyle name="Normal 67 3 2 4 3" xfId="38885"/>
    <cellStyle name="Normal 67 3 2 4 4" xfId="38886"/>
    <cellStyle name="Normal 67 3 2 5" xfId="38887"/>
    <cellStyle name="Normal 67 3 2 5 2" xfId="38888"/>
    <cellStyle name="Normal 67 3 2 5 3" xfId="38889"/>
    <cellStyle name="Normal 67 3 2 5 4" xfId="38890"/>
    <cellStyle name="Normal 67 3 2 6" xfId="38891"/>
    <cellStyle name="Normal 67 3 2 6 2" xfId="38892"/>
    <cellStyle name="Normal 67 3 2 6 3" xfId="38893"/>
    <cellStyle name="Normal 67 3 2 7" xfId="38894"/>
    <cellStyle name="Normal 67 3 2 8" xfId="38895"/>
    <cellStyle name="Normal 67 3 2 9" xfId="38896"/>
    <cellStyle name="Normal 67 3 3" xfId="38897"/>
    <cellStyle name="Normal 67 3 3 2" xfId="38898"/>
    <cellStyle name="Normal 67 3 3 2 2" xfId="38899"/>
    <cellStyle name="Normal 67 3 3 2 3" xfId="38900"/>
    <cellStyle name="Normal 67 3 3 2 4" xfId="38901"/>
    <cellStyle name="Normal 67 3 3 3" xfId="38902"/>
    <cellStyle name="Normal 67 3 3 3 2" xfId="38903"/>
    <cellStyle name="Normal 67 3 3 3 3" xfId="38904"/>
    <cellStyle name="Normal 67 3 3 4" xfId="38905"/>
    <cellStyle name="Normal 67 3 3 5" xfId="38906"/>
    <cellStyle name="Normal 67 3 3 6" xfId="38907"/>
    <cellStyle name="Normal 67 3 4" xfId="38908"/>
    <cellStyle name="Normal 67 3 4 2" xfId="38909"/>
    <cellStyle name="Normal 67 3 4 3" xfId="38910"/>
    <cellStyle name="Normal 67 3 4 4" xfId="38911"/>
    <cellStyle name="Normal 67 3 5" xfId="38912"/>
    <cellStyle name="Normal 67 3 5 2" xfId="38913"/>
    <cellStyle name="Normal 67 3 5 3" xfId="38914"/>
    <cellStyle name="Normal 67 3 5 4" xfId="38915"/>
    <cellStyle name="Normal 67 3 6" xfId="38916"/>
    <cellStyle name="Normal 67 3 6 2" xfId="38917"/>
    <cellStyle name="Normal 67 3 6 3" xfId="38918"/>
    <cellStyle name="Normal 67 3 6 4" xfId="38919"/>
    <cellStyle name="Normal 67 3 7" xfId="38920"/>
    <cellStyle name="Normal 67 3 7 2" xfId="38921"/>
    <cellStyle name="Normal 67 3 7 3" xfId="38922"/>
    <cellStyle name="Normal 67 3 8" xfId="38923"/>
    <cellStyle name="Normal 67 3 9" xfId="38924"/>
    <cellStyle name="Normal 67 4" xfId="38925"/>
    <cellStyle name="Normal 67 4 2" xfId="38926"/>
    <cellStyle name="Normal 67 4 2 2" xfId="38927"/>
    <cellStyle name="Normal 67 4 2 2 2" xfId="38928"/>
    <cellStyle name="Normal 67 4 2 2 3" xfId="38929"/>
    <cellStyle name="Normal 67 4 2 2 4" xfId="38930"/>
    <cellStyle name="Normal 67 4 2 3" xfId="38931"/>
    <cellStyle name="Normal 67 4 2 3 2" xfId="38932"/>
    <cellStyle name="Normal 67 4 2 3 3" xfId="38933"/>
    <cellStyle name="Normal 67 4 2 4" xfId="38934"/>
    <cellStyle name="Normal 67 4 2 5" xfId="38935"/>
    <cellStyle name="Normal 67 4 2 6" xfId="38936"/>
    <cellStyle name="Normal 67 4 3" xfId="38937"/>
    <cellStyle name="Normal 67 4 3 2" xfId="38938"/>
    <cellStyle name="Normal 67 4 3 3" xfId="38939"/>
    <cellStyle name="Normal 67 4 3 4" xfId="38940"/>
    <cellStyle name="Normal 67 4 4" xfId="38941"/>
    <cellStyle name="Normal 67 4 4 2" xfId="38942"/>
    <cellStyle name="Normal 67 4 4 3" xfId="38943"/>
    <cellStyle name="Normal 67 4 4 4" xfId="38944"/>
    <cellStyle name="Normal 67 4 5" xfId="38945"/>
    <cellStyle name="Normal 67 4 5 2" xfId="38946"/>
    <cellStyle name="Normal 67 4 5 3" xfId="38947"/>
    <cellStyle name="Normal 67 4 5 4" xfId="38948"/>
    <cellStyle name="Normal 67 4 6" xfId="38949"/>
    <cellStyle name="Normal 67 4 6 2" xfId="38950"/>
    <cellStyle name="Normal 67 4 6 3" xfId="38951"/>
    <cellStyle name="Normal 67 4 7" xfId="38952"/>
    <cellStyle name="Normal 67 4 8" xfId="38953"/>
    <cellStyle name="Normal 67 4 9" xfId="38954"/>
    <cellStyle name="Normal 67 5" xfId="38955"/>
    <cellStyle name="Normal 67 5 2" xfId="38956"/>
    <cellStyle name="Normal 67 5 2 2" xfId="38957"/>
    <cellStyle name="Normal 67 5 2 2 2" xfId="38958"/>
    <cellStyle name="Normal 67 5 2 2 3" xfId="38959"/>
    <cellStyle name="Normal 67 5 2 2 4" xfId="38960"/>
    <cellStyle name="Normal 67 5 2 3" xfId="38961"/>
    <cellStyle name="Normal 67 5 2 3 2" xfId="38962"/>
    <cellStyle name="Normal 67 5 2 3 3" xfId="38963"/>
    <cellStyle name="Normal 67 5 2 4" xfId="38964"/>
    <cellStyle name="Normal 67 5 2 5" xfId="38965"/>
    <cellStyle name="Normal 67 5 2 6" xfId="38966"/>
    <cellStyle name="Normal 67 5 3" xfId="38967"/>
    <cellStyle name="Normal 67 5 3 2" xfId="38968"/>
    <cellStyle name="Normal 67 5 3 3" xfId="38969"/>
    <cellStyle name="Normal 67 5 3 4" xfId="38970"/>
    <cellStyle name="Normal 67 5 4" xfId="38971"/>
    <cellStyle name="Normal 67 5 4 2" xfId="38972"/>
    <cellStyle name="Normal 67 5 4 3" xfId="38973"/>
    <cellStyle name="Normal 67 5 4 4" xfId="38974"/>
    <cellStyle name="Normal 67 5 5" xfId="38975"/>
    <cellStyle name="Normal 67 5 5 2" xfId="38976"/>
    <cellStyle name="Normal 67 5 5 3" xfId="38977"/>
    <cellStyle name="Normal 67 5 5 4" xfId="38978"/>
    <cellStyle name="Normal 67 5 6" xfId="38979"/>
    <cellStyle name="Normal 67 5 6 2" xfId="38980"/>
    <cellStyle name="Normal 67 5 6 3" xfId="38981"/>
    <cellStyle name="Normal 67 5 7" xfId="38982"/>
    <cellStyle name="Normal 67 5 8" xfId="38983"/>
    <cellStyle name="Normal 67 5 9" xfId="38984"/>
    <cellStyle name="Normal 67 6" xfId="38985"/>
    <cellStyle name="Normal 67 7" xfId="38986"/>
    <cellStyle name="Normal 67 7 2" xfId="38987"/>
    <cellStyle name="Normal 67 7 2 2" xfId="38988"/>
    <cellStyle name="Normal 67 7 2 2 2" xfId="38989"/>
    <cellStyle name="Normal 67 7 2 2 3" xfId="38990"/>
    <cellStyle name="Normal 67 7 2 2 4" xfId="38991"/>
    <cellStyle name="Normal 67 7 2 3" xfId="38992"/>
    <cellStyle name="Normal 67 7 2 3 2" xfId="38993"/>
    <cellStyle name="Normal 67 7 2 3 3" xfId="38994"/>
    <cellStyle name="Normal 67 7 2 4" xfId="38995"/>
    <cellStyle name="Normal 67 7 2 5" xfId="38996"/>
    <cellStyle name="Normal 67 7 2 6" xfId="38997"/>
    <cellStyle name="Normal 67 7 3" xfId="38998"/>
    <cellStyle name="Normal 67 7 3 2" xfId="38999"/>
    <cellStyle name="Normal 67 7 3 3" xfId="39000"/>
    <cellStyle name="Normal 67 7 3 4" xfId="39001"/>
    <cellStyle name="Normal 67 7 4" xfId="39002"/>
    <cellStyle name="Normal 67 7 4 2" xfId="39003"/>
    <cellStyle name="Normal 67 7 4 3" xfId="39004"/>
    <cellStyle name="Normal 67 7 4 4" xfId="39005"/>
    <cellStyle name="Normal 67 7 5" xfId="39006"/>
    <cellStyle name="Normal 67 7 5 2" xfId="39007"/>
    <cellStyle name="Normal 67 7 5 3" xfId="39008"/>
    <cellStyle name="Normal 67 7 6" xfId="39009"/>
    <cellStyle name="Normal 67 7 7" xfId="39010"/>
    <cellStyle name="Normal 67 7 8" xfId="39011"/>
    <cellStyle name="Normal 67 8" xfId="39012"/>
    <cellStyle name="Normal 67 8 2" xfId="39013"/>
    <cellStyle name="Normal 67 8 2 2" xfId="39014"/>
    <cellStyle name="Normal 67 8 2 3" xfId="39015"/>
    <cellStyle name="Normal 67 8 2 4" xfId="39016"/>
    <cellStyle name="Normal 67 8 3" xfId="39017"/>
    <cellStyle name="Normal 67 8 3 2" xfId="39018"/>
    <cellStyle name="Normal 67 8 3 3" xfId="39019"/>
    <cellStyle name="Normal 67 8 4" xfId="39020"/>
    <cellStyle name="Normal 67 8 5" xfId="39021"/>
    <cellStyle name="Normal 67 8 6" xfId="39022"/>
    <cellStyle name="Normal 67 9" xfId="39023"/>
    <cellStyle name="Normal 67 9 2" xfId="39024"/>
    <cellStyle name="Normal 67 9 3" xfId="39025"/>
    <cellStyle name="Normal 67 9 4" xfId="39026"/>
    <cellStyle name="Normal 68" xfId="239"/>
    <cellStyle name="Normal 68 2" xfId="39027"/>
    <cellStyle name="Normal 69" xfId="220"/>
    <cellStyle name="Normal 69 2" xfId="39028"/>
    <cellStyle name="Normal 69 2 2" xfId="39029"/>
    <cellStyle name="Normal 69 2 2 2" xfId="39030"/>
    <cellStyle name="Normal 69 2 2 2 2" xfId="39031"/>
    <cellStyle name="Normal 69 2 2 2 3" xfId="39032"/>
    <cellStyle name="Normal 69 2 2 2 4" xfId="39033"/>
    <cellStyle name="Normal 69 2 2 3" xfId="39034"/>
    <cellStyle name="Normal 69 2 2 3 2" xfId="39035"/>
    <cellStyle name="Normal 69 2 2 3 3" xfId="39036"/>
    <cellStyle name="Normal 69 2 2 4" xfId="39037"/>
    <cellStyle name="Normal 69 2 2 5" xfId="39038"/>
    <cellStyle name="Normal 69 2 2 6" xfId="39039"/>
    <cellStyle name="Normal 69 2 3" xfId="39040"/>
    <cellStyle name="Normal 69 2 3 2" xfId="39041"/>
    <cellStyle name="Normal 69 2 3 3" xfId="39042"/>
    <cellStyle name="Normal 69 2 3 4" xfId="39043"/>
    <cellStyle name="Normal 69 2 4" xfId="39044"/>
    <cellStyle name="Normal 69 2 4 2" xfId="39045"/>
    <cellStyle name="Normal 69 2 4 3" xfId="39046"/>
    <cellStyle name="Normal 69 2 4 4" xfId="39047"/>
    <cellStyle name="Normal 69 2 5" xfId="39048"/>
    <cellStyle name="Normal 69 2 5 2" xfId="39049"/>
    <cellStyle name="Normal 69 2 5 3" xfId="39050"/>
    <cellStyle name="Normal 69 2 5 4" xfId="39051"/>
    <cellStyle name="Normal 69 2 6" xfId="39052"/>
    <cellStyle name="Normal 69 2 6 2" xfId="39053"/>
    <cellStyle name="Normal 69 2 6 3" xfId="39054"/>
    <cellStyle name="Normal 69 2 7" xfId="39055"/>
    <cellStyle name="Normal 69 2 8" xfId="39056"/>
    <cellStyle name="Normal 69 2 9" xfId="39057"/>
    <cellStyle name="Normal 7" xfId="25"/>
    <cellStyle name="Normal 7 2" xfId="39"/>
    <cellStyle name="Normal 7 2 2" xfId="39058"/>
    <cellStyle name="Normal 7 2 2 2" xfId="39059"/>
    <cellStyle name="Normal 7 2 3" xfId="39060"/>
    <cellStyle name="Normal 7 2 4" xfId="39061"/>
    <cellStyle name="Normal 7 3" xfId="39062"/>
    <cellStyle name="Normal 7 3 2" xfId="39063"/>
    <cellStyle name="Normal 7 4" xfId="39064"/>
    <cellStyle name="Normal 7 5" xfId="39065"/>
    <cellStyle name="Normal 70" xfId="263"/>
    <cellStyle name="Normal 71" xfId="259"/>
    <cellStyle name="Normal 72" xfId="225"/>
    <cellStyle name="Normal 73" xfId="185"/>
    <cellStyle name="Normal 74" xfId="182"/>
    <cellStyle name="Normal 75" xfId="262"/>
    <cellStyle name="Normal 76" xfId="265"/>
    <cellStyle name="Normal 77" xfId="264"/>
    <cellStyle name="Normal 78" xfId="256"/>
    <cellStyle name="Normal 79" xfId="183"/>
    <cellStyle name="Normal 8" xfId="40"/>
    <cellStyle name="Normal 8 2" xfId="56"/>
    <cellStyle name="Normal 8 2 2" xfId="39066"/>
    <cellStyle name="Normal 8 2 2 2" xfId="39067"/>
    <cellStyle name="Normal 8 2 3" xfId="39068"/>
    <cellStyle name="Normal 8 2 4" xfId="39069"/>
    <cellStyle name="Normal 8 3" xfId="39070"/>
    <cellStyle name="Normal 8 3 2" xfId="39071"/>
    <cellStyle name="Normal 8 4" xfId="39072"/>
    <cellStyle name="Normal 8 5" xfId="39073"/>
    <cellStyle name="Normal 80" xfId="181"/>
    <cellStyle name="Normal 81" xfId="261"/>
    <cellStyle name="Normal 82" xfId="226"/>
    <cellStyle name="Normal 83" xfId="184"/>
    <cellStyle name="Normal 84" xfId="224"/>
    <cellStyle name="Normal 85" xfId="229"/>
    <cellStyle name="Normal 86" xfId="260"/>
    <cellStyle name="Normal 87" xfId="206"/>
    <cellStyle name="Normal 88" xfId="257"/>
    <cellStyle name="Normal 89" xfId="266"/>
    <cellStyle name="Normal 9" xfId="47"/>
    <cellStyle name="Normal 9 2" xfId="39074"/>
    <cellStyle name="Normal 9 2 2" xfId="39075"/>
    <cellStyle name="Normal 9 3" xfId="39076"/>
    <cellStyle name="Normal 9 4" xfId="39077"/>
    <cellStyle name="Normal 90" xfId="186"/>
    <cellStyle name="Normal 91" xfId="219"/>
    <cellStyle name="Normal 92" xfId="258"/>
    <cellStyle name="Normal 93" xfId="39078"/>
    <cellStyle name="Normal 94" xfId="39079"/>
    <cellStyle name="Normal 95" xfId="39080"/>
    <cellStyle name="Normal 96" xfId="39081"/>
    <cellStyle name="Normal 97" xfId="39082"/>
    <cellStyle name="Normal 98" xfId="39083"/>
    <cellStyle name="Normal 99" xfId="39084"/>
    <cellStyle name="Normal1" xfId="82"/>
    <cellStyle name="Normal2" xfId="83"/>
    <cellStyle name="Normal3" xfId="84"/>
    <cellStyle name="Nota 2" xfId="39085"/>
    <cellStyle name="Nota 2 2" xfId="39086"/>
    <cellStyle name="Nota 2 2 2" xfId="39087"/>
    <cellStyle name="Nota 2 2 2 2" xfId="39088"/>
    <cellStyle name="Nota 2 2 2 2 2" xfId="39089"/>
    <cellStyle name="Nota 2 2 2 2 3" xfId="39090"/>
    <cellStyle name="Nota 2 2 2 3" xfId="39091"/>
    <cellStyle name="Nota 2 2 2 4" xfId="39092"/>
    <cellStyle name="Nota 2 2 2 5" xfId="39093"/>
    <cellStyle name="Nota 2 2 3" xfId="39094"/>
    <cellStyle name="Nota 2 2 3 2" xfId="39095"/>
    <cellStyle name="Nota 2 2 3 3" xfId="39096"/>
    <cellStyle name="Nota 2 2 4" xfId="39097"/>
    <cellStyle name="Nota 2 2 5" xfId="39098"/>
    <cellStyle name="Nota 2 2 6" xfId="39099"/>
    <cellStyle name="Percent [2]" xfId="85"/>
    <cellStyle name="Percent [2] 2" xfId="39100"/>
    <cellStyle name="Percent [2] 2 2" xfId="39101"/>
    <cellStyle name="Percent [2] 3" xfId="39102"/>
    <cellStyle name="Percent [2] 4" xfId="39103"/>
    <cellStyle name="Percent_Sheet1" xfId="86"/>
    <cellStyle name="Percentual" xfId="87"/>
    <cellStyle name="Ponto" xfId="88"/>
    <cellStyle name="Porcentagem 2" xfId="11"/>
    <cellStyle name="Porcentagem 2 2" xfId="252"/>
    <cellStyle name="Porcentagem 2 2 2" xfId="39104"/>
    <cellStyle name="Porcentagem 2 3" xfId="39105"/>
    <cellStyle name="Porcentagem 3" xfId="33"/>
    <cellStyle name="Porcentagem 3 2" xfId="43"/>
    <cellStyle name="Porcentagem 3 3" xfId="39106"/>
    <cellStyle name="Porcentagem 4" xfId="29"/>
    <cellStyle name="Porcentagem 4 2" xfId="34"/>
    <cellStyle name="Porcentagem 4 2 2" xfId="247"/>
    <cellStyle name="Porcentagem 4 2 2 2" xfId="39107"/>
    <cellStyle name="Porcentagem 4 2 3" xfId="39108"/>
    <cellStyle name="Porcentagem 5" xfId="61"/>
    <cellStyle name="Porcentagem 6" xfId="116"/>
    <cellStyle name="Porcentagem 6 10" xfId="39109"/>
    <cellStyle name="Porcentagem 6 10 2" xfId="39110"/>
    <cellStyle name="Porcentagem 6 10 2 2" xfId="39111"/>
    <cellStyle name="Porcentagem 6 10 2 2 2" xfId="39112"/>
    <cellStyle name="Porcentagem 6 10 2 2 3" xfId="39113"/>
    <cellStyle name="Porcentagem 6 10 2 2 4" xfId="39114"/>
    <cellStyle name="Porcentagem 6 10 2 3" xfId="39115"/>
    <cellStyle name="Porcentagem 6 10 2 3 2" xfId="39116"/>
    <cellStyle name="Porcentagem 6 10 2 3 3" xfId="39117"/>
    <cellStyle name="Porcentagem 6 10 2 4" xfId="39118"/>
    <cellStyle name="Porcentagem 6 10 2 5" xfId="39119"/>
    <cellStyle name="Porcentagem 6 10 2 6" xfId="39120"/>
    <cellStyle name="Porcentagem 6 10 3" xfId="39121"/>
    <cellStyle name="Porcentagem 6 10 3 2" xfId="39122"/>
    <cellStyle name="Porcentagem 6 10 3 3" xfId="39123"/>
    <cellStyle name="Porcentagem 6 10 3 4" xfId="39124"/>
    <cellStyle name="Porcentagem 6 10 4" xfId="39125"/>
    <cellStyle name="Porcentagem 6 10 4 2" xfId="39126"/>
    <cellStyle name="Porcentagem 6 10 4 3" xfId="39127"/>
    <cellStyle name="Porcentagem 6 10 4 4" xfId="39128"/>
    <cellStyle name="Porcentagem 6 10 5" xfId="39129"/>
    <cellStyle name="Porcentagem 6 10 5 2" xfId="39130"/>
    <cellStyle name="Porcentagem 6 10 5 3" xfId="39131"/>
    <cellStyle name="Porcentagem 6 10 5 4" xfId="39132"/>
    <cellStyle name="Porcentagem 6 10 6" xfId="39133"/>
    <cellStyle name="Porcentagem 6 10 6 2" xfId="39134"/>
    <cellStyle name="Porcentagem 6 10 6 3" xfId="39135"/>
    <cellStyle name="Porcentagem 6 10 7" xfId="39136"/>
    <cellStyle name="Porcentagem 6 10 8" xfId="39137"/>
    <cellStyle name="Porcentagem 6 10 9" xfId="39138"/>
    <cellStyle name="Porcentagem 6 11" xfId="39139"/>
    <cellStyle name="Porcentagem 6 11 2" xfId="39140"/>
    <cellStyle name="Porcentagem 6 11 2 2" xfId="39141"/>
    <cellStyle name="Porcentagem 6 11 2 2 2" xfId="39142"/>
    <cellStyle name="Porcentagem 6 11 2 2 3" xfId="39143"/>
    <cellStyle name="Porcentagem 6 11 2 2 4" xfId="39144"/>
    <cellStyle name="Porcentagem 6 11 2 3" xfId="39145"/>
    <cellStyle name="Porcentagem 6 11 2 3 2" xfId="39146"/>
    <cellStyle name="Porcentagem 6 11 2 3 3" xfId="39147"/>
    <cellStyle name="Porcentagem 6 11 2 4" xfId="39148"/>
    <cellStyle name="Porcentagem 6 11 2 5" xfId="39149"/>
    <cellStyle name="Porcentagem 6 11 2 6" xfId="39150"/>
    <cellStyle name="Porcentagem 6 11 3" xfId="39151"/>
    <cellStyle name="Porcentagem 6 11 3 2" xfId="39152"/>
    <cellStyle name="Porcentagem 6 11 3 3" xfId="39153"/>
    <cellStyle name="Porcentagem 6 11 3 4" xfId="39154"/>
    <cellStyle name="Porcentagem 6 11 4" xfId="39155"/>
    <cellStyle name="Porcentagem 6 11 4 2" xfId="39156"/>
    <cellStyle name="Porcentagem 6 11 4 3" xfId="39157"/>
    <cellStyle name="Porcentagem 6 11 4 4" xfId="39158"/>
    <cellStyle name="Porcentagem 6 11 5" xfId="39159"/>
    <cellStyle name="Porcentagem 6 11 5 2" xfId="39160"/>
    <cellStyle name="Porcentagem 6 11 5 3" xfId="39161"/>
    <cellStyle name="Porcentagem 6 11 5 4" xfId="39162"/>
    <cellStyle name="Porcentagem 6 11 6" xfId="39163"/>
    <cellStyle name="Porcentagem 6 11 6 2" xfId="39164"/>
    <cellStyle name="Porcentagem 6 11 6 3" xfId="39165"/>
    <cellStyle name="Porcentagem 6 11 7" xfId="39166"/>
    <cellStyle name="Porcentagem 6 11 8" xfId="39167"/>
    <cellStyle name="Porcentagem 6 11 9" xfId="39168"/>
    <cellStyle name="Porcentagem 6 12" xfId="39169"/>
    <cellStyle name="Porcentagem 6 12 2" xfId="39170"/>
    <cellStyle name="Porcentagem 6 12 2 2" xfId="39171"/>
    <cellStyle name="Porcentagem 6 12 2 2 2" xfId="39172"/>
    <cellStyle name="Porcentagem 6 12 2 2 3" xfId="39173"/>
    <cellStyle name="Porcentagem 6 12 2 2 4" xfId="39174"/>
    <cellStyle name="Porcentagem 6 12 2 3" xfId="39175"/>
    <cellStyle name="Porcentagem 6 12 2 3 2" xfId="39176"/>
    <cellStyle name="Porcentagem 6 12 2 3 3" xfId="39177"/>
    <cellStyle name="Porcentagem 6 12 2 4" xfId="39178"/>
    <cellStyle name="Porcentagem 6 12 2 5" xfId="39179"/>
    <cellStyle name="Porcentagem 6 12 2 6" xfId="39180"/>
    <cellStyle name="Porcentagem 6 12 3" xfId="39181"/>
    <cellStyle name="Porcentagem 6 12 3 2" xfId="39182"/>
    <cellStyle name="Porcentagem 6 12 3 3" xfId="39183"/>
    <cellStyle name="Porcentagem 6 12 3 4" xfId="39184"/>
    <cellStyle name="Porcentagem 6 12 4" xfId="39185"/>
    <cellStyle name="Porcentagem 6 12 4 2" xfId="39186"/>
    <cellStyle name="Porcentagem 6 12 4 3" xfId="39187"/>
    <cellStyle name="Porcentagem 6 12 4 4" xfId="39188"/>
    <cellStyle name="Porcentagem 6 12 5" xfId="39189"/>
    <cellStyle name="Porcentagem 6 12 5 2" xfId="39190"/>
    <cellStyle name="Porcentagem 6 12 5 3" xfId="39191"/>
    <cellStyle name="Porcentagem 6 12 6" xfId="39192"/>
    <cellStyle name="Porcentagem 6 12 7" xfId="39193"/>
    <cellStyle name="Porcentagem 6 12 8" xfId="39194"/>
    <cellStyle name="Porcentagem 6 13" xfId="39195"/>
    <cellStyle name="Porcentagem 6 13 2" xfId="39196"/>
    <cellStyle name="Porcentagem 6 13 2 2" xfId="39197"/>
    <cellStyle name="Porcentagem 6 13 2 3" xfId="39198"/>
    <cellStyle name="Porcentagem 6 13 2 4" xfId="39199"/>
    <cellStyle name="Porcentagem 6 13 3" xfId="39200"/>
    <cellStyle name="Porcentagem 6 13 3 2" xfId="39201"/>
    <cellStyle name="Porcentagem 6 13 3 3" xfId="39202"/>
    <cellStyle name="Porcentagem 6 13 3 4" xfId="39203"/>
    <cellStyle name="Porcentagem 6 13 4" xfId="39204"/>
    <cellStyle name="Porcentagem 6 13 4 2" xfId="39205"/>
    <cellStyle name="Porcentagem 6 13 4 3" xfId="39206"/>
    <cellStyle name="Porcentagem 6 13 5" xfId="39207"/>
    <cellStyle name="Porcentagem 6 13 6" xfId="39208"/>
    <cellStyle name="Porcentagem 6 13 7" xfId="39209"/>
    <cellStyle name="Porcentagem 6 14" xfId="39210"/>
    <cellStyle name="Porcentagem 6 14 2" xfId="39211"/>
    <cellStyle name="Porcentagem 6 14 3" xfId="39212"/>
    <cellStyle name="Porcentagem 6 14 4" xfId="39213"/>
    <cellStyle name="Porcentagem 6 15" xfId="39214"/>
    <cellStyle name="Porcentagem 6 15 2" xfId="39215"/>
    <cellStyle name="Porcentagem 6 15 3" xfId="39216"/>
    <cellStyle name="Porcentagem 6 15 4" xfId="39217"/>
    <cellStyle name="Porcentagem 6 16" xfId="39218"/>
    <cellStyle name="Porcentagem 6 16 2" xfId="39219"/>
    <cellStyle name="Porcentagem 6 16 3" xfId="39220"/>
    <cellStyle name="Porcentagem 6 16 4" xfId="39221"/>
    <cellStyle name="Porcentagem 6 17" xfId="39222"/>
    <cellStyle name="Porcentagem 6 17 2" xfId="39223"/>
    <cellStyle name="Porcentagem 6 17 3" xfId="39224"/>
    <cellStyle name="Porcentagem 6 18" xfId="39225"/>
    <cellStyle name="Porcentagem 6 19" xfId="39226"/>
    <cellStyle name="Porcentagem 6 2" xfId="166"/>
    <cellStyle name="Porcentagem 6 2 10" xfId="39227"/>
    <cellStyle name="Porcentagem 6 2 10 2" xfId="39228"/>
    <cellStyle name="Porcentagem 6 2 10 2 2" xfId="39229"/>
    <cellStyle name="Porcentagem 6 2 10 2 2 2" xfId="39230"/>
    <cellStyle name="Porcentagem 6 2 10 2 2 3" xfId="39231"/>
    <cellStyle name="Porcentagem 6 2 10 2 2 4" xfId="39232"/>
    <cellStyle name="Porcentagem 6 2 10 2 3" xfId="39233"/>
    <cellStyle name="Porcentagem 6 2 10 2 3 2" xfId="39234"/>
    <cellStyle name="Porcentagem 6 2 10 2 3 3" xfId="39235"/>
    <cellStyle name="Porcentagem 6 2 10 2 4" xfId="39236"/>
    <cellStyle name="Porcentagem 6 2 10 2 5" xfId="39237"/>
    <cellStyle name="Porcentagem 6 2 10 2 6" xfId="39238"/>
    <cellStyle name="Porcentagem 6 2 10 3" xfId="39239"/>
    <cellStyle name="Porcentagem 6 2 10 3 2" xfId="39240"/>
    <cellStyle name="Porcentagem 6 2 10 3 3" xfId="39241"/>
    <cellStyle name="Porcentagem 6 2 10 3 4" xfId="39242"/>
    <cellStyle name="Porcentagem 6 2 10 4" xfId="39243"/>
    <cellStyle name="Porcentagem 6 2 10 4 2" xfId="39244"/>
    <cellStyle name="Porcentagem 6 2 10 4 3" xfId="39245"/>
    <cellStyle name="Porcentagem 6 2 10 4 4" xfId="39246"/>
    <cellStyle name="Porcentagem 6 2 10 5" xfId="39247"/>
    <cellStyle name="Porcentagem 6 2 10 5 2" xfId="39248"/>
    <cellStyle name="Porcentagem 6 2 10 5 3" xfId="39249"/>
    <cellStyle name="Porcentagem 6 2 10 5 4" xfId="39250"/>
    <cellStyle name="Porcentagem 6 2 10 6" xfId="39251"/>
    <cellStyle name="Porcentagem 6 2 10 6 2" xfId="39252"/>
    <cellStyle name="Porcentagem 6 2 10 6 3" xfId="39253"/>
    <cellStyle name="Porcentagem 6 2 10 7" xfId="39254"/>
    <cellStyle name="Porcentagem 6 2 10 8" xfId="39255"/>
    <cellStyle name="Porcentagem 6 2 10 9" xfId="39256"/>
    <cellStyle name="Porcentagem 6 2 11" xfId="39257"/>
    <cellStyle name="Porcentagem 6 2 11 2" xfId="39258"/>
    <cellStyle name="Porcentagem 6 2 11 2 2" xfId="39259"/>
    <cellStyle name="Porcentagem 6 2 11 2 2 2" xfId="39260"/>
    <cellStyle name="Porcentagem 6 2 11 2 2 3" xfId="39261"/>
    <cellStyle name="Porcentagem 6 2 11 2 2 4" xfId="39262"/>
    <cellStyle name="Porcentagem 6 2 11 2 3" xfId="39263"/>
    <cellStyle name="Porcentagem 6 2 11 2 3 2" xfId="39264"/>
    <cellStyle name="Porcentagem 6 2 11 2 3 3" xfId="39265"/>
    <cellStyle name="Porcentagem 6 2 11 2 4" xfId="39266"/>
    <cellStyle name="Porcentagem 6 2 11 2 5" xfId="39267"/>
    <cellStyle name="Porcentagem 6 2 11 2 6" xfId="39268"/>
    <cellStyle name="Porcentagem 6 2 11 3" xfId="39269"/>
    <cellStyle name="Porcentagem 6 2 11 3 2" xfId="39270"/>
    <cellStyle name="Porcentagem 6 2 11 3 3" xfId="39271"/>
    <cellStyle name="Porcentagem 6 2 11 3 4" xfId="39272"/>
    <cellStyle name="Porcentagem 6 2 11 4" xfId="39273"/>
    <cellStyle name="Porcentagem 6 2 11 4 2" xfId="39274"/>
    <cellStyle name="Porcentagem 6 2 11 4 3" xfId="39275"/>
    <cellStyle name="Porcentagem 6 2 11 4 4" xfId="39276"/>
    <cellStyle name="Porcentagem 6 2 11 5" xfId="39277"/>
    <cellStyle name="Porcentagem 6 2 11 5 2" xfId="39278"/>
    <cellStyle name="Porcentagem 6 2 11 5 3" xfId="39279"/>
    <cellStyle name="Porcentagem 6 2 11 6" xfId="39280"/>
    <cellStyle name="Porcentagem 6 2 11 7" xfId="39281"/>
    <cellStyle name="Porcentagem 6 2 11 8" xfId="39282"/>
    <cellStyle name="Porcentagem 6 2 12" xfId="39283"/>
    <cellStyle name="Porcentagem 6 2 12 2" xfId="39284"/>
    <cellStyle name="Porcentagem 6 2 12 2 2" xfId="39285"/>
    <cellStyle name="Porcentagem 6 2 12 2 3" xfId="39286"/>
    <cellStyle name="Porcentagem 6 2 12 2 4" xfId="39287"/>
    <cellStyle name="Porcentagem 6 2 12 3" xfId="39288"/>
    <cellStyle name="Porcentagem 6 2 12 3 2" xfId="39289"/>
    <cellStyle name="Porcentagem 6 2 12 3 3" xfId="39290"/>
    <cellStyle name="Porcentagem 6 2 12 3 4" xfId="39291"/>
    <cellStyle name="Porcentagem 6 2 12 4" xfId="39292"/>
    <cellStyle name="Porcentagem 6 2 12 4 2" xfId="39293"/>
    <cellStyle name="Porcentagem 6 2 12 4 3" xfId="39294"/>
    <cellStyle name="Porcentagem 6 2 12 5" xfId="39295"/>
    <cellStyle name="Porcentagem 6 2 12 6" xfId="39296"/>
    <cellStyle name="Porcentagem 6 2 12 7" xfId="39297"/>
    <cellStyle name="Porcentagem 6 2 13" xfId="39298"/>
    <cellStyle name="Porcentagem 6 2 13 2" xfId="39299"/>
    <cellStyle name="Porcentagem 6 2 13 3" xfId="39300"/>
    <cellStyle name="Porcentagem 6 2 13 4" xfId="39301"/>
    <cellStyle name="Porcentagem 6 2 14" xfId="39302"/>
    <cellStyle name="Porcentagem 6 2 14 2" xfId="39303"/>
    <cellStyle name="Porcentagem 6 2 14 3" xfId="39304"/>
    <cellStyle name="Porcentagem 6 2 14 4" xfId="39305"/>
    <cellStyle name="Porcentagem 6 2 15" xfId="39306"/>
    <cellStyle name="Porcentagem 6 2 15 2" xfId="39307"/>
    <cellStyle name="Porcentagem 6 2 15 3" xfId="39308"/>
    <cellStyle name="Porcentagem 6 2 15 4" xfId="39309"/>
    <cellStyle name="Porcentagem 6 2 16" xfId="39310"/>
    <cellStyle name="Porcentagem 6 2 16 2" xfId="39311"/>
    <cellStyle name="Porcentagem 6 2 16 3" xfId="39312"/>
    <cellStyle name="Porcentagem 6 2 17" xfId="39313"/>
    <cellStyle name="Porcentagem 6 2 18" xfId="39314"/>
    <cellStyle name="Porcentagem 6 2 19" xfId="39315"/>
    <cellStyle name="Porcentagem 6 2 2" xfId="222"/>
    <cellStyle name="Porcentagem 6 2 2 10" xfId="39316"/>
    <cellStyle name="Porcentagem 6 2 2 10 2" xfId="39317"/>
    <cellStyle name="Porcentagem 6 2 2 10 3" xfId="39318"/>
    <cellStyle name="Porcentagem 6 2 2 10 4" xfId="39319"/>
    <cellStyle name="Porcentagem 6 2 2 11" xfId="39320"/>
    <cellStyle name="Porcentagem 6 2 2 11 2" xfId="39321"/>
    <cellStyle name="Porcentagem 6 2 2 11 3" xfId="39322"/>
    <cellStyle name="Porcentagem 6 2 2 12" xfId="39323"/>
    <cellStyle name="Porcentagem 6 2 2 13" xfId="39324"/>
    <cellStyle name="Porcentagem 6 2 2 14" xfId="39325"/>
    <cellStyle name="Porcentagem 6 2 2 2" xfId="39326"/>
    <cellStyle name="Porcentagem 6 2 2 2 10" xfId="39327"/>
    <cellStyle name="Porcentagem 6 2 2 2 11" xfId="39328"/>
    <cellStyle name="Porcentagem 6 2 2 2 2" xfId="39329"/>
    <cellStyle name="Porcentagem 6 2 2 2 2 10" xfId="39330"/>
    <cellStyle name="Porcentagem 6 2 2 2 2 2" xfId="39331"/>
    <cellStyle name="Porcentagem 6 2 2 2 2 2 2" xfId="39332"/>
    <cellStyle name="Porcentagem 6 2 2 2 2 2 2 2" xfId="39333"/>
    <cellStyle name="Porcentagem 6 2 2 2 2 2 2 2 2" xfId="39334"/>
    <cellStyle name="Porcentagem 6 2 2 2 2 2 2 2 3" xfId="39335"/>
    <cellStyle name="Porcentagem 6 2 2 2 2 2 2 2 4" xfId="39336"/>
    <cellStyle name="Porcentagem 6 2 2 2 2 2 2 3" xfId="39337"/>
    <cellStyle name="Porcentagem 6 2 2 2 2 2 2 3 2" xfId="39338"/>
    <cellStyle name="Porcentagem 6 2 2 2 2 2 2 3 3" xfId="39339"/>
    <cellStyle name="Porcentagem 6 2 2 2 2 2 2 4" xfId="39340"/>
    <cellStyle name="Porcentagem 6 2 2 2 2 2 2 5" xfId="39341"/>
    <cellStyle name="Porcentagem 6 2 2 2 2 2 2 6" xfId="39342"/>
    <cellStyle name="Porcentagem 6 2 2 2 2 2 3" xfId="39343"/>
    <cellStyle name="Porcentagem 6 2 2 2 2 2 3 2" xfId="39344"/>
    <cellStyle name="Porcentagem 6 2 2 2 2 2 3 3" xfId="39345"/>
    <cellStyle name="Porcentagem 6 2 2 2 2 2 3 4" xfId="39346"/>
    <cellStyle name="Porcentagem 6 2 2 2 2 2 4" xfId="39347"/>
    <cellStyle name="Porcentagem 6 2 2 2 2 2 4 2" xfId="39348"/>
    <cellStyle name="Porcentagem 6 2 2 2 2 2 4 3" xfId="39349"/>
    <cellStyle name="Porcentagem 6 2 2 2 2 2 4 4" xfId="39350"/>
    <cellStyle name="Porcentagem 6 2 2 2 2 2 5" xfId="39351"/>
    <cellStyle name="Porcentagem 6 2 2 2 2 2 5 2" xfId="39352"/>
    <cellStyle name="Porcentagem 6 2 2 2 2 2 5 3" xfId="39353"/>
    <cellStyle name="Porcentagem 6 2 2 2 2 2 5 4" xfId="39354"/>
    <cellStyle name="Porcentagem 6 2 2 2 2 2 6" xfId="39355"/>
    <cellStyle name="Porcentagem 6 2 2 2 2 2 6 2" xfId="39356"/>
    <cellStyle name="Porcentagem 6 2 2 2 2 2 6 3" xfId="39357"/>
    <cellStyle name="Porcentagem 6 2 2 2 2 2 7" xfId="39358"/>
    <cellStyle name="Porcentagem 6 2 2 2 2 2 8" xfId="39359"/>
    <cellStyle name="Porcentagem 6 2 2 2 2 2 9" xfId="39360"/>
    <cellStyle name="Porcentagem 6 2 2 2 2 3" xfId="39361"/>
    <cellStyle name="Porcentagem 6 2 2 2 2 3 2" xfId="39362"/>
    <cellStyle name="Porcentagem 6 2 2 2 2 3 2 2" xfId="39363"/>
    <cellStyle name="Porcentagem 6 2 2 2 2 3 2 3" xfId="39364"/>
    <cellStyle name="Porcentagem 6 2 2 2 2 3 2 4" xfId="39365"/>
    <cellStyle name="Porcentagem 6 2 2 2 2 3 3" xfId="39366"/>
    <cellStyle name="Porcentagem 6 2 2 2 2 3 3 2" xfId="39367"/>
    <cellStyle name="Porcentagem 6 2 2 2 2 3 3 3" xfId="39368"/>
    <cellStyle name="Porcentagem 6 2 2 2 2 3 4" xfId="39369"/>
    <cellStyle name="Porcentagem 6 2 2 2 2 3 5" xfId="39370"/>
    <cellStyle name="Porcentagem 6 2 2 2 2 3 6" xfId="39371"/>
    <cellStyle name="Porcentagem 6 2 2 2 2 4" xfId="39372"/>
    <cellStyle name="Porcentagem 6 2 2 2 2 4 2" xfId="39373"/>
    <cellStyle name="Porcentagem 6 2 2 2 2 4 3" xfId="39374"/>
    <cellStyle name="Porcentagem 6 2 2 2 2 4 4" xfId="39375"/>
    <cellStyle name="Porcentagem 6 2 2 2 2 5" xfId="39376"/>
    <cellStyle name="Porcentagem 6 2 2 2 2 5 2" xfId="39377"/>
    <cellStyle name="Porcentagem 6 2 2 2 2 5 3" xfId="39378"/>
    <cellStyle name="Porcentagem 6 2 2 2 2 5 4" xfId="39379"/>
    <cellStyle name="Porcentagem 6 2 2 2 2 6" xfId="39380"/>
    <cellStyle name="Porcentagem 6 2 2 2 2 6 2" xfId="39381"/>
    <cellStyle name="Porcentagem 6 2 2 2 2 6 3" xfId="39382"/>
    <cellStyle name="Porcentagem 6 2 2 2 2 6 4" xfId="39383"/>
    <cellStyle name="Porcentagem 6 2 2 2 2 7" xfId="39384"/>
    <cellStyle name="Porcentagem 6 2 2 2 2 7 2" xfId="39385"/>
    <cellStyle name="Porcentagem 6 2 2 2 2 7 3" xfId="39386"/>
    <cellStyle name="Porcentagem 6 2 2 2 2 8" xfId="39387"/>
    <cellStyle name="Porcentagem 6 2 2 2 2 9" xfId="39388"/>
    <cellStyle name="Porcentagem 6 2 2 2 3" xfId="39389"/>
    <cellStyle name="Porcentagem 6 2 2 2 3 2" xfId="39390"/>
    <cellStyle name="Porcentagem 6 2 2 2 3 2 2" xfId="39391"/>
    <cellStyle name="Porcentagem 6 2 2 2 3 2 2 2" xfId="39392"/>
    <cellStyle name="Porcentagem 6 2 2 2 3 2 2 3" xfId="39393"/>
    <cellStyle name="Porcentagem 6 2 2 2 3 2 2 4" xfId="39394"/>
    <cellStyle name="Porcentagem 6 2 2 2 3 2 3" xfId="39395"/>
    <cellStyle name="Porcentagem 6 2 2 2 3 2 3 2" xfId="39396"/>
    <cellStyle name="Porcentagem 6 2 2 2 3 2 3 3" xfId="39397"/>
    <cellStyle name="Porcentagem 6 2 2 2 3 2 4" xfId="39398"/>
    <cellStyle name="Porcentagem 6 2 2 2 3 2 5" xfId="39399"/>
    <cellStyle name="Porcentagem 6 2 2 2 3 2 6" xfId="39400"/>
    <cellStyle name="Porcentagem 6 2 2 2 3 3" xfId="39401"/>
    <cellStyle name="Porcentagem 6 2 2 2 3 3 2" xfId="39402"/>
    <cellStyle name="Porcentagem 6 2 2 2 3 3 3" xfId="39403"/>
    <cellStyle name="Porcentagem 6 2 2 2 3 3 4" xfId="39404"/>
    <cellStyle name="Porcentagem 6 2 2 2 3 4" xfId="39405"/>
    <cellStyle name="Porcentagem 6 2 2 2 3 4 2" xfId="39406"/>
    <cellStyle name="Porcentagem 6 2 2 2 3 4 3" xfId="39407"/>
    <cellStyle name="Porcentagem 6 2 2 2 3 4 4" xfId="39408"/>
    <cellStyle name="Porcentagem 6 2 2 2 3 5" xfId="39409"/>
    <cellStyle name="Porcentagem 6 2 2 2 3 5 2" xfId="39410"/>
    <cellStyle name="Porcentagem 6 2 2 2 3 5 3" xfId="39411"/>
    <cellStyle name="Porcentagem 6 2 2 2 3 5 4" xfId="39412"/>
    <cellStyle name="Porcentagem 6 2 2 2 3 6" xfId="39413"/>
    <cellStyle name="Porcentagem 6 2 2 2 3 6 2" xfId="39414"/>
    <cellStyle name="Porcentagem 6 2 2 2 3 6 3" xfId="39415"/>
    <cellStyle name="Porcentagem 6 2 2 2 3 7" xfId="39416"/>
    <cellStyle name="Porcentagem 6 2 2 2 3 8" xfId="39417"/>
    <cellStyle name="Porcentagem 6 2 2 2 3 9" xfId="39418"/>
    <cellStyle name="Porcentagem 6 2 2 2 4" xfId="39419"/>
    <cellStyle name="Porcentagem 6 2 2 2 4 2" xfId="39420"/>
    <cellStyle name="Porcentagem 6 2 2 2 4 2 2" xfId="39421"/>
    <cellStyle name="Porcentagem 6 2 2 2 4 2 3" xfId="39422"/>
    <cellStyle name="Porcentagem 6 2 2 2 4 2 4" xfId="39423"/>
    <cellStyle name="Porcentagem 6 2 2 2 4 3" xfId="39424"/>
    <cellStyle name="Porcentagem 6 2 2 2 4 3 2" xfId="39425"/>
    <cellStyle name="Porcentagem 6 2 2 2 4 3 3" xfId="39426"/>
    <cellStyle name="Porcentagem 6 2 2 2 4 4" xfId="39427"/>
    <cellStyle name="Porcentagem 6 2 2 2 4 5" xfId="39428"/>
    <cellStyle name="Porcentagem 6 2 2 2 4 6" xfId="39429"/>
    <cellStyle name="Porcentagem 6 2 2 2 5" xfId="39430"/>
    <cellStyle name="Porcentagem 6 2 2 2 5 2" xfId="39431"/>
    <cellStyle name="Porcentagem 6 2 2 2 5 3" xfId="39432"/>
    <cellStyle name="Porcentagem 6 2 2 2 5 4" xfId="39433"/>
    <cellStyle name="Porcentagem 6 2 2 2 6" xfId="39434"/>
    <cellStyle name="Porcentagem 6 2 2 2 6 2" xfId="39435"/>
    <cellStyle name="Porcentagem 6 2 2 2 6 3" xfId="39436"/>
    <cellStyle name="Porcentagem 6 2 2 2 6 4" xfId="39437"/>
    <cellStyle name="Porcentagem 6 2 2 2 7" xfId="39438"/>
    <cellStyle name="Porcentagem 6 2 2 2 7 2" xfId="39439"/>
    <cellStyle name="Porcentagem 6 2 2 2 7 3" xfId="39440"/>
    <cellStyle name="Porcentagem 6 2 2 2 7 4" xfId="39441"/>
    <cellStyle name="Porcentagem 6 2 2 2 8" xfId="39442"/>
    <cellStyle name="Porcentagem 6 2 2 2 8 2" xfId="39443"/>
    <cellStyle name="Porcentagem 6 2 2 2 8 3" xfId="39444"/>
    <cellStyle name="Porcentagem 6 2 2 2 9" xfId="39445"/>
    <cellStyle name="Porcentagem 6 2 2 3" xfId="39446"/>
    <cellStyle name="Porcentagem 6 2 2 3 10" xfId="39447"/>
    <cellStyle name="Porcentagem 6 2 2 3 2" xfId="39448"/>
    <cellStyle name="Porcentagem 6 2 2 3 2 2" xfId="39449"/>
    <cellStyle name="Porcentagem 6 2 2 3 2 2 2" xfId="39450"/>
    <cellStyle name="Porcentagem 6 2 2 3 2 2 2 2" xfId="39451"/>
    <cellStyle name="Porcentagem 6 2 2 3 2 2 2 3" xfId="39452"/>
    <cellStyle name="Porcentagem 6 2 2 3 2 2 2 4" xfId="39453"/>
    <cellStyle name="Porcentagem 6 2 2 3 2 2 3" xfId="39454"/>
    <cellStyle name="Porcentagem 6 2 2 3 2 2 3 2" xfId="39455"/>
    <cellStyle name="Porcentagem 6 2 2 3 2 2 3 3" xfId="39456"/>
    <cellStyle name="Porcentagem 6 2 2 3 2 2 4" xfId="39457"/>
    <cellStyle name="Porcentagem 6 2 2 3 2 2 5" xfId="39458"/>
    <cellStyle name="Porcentagem 6 2 2 3 2 2 6" xfId="39459"/>
    <cellStyle name="Porcentagem 6 2 2 3 2 3" xfId="39460"/>
    <cellStyle name="Porcentagem 6 2 2 3 2 3 2" xfId="39461"/>
    <cellStyle name="Porcentagem 6 2 2 3 2 3 3" xfId="39462"/>
    <cellStyle name="Porcentagem 6 2 2 3 2 3 4" xfId="39463"/>
    <cellStyle name="Porcentagem 6 2 2 3 2 4" xfId="39464"/>
    <cellStyle name="Porcentagem 6 2 2 3 2 4 2" xfId="39465"/>
    <cellStyle name="Porcentagem 6 2 2 3 2 4 3" xfId="39466"/>
    <cellStyle name="Porcentagem 6 2 2 3 2 4 4" xfId="39467"/>
    <cellStyle name="Porcentagem 6 2 2 3 2 5" xfId="39468"/>
    <cellStyle name="Porcentagem 6 2 2 3 2 5 2" xfId="39469"/>
    <cellStyle name="Porcentagem 6 2 2 3 2 5 3" xfId="39470"/>
    <cellStyle name="Porcentagem 6 2 2 3 2 5 4" xfId="39471"/>
    <cellStyle name="Porcentagem 6 2 2 3 2 6" xfId="39472"/>
    <cellStyle name="Porcentagem 6 2 2 3 2 6 2" xfId="39473"/>
    <cellStyle name="Porcentagem 6 2 2 3 2 6 3" xfId="39474"/>
    <cellStyle name="Porcentagem 6 2 2 3 2 7" xfId="39475"/>
    <cellStyle name="Porcentagem 6 2 2 3 2 8" xfId="39476"/>
    <cellStyle name="Porcentagem 6 2 2 3 2 9" xfId="39477"/>
    <cellStyle name="Porcentagem 6 2 2 3 3" xfId="39478"/>
    <cellStyle name="Porcentagem 6 2 2 3 3 2" xfId="39479"/>
    <cellStyle name="Porcentagem 6 2 2 3 3 2 2" xfId="39480"/>
    <cellStyle name="Porcentagem 6 2 2 3 3 2 3" xfId="39481"/>
    <cellStyle name="Porcentagem 6 2 2 3 3 2 4" xfId="39482"/>
    <cellStyle name="Porcentagem 6 2 2 3 3 3" xfId="39483"/>
    <cellStyle name="Porcentagem 6 2 2 3 3 3 2" xfId="39484"/>
    <cellStyle name="Porcentagem 6 2 2 3 3 3 3" xfId="39485"/>
    <cellStyle name="Porcentagem 6 2 2 3 3 4" xfId="39486"/>
    <cellStyle name="Porcentagem 6 2 2 3 3 5" xfId="39487"/>
    <cellStyle name="Porcentagem 6 2 2 3 3 6" xfId="39488"/>
    <cellStyle name="Porcentagem 6 2 2 3 4" xfId="39489"/>
    <cellStyle name="Porcentagem 6 2 2 3 4 2" xfId="39490"/>
    <cellStyle name="Porcentagem 6 2 2 3 4 3" xfId="39491"/>
    <cellStyle name="Porcentagem 6 2 2 3 4 4" xfId="39492"/>
    <cellStyle name="Porcentagem 6 2 2 3 5" xfId="39493"/>
    <cellStyle name="Porcentagem 6 2 2 3 5 2" xfId="39494"/>
    <cellStyle name="Porcentagem 6 2 2 3 5 3" xfId="39495"/>
    <cellStyle name="Porcentagem 6 2 2 3 5 4" xfId="39496"/>
    <cellStyle name="Porcentagem 6 2 2 3 6" xfId="39497"/>
    <cellStyle name="Porcentagem 6 2 2 3 6 2" xfId="39498"/>
    <cellStyle name="Porcentagem 6 2 2 3 6 3" xfId="39499"/>
    <cellStyle name="Porcentagem 6 2 2 3 6 4" xfId="39500"/>
    <cellStyle name="Porcentagem 6 2 2 3 7" xfId="39501"/>
    <cellStyle name="Porcentagem 6 2 2 3 7 2" xfId="39502"/>
    <cellStyle name="Porcentagem 6 2 2 3 7 3" xfId="39503"/>
    <cellStyle name="Porcentagem 6 2 2 3 8" xfId="39504"/>
    <cellStyle name="Porcentagem 6 2 2 3 9" xfId="39505"/>
    <cellStyle name="Porcentagem 6 2 2 4" xfId="39506"/>
    <cellStyle name="Porcentagem 6 2 2 4 2" xfId="39507"/>
    <cellStyle name="Porcentagem 6 2 2 4 2 2" xfId="39508"/>
    <cellStyle name="Porcentagem 6 2 2 4 2 2 2" xfId="39509"/>
    <cellStyle name="Porcentagem 6 2 2 4 2 2 3" xfId="39510"/>
    <cellStyle name="Porcentagem 6 2 2 4 2 2 4" xfId="39511"/>
    <cellStyle name="Porcentagem 6 2 2 4 2 3" xfId="39512"/>
    <cellStyle name="Porcentagem 6 2 2 4 2 3 2" xfId="39513"/>
    <cellStyle name="Porcentagem 6 2 2 4 2 3 3" xfId="39514"/>
    <cellStyle name="Porcentagem 6 2 2 4 2 4" xfId="39515"/>
    <cellStyle name="Porcentagem 6 2 2 4 2 5" xfId="39516"/>
    <cellStyle name="Porcentagem 6 2 2 4 2 6" xfId="39517"/>
    <cellStyle name="Porcentagem 6 2 2 4 3" xfId="39518"/>
    <cellStyle name="Porcentagem 6 2 2 4 3 2" xfId="39519"/>
    <cellStyle name="Porcentagem 6 2 2 4 3 3" xfId="39520"/>
    <cellStyle name="Porcentagem 6 2 2 4 3 4" xfId="39521"/>
    <cellStyle name="Porcentagem 6 2 2 4 4" xfId="39522"/>
    <cellStyle name="Porcentagem 6 2 2 4 4 2" xfId="39523"/>
    <cellStyle name="Porcentagem 6 2 2 4 4 3" xfId="39524"/>
    <cellStyle name="Porcentagem 6 2 2 4 4 4" xfId="39525"/>
    <cellStyle name="Porcentagem 6 2 2 4 5" xfId="39526"/>
    <cellStyle name="Porcentagem 6 2 2 4 5 2" xfId="39527"/>
    <cellStyle name="Porcentagem 6 2 2 4 5 3" xfId="39528"/>
    <cellStyle name="Porcentagem 6 2 2 4 5 4" xfId="39529"/>
    <cellStyle name="Porcentagem 6 2 2 4 6" xfId="39530"/>
    <cellStyle name="Porcentagem 6 2 2 4 6 2" xfId="39531"/>
    <cellStyle name="Porcentagem 6 2 2 4 6 3" xfId="39532"/>
    <cellStyle name="Porcentagem 6 2 2 4 7" xfId="39533"/>
    <cellStyle name="Porcentagem 6 2 2 4 8" xfId="39534"/>
    <cellStyle name="Porcentagem 6 2 2 4 9" xfId="39535"/>
    <cellStyle name="Porcentagem 6 2 2 5" xfId="39536"/>
    <cellStyle name="Porcentagem 6 2 2 5 2" xfId="39537"/>
    <cellStyle name="Porcentagem 6 2 2 5 2 2" xfId="39538"/>
    <cellStyle name="Porcentagem 6 2 2 5 2 2 2" xfId="39539"/>
    <cellStyle name="Porcentagem 6 2 2 5 2 2 3" xfId="39540"/>
    <cellStyle name="Porcentagem 6 2 2 5 2 2 4" xfId="39541"/>
    <cellStyle name="Porcentagem 6 2 2 5 2 3" xfId="39542"/>
    <cellStyle name="Porcentagem 6 2 2 5 2 3 2" xfId="39543"/>
    <cellStyle name="Porcentagem 6 2 2 5 2 3 3" xfId="39544"/>
    <cellStyle name="Porcentagem 6 2 2 5 2 4" xfId="39545"/>
    <cellStyle name="Porcentagem 6 2 2 5 2 5" xfId="39546"/>
    <cellStyle name="Porcentagem 6 2 2 5 2 6" xfId="39547"/>
    <cellStyle name="Porcentagem 6 2 2 5 3" xfId="39548"/>
    <cellStyle name="Porcentagem 6 2 2 5 3 2" xfId="39549"/>
    <cellStyle name="Porcentagem 6 2 2 5 3 3" xfId="39550"/>
    <cellStyle name="Porcentagem 6 2 2 5 3 4" xfId="39551"/>
    <cellStyle name="Porcentagem 6 2 2 5 4" xfId="39552"/>
    <cellStyle name="Porcentagem 6 2 2 5 4 2" xfId="39553"/>
    <cellStyle name="Porcentagem 6 2 2 5 4 3" xfId="39554"/>
    <cellStyle name="Porcentagem 6 2 2 5 4 4" xfId="39555"/>
    <cellStyle name="Porcentagem 6 2 2 5 5" xfId="39556"/>
    <cellStyle name="Porcentagem 6 2 2 5 5 2" xfId="39557"/>
    <cellStyle name="Porcentagem 6 2 2 5 5 3" xfId="39558"/>
    <cellStyle name="Porcentagem 6 2 2 5 5 4" xfId="39559"/>
    <cellStyle name="Porcentagem 6 2 2 5 6" xfId="39560"/>
    <cellStyle name="Porcentagem 6 2 2 5 6 2" xfId="39561"/>
    <cellStyle name="Porcentagem 6 2 2 5 6 3" xfId="39562"/>
    <cellStyle name="Porcentagem 6 2 2 5 7" xfId="39563"/>
    <cellStyle name="Porcentagem 6 2 2 5 8" xfId="39564"/>
    <cellStyle name="Porcentagem 6 2 2 5 9" xfId="39565"/>
    <cellStyle name="Porcentagem 6 2 2 6" xfId="39566"/>
    <cellStyle name="Porcentagem 6 2 2 6 2" xfId="39567"/>
    <cellStyle name="Porcentagem 6 2 2 6 2 2" xfId="39568"/>
    <cellStyle name="Porcentagem 6 2 2 6 2 2 2" xfId="39569"/>
    <cellStyle name="Porcentagem 6 2 2 6 2 2 3" xfId="39570"/>
    <cellStyle name="Porcentagem 6 2 2 6 2 2 4" xfId="39571"/>
    <cellStyle name="Porcentagem 6 2 2 6 2 3" xfId="39572"/>
    <cellStyle name="Porcentagem 6 2 2 6 2 3 2" xfId="39573"/>
    <cellStyle name="Porcentagem 6 2 2 6 2 3 3" xfId="39574"/>
    <cellStyle name="Porcentagem 6 2 2 6 2 4" xfId="39575"/>
    <cellStyle name="Porcentagem 6 2 2 6 2 5" xfId="39576"/>
    <cellStyle name="Porcentagem 6 2 2 6 2 6" xfId="39577"/>
    <cellStyle name="Porcentagem 6 2 2 6 3" xfId="39578"/>
    <cellStyle name="Porcentagem 6 2 2 6 3 2" xfId="39579"/>
    <cellStyle name="Porcentagem 6 2 2 6 3 3" xfId="39580"/>
    <cellStyle name="Porcentagem 6 2 2 6 3 4" xfId="39581"/>
    <cellStyle name="Porcentagem 6 2 2 6 4" xfId="39582"/>
    <cellStyle name="Porcentagem 6 2 2 6 4 2" xfId="39583"/>
    <cellStyle name="Porcentagem 6 2 2 6 4 3" xfId="39584"/>
    <cellStyle name="Porcentagem 6 2 2 6 4 4" xfId="39585"/>
    <cellStyle name="Porcentagem 6 2 2 6 5" xfId="39586"/>
    <cellStyle name="Porcentagem 6 2 2 6 5 2" xfId="39587"/>
    <cellStyle name="Porcentagem 6 2 2 6 5 3" xfId="39588"/>
    <cellStyle name="Porcentagem 6 2 2 6 6" xfId="39589"/>
    <cellStyle name="Porcentagem 6 2 2 6 7" xfId="39590"/>
    <cellStyle name="Porcentagem 6 2 2 6 8" xfId="39591"/>
    <cellStyle name="Porcentagem 6 2 2 7" xfId="39592"/>
    <cellStyle name="Porcentagem 6 2 2 7 2" xfId="39593"/>
    <cellStyle name="Porcentagem 6 2 2 7 2 2" xfId="39594"/>
    <cellStyle name="Porcentagem 6 2 2 7 2 3" xfId="39595"/>
    <cellStyle name="Porcentagem 6 2 2 7 2 4" xfId="39596"/>
    <cellStyle name="Porcentagem 6 2 2 7 3" xfId="39597"/>
    <cellStyle name="Porcentagem 6 2 2 7 3 2" xfId="39598"/>
    <cellStyle name="Porcentagem 6 2 2 7 3 3" xfId="39599"/>
    <cellStyle name="Porcentagem 6 2 2 7 4" xfId="39600"/>
    <cellStyle name="Porcentagem 6 2 2 7 5" xfId="39601"/>
    <cellStyle name="Porcentagem 6 2 2 7 6" xfId="39602"/>
    <cellStyle name="Porcentagem 6 2 2 8" xfId="39603"/>
    <cellStyle name="Porcentagem 6 2 2 8 2" xfId="39604"/>
    <cellStyle name="Porcentagem 6 2 2 8 3" xfId="39605"/>
    <cellStyle name="Porcentagem 6 2 2 8 4" xfId="39606"/>
    <cellStyle name="Porcentagem 6 2 2 9" xfId="39607"/>
    <cellStyle name="Porcentagem 6 2 2 9 2" xfId="39608"/>
    <cellStyle name="Porcentagem 6 2 2 9 3" xfId="39609"/>
    <cellStyle name="Porcentagem 6 2 2 9 4" xfId="39610"/>
    <cellStyle name="Porcentagem 6 2 3" xfId="39611"/>
    <cellStyle name="Porcentagem 6 2 3 10" xfId="39612"/>
    <cellStyle name="Porcentagem 6 2 3 10 2" xfId="39613"/>
    <cellStyle name="Porcentagem 6 2 3 10 3" xfId="39614"/>
    <cellStyle name="Porcentagem 6 2 3 10 4" xfId="39615"/>
    <cellStyle name="Porcentagem 6 2 3 11" xfId="39616"/>
    <cellStyle name="Porcentagem 6 2 3 11 2" xfId="39617"/>
    <cellStyle name="Porcentagem 6 2 3 11 3" xfId="39618"/>
    <cellStyle name="Porcentagem 6 2 3 12" xfId="39619"/>
    <cellStyle name="Porcentagem 6 2 3 13" xfId="39620"/>
    <cellStyle name="Porcentagem 6 2 3 14" xfId="39621"/>
    <cellStyle name="Porcentagem 6 2 3 2" xfId="39622"/>
    <cellStyle name="Porcentagem 6 2 3 2 10" xfId="39623"/>
    <cellStyle name="Porcentagem 6 2 3 2 11" xfId="39624"/>
    <cellStyle name="Porcentagem 6 2 3 2 2" xfId="39625"/>
    <cellStyle name="Porcentagem 6 2 3 2 2 10" xfId="39626"/>
    <cellStyle name="Porcentagem 6 2 3 2 2 2" xfId="39627"/>
    <cellStyle name="Porcentagem 6 2 3 2 2 2 2" xfId="39628"/>
    <cellStyle name="Porcentagem 6 2 3 2 2 2 2 2" xfId="39629"/>
    <cellStyle name="Porcentagem 6 2 3 2 2 2 2 2 2" xfId="39630"/>
    <cellStyle name="Porcentagem 6 2 3 2 2 2 2 2 3" xfId="39631"/>
    <cellStyle name="Porcentagem 6 2 3 2 2 2 2 2 4" xfId="39632"/>
    <cellStyle name="Porcentagem 6 2 3 2 2 2 2 3" xfId="39633"/>
    <cellStyle name="Porcentagem 6 2 3 2 2 2 2 3 2" xfId="39634"/>
    <cellStyle name="Porcentagem 6 2 3 2 2 2 2 3 3" xfId="39635"/>
    <cellStyle name="Porcentagem 6 2 3 2 2 2 2 4" xfId="39636"/>
    <cellStyle name="Porcentagem 6 2 3 2 2 2 2 5" xfId="39637"/>
    <cellStyle name="Porcentagem 6 2 3 2 2 2 2 6" xfId="39638"/>
    <cellStyle name="Porcentagem 6 2 3 2 2 2 3" xfId="39639"/>
    <cellStyle name="Porcentagem 6 2 3 2 2 2 3 2" xfId="39640"/>
    <cellStyle name="Porcentagem 6 2 3 2 2 2 3 3" xfId="39641"/>
    <cellStyle name="Porcentagem 6 2 3 2 2 2 3 4" xfId="39642"/>
    <cellStyle name="Porcentagem 6 2 3 2 2 2 4" xfId="39643"/>
    <cellStyle name="Porcentagem 6 2 3 2 2 2 4 2" xfId="39644"/>
    <cellStyle name="Porcentagem 6 2 3 2 2 2 4 3" xfId="39645"/>
    <cellStyle name="Porcentagem 6 2 3 2 2 2 4 4" xfId="39646"/>
    <cellStyle name="Porcentagem 6 2 3 2 2 2 5" xfId="39647"/>
    <cellStyle name="Porcentagem 6 2 3 2 2 2 5 2" xfId="39648"/>
    <cellStyle name="Porcentagem 6 2 3 2 2 2 5 3" xfId="39649"/>
    <cellStyle name="Porcentagem 6 2 3 2 2 2 5 4" xfId="39650"/>
    <cellStyle name="Porcentagem 6 2 3 2 2 2 6" xfId="39651"/>
    <cellStyle name="Porcentagem 6 2 3 2 2 2 6 2" xfId="39652"/>
    <cellStyle name="Porcentagem 6 2 3 2 2 2 6 3" xfId="39653"/>
    <cellStyle name="Porcentagem 6 2 3 2 2 2 7" xfId="39654"/>
    <cellStyle name="Porcentagem 6 2 3 2 2 2 8" xfId="39655"/>
    <cellStyle name="Porcentagem 6 2 3 2 2 2 9" xfId="39656"/>
    <cellStyle name="Porcentagem 6 2 3 2 2 3" xfId="39657"/>
    <cellStyle name="Porcentagem 6 2 3 2 2 3 2" xfId="39658"/>
    <cellStyle name="Porcentagem 6 2 3 2 2 3 2 2" xfId="39659"/>
    <cellStyle name="Porcentagem 6 2 3 2 2 3 2 3" xfId="39660"/>
    <cellStyle name="Porcentagem 6 2 3 2 2 3 2 4" xfId="39661"/>
    <cellStyle name="Porcentagem 6 2 3 2 2 3 3" xfId="39662"/>
    <cellStyle name="Porcentagem 6 2 3 2 2 3 3 2" xfId="39663"/>
    <cellStyle name="Porcentagem 6 2 3 2 2 3 3 3" xfId="39664"/>
    <cellStyle name="Porcentagem 6 2 3 2 2 3 4" xfId="39665"/>
    <cellStyle name="Porcentagem 6 2 3 2 2 3 5" xfId="39666"/>
    <cellStyle name="Porcentagem 6 2 3 2 2 3 6" xfId="39667"/>
    <cellStyle name="Porcentagem 6 2 3 2 2 4" xfId="39668"/>
    <cellStyle name="Porcentagem 6 2 3 2 2 4 2" xfId="39669"/>
    <cellStyle name="Porcentagem 6 2 3 2 2 4 3" xfId="39670"/>
    <cellStyle name="Porcentagem 6 2 3 2 2 4 4" xfId="39671"/>
    <cellStyle name="Porcentagem 6 2 3 2 2 5" xfId="39672"/>
    <cellStyle name="Porcentagem 6 2 3 2 2 5 2" xfId="39673"/>
    <cellStyle name="Porcentagem 6 2 3 2 2 5 3" xfId="39674"/>
    <cellStyle name="Porcentagem 6 2 3 2 2 5 4" xfId="39675"/>
    <cellStyle name="Porcentagem 6 2 3 2 2 6" xfId="39676"/>
    <cellStyle name="Porcentagem 6 2 3 2 2 6 2" xfId="39677"/>
    <cellStyle name="Porcentagem 6 2 3 2 2 6 3" xfId="39678"/>
    <cellStyle name="Porcentagem 6 2 3 2 2 6 4" xfId="39679"/>
    <cellStyle name="Porcentagem 6 2 3 2 2 7" xfId="39680"/>
    <cellStyle name="Porcentagem 6 2 3 2 2 7 2" xfId="39681"/>
    <cellStyle name="Porcentagem 6 2 3 2 2 7 3" xfId="39682"/>
    <cellStyle name="Porcentagem 6 2 3 2 2 8" xfId="39683"/>
    <cellStyle name="Porcentagem 6 2 3 2 2 9" xfId="39684"/>
    <cellStyle name="Porcentagem 6 2 3 2 3" xfId="39685"/>
    <cellStyle name="Porcentagem 6 2 3 2 3 2" xfId="39686"/>
    <cellStyle name="Porcentagem 6 2 3 2 3 2 2" xfId="39687"/>
    <cellStyle name="Porcentagem 6 2 3 2 3 2 2 2" xfId="39688"/>
    <cellStyle name="Porcentagem 6 2 3 2 3 2 2 3" xfId="39689"/>
    <cellStyle name="Porcentagem 6 2 3 2 3 2 2 4" xfId="39690"/>
    <cellStyle name="Porcentagem 6 2 3 2 3 2 3" xfId="39691"/>
    <cellStyle name="Porcentagem 6 2 3 2 3 2 3 2" xfId="39692"/>
    <cellStyle name="Porcentagem 6 2 3 2 3 2 3 3" xfId="39693"/>
    <cellStyle name="Porcentagem 6 2 3 2 3 2 4" xfId="39694"/>
    <cellStyle name="Porcentagem 6 2 3 2 3 2 5" xfId="39695"/>
    <cellStyle name="Porcentagem 6 2 3 2 3 2 6" xfId="39696"/>
    <cellStyle name="Porcentagem 6 2 3 2 3 3" xfId="39697"/>
    <cellStyle name="Porcentagem 6 2 3 2 3 3 2" xfId="39698"/>
    <cellStyle name="Porcentagem 6 2 3 2 3 3 3" xfId="39699"/>
    <cellStyle name="Porcentagem 6 2 3 2 3 3 4" xfId="39700"/>
    <cellStyle name="Porcentagem 6 2 3 2 3 4" xfId="39701"/>
    <cellStyle name="Porcentagem 6 2 3 2 3 4 2" xfId="39702"/>
    <cellStyle name="Porcentagem 6 2 3 2 3 4 3" xfId="39703"/>
    <cellStyle name="Porcentagem 6 2 3 2 3 4 4" xfId="39704"/>
    <cellStyle name="Porcentagem 6 2 3 2 3 5" xfId="39705"/>
    <cellStyle name="Porcentagem 6 2 3 2 3 5 2" xfId="39706"/>
    <cellStyle name="Porcentagem 6 2 3 2 3 5 3" xfId="39707"/>
    <cellStyle name="Porcentagem 6 2 3 2 3 5 4" xfId="39708"/>
    <cellStyle name="Porcentagem 6 2 3 2 3 6" xfId="39709"/>
    <cellStyle name="Porcentagem 6 2 3 2 3 6 2" xfId="39710"/>
    <cellStyle name="Porcentagem 6 2 3 2 3 6 3" xfId="39711"/>
    <cellStyle name="Porcentagem 6 2 3 2 3 7" xfId="39712"/>
    <cellStyle name="Porcentagem 6 2 3 2 3 8" xfId="39713"/>
    <cellStyle name="Porcentagem 6 2 3 2 3 9" xfId="39714"/>
    <cellStyle name="Porcentagem 6 2 3 2 4" xfId="39715"/>
    <cellStyle name="Porcentagem 6 2 3 2 4 2" xfId="39716"/>
    <cellStyle name="Porcentagem 6 2 3 2 4 2 2" xfId="39717"/>
    <cellStyle name="Porcentagem 6 2 3 2 4 2 3" xfId="39718"/>
    <cellStyle name="Porcentagem 6 2 3 2 4 2 4" xfId="39719"/>
    <cellStyle name="Porcentagem 6 2 3 2 4 3" xfId="39720"/>
    <cellStyle name="Porcentagem 6 2 3 2 4 3 2" xfId="39721"/>
    <cellStyle name="Porcentagem 6 2 3 2 4 3 3" xfId="39722"/>
    <cellStyle name="Porcentagem 6 2 3 2 4 4" xfId="39723"/>
    <cellStyle name="Porcentagem 6 2 3 2 4 5" xfId="39724"/>
    <cellStyle name="Porcentagem 6 2 3 2 4 6" xfId="39725"/>
    <cellStyle name="Porcentagem 6 2 3 2 5" xfId="39726"/>
    <cellStyle name="Porcentagem 6 2 3 2 5 2" xfId="39727"/>
    <cellStyle name="Porcentagem 6 2 3 2 5 3" xfId="39728"/>
    <cellStyle name="Porcentagem 6 2 3 2 5 4" xfId="39729"/>
    <cellStyle name="Porcentagem 6 2 3 2 6" xfId="39730"/>
    <cellStyle name="Porcentagem 6 2 3 2 6 2" xfId="39731"/>
    <cellStyle name="Porcentagem 6 2 3 2 6 3" xfId="39732"/>
    <cellStyle name="Porcentagem 6 2 3 2 6 4" xfId="39733"/>
    <cellStyle name="Porcentagem 6 2 3 2 7" xfId="39734"/>
    <cellStyle name="Porcentagem 6 2 3 2 7 2" xfId="39735"/>
    <cellStyle name="Porcentagem 6 2 3 2 7 3" xfId="39736"/>
    <cellStyle name="Porcentagem 6 2 3 2 7 4" xfId="39737"/>
    <cellStyle name="Porcentagem 6 2 3 2 8" xfId="39738"/>
    <cellStyle name="Porcentagem 6 2 3 2 8 2" xfId="39739"/>
    <cellStyle name="Porcentagem 6 2 3 2 8 3" xfId="39740"/>
    <cellStyle name="Porcentagem 6 2 3 2 9" xfId="39741"/>
    <cellStyle name="Porcentagem 6 2 3 3" xfId="39742"/>
    <cellStyle name="Porcentagem 6 2 3 3 10" xfId="39743"/>
    <cellStyle name="Porcentagem 6 2 3 3 2" xfId="39744"/>
    <cellStyle name="Porcentagem 6 2 3 3 2 2" xfId="39745"/>
    <cellStyle name="Porcentagem 6 2 3 3 2 2 2" xfId="39746"/>
    <cellStyle name="Porcentagem 6 2 3 3 2 2 2 2" xfId="39747"/>
    <cellStyle name="Porcentagem 6 2 3 3 2 2 2 3" xfId="39748"/>
    <cellStyle name="Porcentagem 6 2 3 3 2 2 2 4" xfId="39749"/>
    <cellStyle name="Porcentagem 6 2 3 3 2 2 3" xfId="39750"/>
    <cellStyle name="Porcentagem 6 2 3 3 2 2 3 2" xfId="39751"/>
    <cellStyle name="Porcentagem 6 2 3 3 2 2 3 3" xfId="39752"/>
    <cellStyle name="Porcentagem 6 2 3 3 2 2 4" xfId="39753"/>
    <cellStyle name="Porcentagem 6 2 3 3 2 2 5" xfId="39754"/>
    <cellStyle name="Porcentagem 6 2 3 3 2 2 6" xfId="39755"/>
    <cellStyle name="Porcentagem 6 2 3 3 2 3" xfId="39756"/>
    <cellStyle name="Porcentagem 6 2 3 3 2 3 2" xfId="39757"/>
    <cellStyle name="Porcentagem 6 2 3 3 2 3 3" xfId="39758"/>
    <cellStyle name="Porcentagem 6 2 3 3 2 3 4" xfId="39759"/>
    <cellStyle name="Porcentagem 6 2 3 3 2 4" xfId="39760"/>
    <cellStyle name="Porcentagem 6 2 3 3 2 4 2" xfId="39761"/>
    <cellStyle name="Porcentagem 6 2 3 3 2 4 3" xfId="39762"/>
    <cellStyle name="Porcentagem 6 2 3 3 2 4 4" xfId="39763"/>
    <cellStyle name="Porcentagem 6 2 3 3 2 5" xfId="39764"/>
    <cellStyle name="Porcentagem 6 2 3 3 2 5 2" xfId="39765"/>
    <cellStyle name="Porcentagem 6 2 3 3 2 5 3" xfId="39766"/>
    <cellStyle name="Porcentagem 6 2 3 3 2 5 4" xfId="39767"/>
    <cellStyle name="Porcentagem 6 2 3 3 2 6" xfId="39768"/>
    <cellStyle name="Porcentagem 6 2 3 3 2 6 2" xfId="39769"/>
    <cellStyle name="Porcentagem 6 2 3 3 2 6 3" xfId="39770"/>
    <cellStyle name="Porcentagem 6 2 3 3 2 7" xfId="39771"/>
    <cellStyle name="Porcentagem 6 2 3 3 2 8" xfId="39772"/>
    <cellStyle name="Porcentagem 6 2 3 3 2 9" xfId="39773"/>
    <cellStyle name="Porcentagem 6 2 3 3 3" xfId="39774"/>
    <cellStyle name="Porcentagem 6 2 3 3 3 2" xfId="39775"/>
    <cellStyle name="Porcentagem 6 2 3 3 3 2 2" xfId="39776"/>
    <cellStyle name="Porcentagem 6 2 3 3 3 2 3" xfId="39777"/>
    <cellStyle name="Porcentagem 6 2 3 3 3 2 4" xfId="39778"/>
    <cellStyle name="Porcentagem 6 2 3 3 3 3" xfId="39779"/>
    <cellStyle name="Porcentagem 6 2 3 3 3 3 2" xfId="39780"/>
    <cellStyle name="Porcentagem 6 2 3 3 3 3 3" xfId="39781"/>
    <cellStyle name="Porcentagem 6 2 3 3 3 4" xfId="39782"/>
    <cellStyle name="Porcentagem 6 2 3 3 3 5" xfId="39783"/>
    <cellStyle name="Porcentagem 6 2 3 3 3 6" xfId="39784"/>
    <cellStyle name="Porcentagem 6 2 3 3 4" xfId="39785"/>
    <cellStyle name="Porcentagem 6 2 3 3 4 2" xfId="39786"/>
    <cellStyle name="Porcentagem 6 2 3 3 4 3" xfId="39787"/>
    <cellStyle name="Porcentagem 6 2 3 3 4 4" xfId="39788"/>
    <cellStyle name="Porcentagem 6 2 3 3 5" xfId="39789"/>
    <cellStyle name="Porcentagem 6 2 3 3 5 2" xfId="39790"/>
    <cellStyle name="Porcentagem 6 2 3 3 5 3" xfId="39791"/>
    <cellStyle name="Porcentagem 6 2 3 3 5 4" xfId="39792"/>
    <cellStyle name="Porcentagem 6 2 3 3 6" xfId="39793"/>
    <cellStyle name="Porcentagem 6 2 3 3 6 2" xfId="39794"/>
    <cellStyle name="Porcentagem 6 2 3 3 6 3" xfId="39795"/>
    <cellStyle name="Porcentagem 6 2 3 3 6 4" xfId="39796"/>
    <cellStyle name="Porcentagem 6 2 3 3 7" xfId="39797"/>
    <cellStyle name="Porcentagem 6 2 3 3 7 2" xfId="39798"/>
    <cellStyle name="Porcentagem 6 2 3 3 7 3" xfId="39799"/>
    <cellStyle name="Porcentagem 6 2 3 3 8" xfId="39800"/>
    <cellStyle name="Porcentagem 6 2 3 3 9" xfId="39801"/>
    <cellStyle name="Porcentagem 6 2 3 4" xfId="39802"/>
    <cellStyle name="Porcentagem 6 2 3 4 2" xfId="39803"/>
    <cellStyle name="Porcentagem 6 2 3 4 2 2" xfId="39804"/>
    <cellStyle name="Porcentagem 6 2 3 4 2 2 2" xfId="39805"/>
    <cellStyle name="Porcentagem 6 2 3 4 2 2 3" xfId="39806"/>
    <cellStyle name="Porcentagem 6 2 3 4 2 2 4" xfId="39807"/>
    <cellStyle name="Porcentagem 6 2 3 4 2 3" xfId="39808"/>
    <cellStyle name="Porcentagem 6 2 3 4 2 3 2" xfId="39809"/>
    <cellStyle name="Porcentagem 6 2 3 4 2 3 3" xfId="39810"/>
    <cellStyle name="Porcentagem 6 2 3 4 2 4" xfId="39811"/>
    <cellStyle name="Porcentagem 6 2 3 4 2 5" xfId="39812"/>
    <cellStyle name="Porcentagem 6 2 3 4 2 6" xfId="39813"/>
    <cellStyle name="Porcentagem 6 2 3 4 3" xfId="39814"/>
    <cellStyle name="Porcentagem 6 2 3 4 3 2" xfId="39815"/>
    <cellStyle name="Porcentagem 6 2 3 4 3 3" xfId="39816"/>
    <cellStyle name="Porcentagem 6 2 3 4 3 4" xfId="39817"/>
    <cellStyle name="Porcentagem 6 2 3 4 4" xfId="39818"/>
    <cellStyle name="Porcentagem 6 2 3 4 4 2" xfId="39819"/>
    <cellStyle name="Porcentagem 6 2 3 4 4 3" xfId="39820"/>
    <cellStyle name="Porcentagem 6 2 3 4 4 4" xfId="39821"/>
    <cellStyle name="Porcentagem 6 2 3 4 5" xfId="39822"/>
    <cellStyle name="Porcentagem 6 2 3 4 5 2" xfId="39823"/>
    <cellStyle name="Porcentagem 6 2 3 4 5 3" xfId="39824"/>
    <cellStyle name="Porcentagem 6 2 3 4 5 4" xfId="39825"/>
    <cellStyle name="Porcentagem 6 2 3 4 6" xfId="39826"/>
    <cellStyle name="Porcentagem 6 2 3 4 6 2" xfId="39827"/>
    <cellStyle name="Porcentagem 6 2 3 4 6 3" xfId="39828"/>
    <cellStyle name="Porcentagem 6 2 3 4 7" xfId="39829"/>
    <cellStyle name="Porcentagem 6 2 3 4 8" xfId="39830"/>
    <cellStyle name="Porcentagem 6 2 3 4 9" xfId="39831"/>
    <cellStyle name="Porcentagem 6 2 3 5" xfId="39832"/>
    <cellStyle name="Porcentagem 6 2 3 5 2" xfId="39833"/>
    <cellStyle name="Porcentagem 6 2 3 5 2 2" xfId="39834"/>
    <cellStyle name="Porcentagem 6 2 3 5 2 2 2" xfId="39835"/>
    <cellStyle name="Porcentagem 6 2 3 5 2 2 3" xfId="39836"/>
    <cellStyle name="Porcentagem 6 2 3 5 2 2 4" xfId="39837"/>
    <cellStyle name="Porcentagem 6 2 3 5 2 3" xfId="39838"/>
    <cellStyle name="Porcentagem 6 2 3 5 2 3 2" xfId="39839"/>
    <cellStyle name="Porcentagem 6 2 3 5 2 3 3" xfId="39840"/>
    <cellStyle name="Porcentagem 6 2 3 5 2 4" xfId="39841"/>
    <cellStyle name="Porcentagem 6 2 3 5 2 5" xfId="39842"/>
    <cellStyle name="Porcentagem 6 2 3 5 2 6" xfId="39843"/>
    <cellStyle name="Porcentagem 6 2 3 5 3" xfId="39844"/>
    <cellStyle name="Porcentagem 6 2 3 5 3 2" xfId="39845"/>
    <cellStyle name="Porcentagem 6 2 3 5 3 3" xfId="39846"/>
    <cellStyle name="Porcentagem 6 2 3 5 3 4" xfId="39847"/>
    <cellStyle name="Porcentagem 6 2 3 5 4" xfId="39848"/>
    <cellStyle name="Porcentagem 6 2 3 5 4 2" xfId="39849"/>
    <cellStyle name="Porcentagem 6 2 3 5 4 3" xfId="39850"/>
    <cellStyle name="Porcentagem 6 2 3 5 4 4" xfId="39851"/>
    <cellStyle name="Porcentagem 6 2 3 5 5" xfId="39852"/>
    <cellStyle name="Porcentagem 6 2 3 5 5 2" xfId="39853"/>
    <cellStyle name="Porcentagem 6 2 3 5 5 3" xfId="39854"/>
    <cellStyle name="Porcentagem 6 2 3 5 5 4" xfId="39855"/>
    <cellStyle name="Porcentagem 6 2 3 5 6" xfId="39856"/>
    <cellStyle name="Porcentagem 6 2 3 5 6 2" xfId="39857"/>
    <cellStyle name="Porcentagem 6 2 3 5 6 3" xfId="39858"/>
    <cellStyle name="Porcentagem 6 2 3 5 7" xfId="39859"/>
    <cellStyle name="Porcentagem 6 2 3 5 8" xfId="39860"/>
    <cellStyle name="Porcentagem 6 2 3 5 9" xfId="39861"/>
    <cellStyle name="Porcentagem 6 2 3 6" xfId="39862"/>
    <cellStyle name="Porcentagem 6 2 3 6 2" xfId="39863"/>
    <cellStyle name="Porcentagem 6 2 3 6 2 2" xfId="39864"/>
    <cellStyle name="Porcentagem 6 2 3 6 2 2 2" xfId="39865"/>
    <cellStyle name="Porcentagem 6 2 3 6 2 2 3" xfId="39866"/>
    <cellStyle name="Porcentagem 6 2 3 6 2 2 4" xfId="39867"/>
    <cellStyle name="Porcentagem 6 2 3 6 2 3" xfId="39868"/>
    <cellStyle name="Porcentagem 6 2 3 6 2 3 2" xfId="39869"/>
    <cellStyle name="Porcentagem 6 2 3 6 2 3 3" xfId="39870"/>
    <cellStyle name="Porcentagem 6 2 3 6 2 4" xfId="39871"/>
    <cellStyle name="Porcentagem 6 2 3 6 2 5" xfId="39872"/>
    <cellStyle name="Porcentagem 6 2 3 6 2 6" xfId="39873"/>
    <cellStyle name="Porcentagem 6 2 3 6 3" xfId="39874"/>
    <cellStyle name="Porcentagem 6 2 3 6 3 2" xfId="39875"/>
    <cellStyle name="Porcentagem 6 2 3 6 3 3" xfId="39876"/>
    <cellStyle name="Porcentagem 6 2 3 6 3 4" xfId="39877"/>
    <cellStyle name="Porcentagem 6 2 3 6 4" xfId="39878"/>
    <cellStyle name="Porcentagem 6 2 3 6 4 2" xfId="39879"/>
    <cellStyle name="Porcentagem 6 2 3 6 4 3" xfId="39880"/>
    <cellStyle name="Porcentagem 6 2 3 6 4 4" xfId="39881"/>
    <cellStyle name="Porcentagem 6 2 3 6 5" xfId="39882"/>
    <cellStyle name="Porcentagem 6 2 3 6 5 2" xfId="39883"/>
    <cellStyle name="Porcentagem 6 2 3 6 5 3" xfId="39884"/>
    <cellStyle name="Porcentagem 6 2 3 6 6" xfId="39885"/>
    <cellStyle name="Porcentagem 6 2 3 6 7" xfId="39886"/>
    <cellStyle name="Porcentagem 6 2 3 6 8" xfId="39887"/>
    <cellStyle name="Porcentagem 6 2 3 7" xfId="39888"/>
    <cellStyle name="Porcentagem 6 2 3 7 2" xfId="39889"/>
    <cellStyle name="Porcentagem 6 2 3 7 2 2" xfId="39890"/>
    <cellStyle name="Porcentagem 6 2 3 7 2 3" xfId="39891"/>
    <cellStyle name="Porcentagem 6 2 3 7 2 4" xfId="39892"/>
    <cellStyle name="Porcentagem 6 2 3 7 3" xfId="39893"/>
    <cellStyle name="Porcentagem 6 2 3 7 3 2" xfId="39894"/>
    <cellStyle name="Porcentagem 6 2 3 7 3 3" xfId="39895"/>
    <cellStyle name="Porcentagem 6 2 3 7 4" xfId="39896"/>
    <cellStyle name="Porcentagem 6 2 3 7 5" xfId="39897"/>
    <cellStyle name="Porcentagem 6 2 3 7 6" xfId="39898"/>
    <cellStyle name="Porcentagem 6 2 3 8" xfId="39899"/>
    <cellStyle name="Porcentagem 6 2 3 8 2" xfId="39900"/>
    <cellStyle name="Porcentagem 6 2 3 8 3" xfId="39901"/>
    <cellStyle name="Porcentagem 6 2 3 8 4" xfId="39902"/>
    <cellStyle name="Porcentagem 6 2 3 9" xfId="39903"/>
    <cellStyle name="Porcentagem 6 2 3 9 2" xfId="39904"/>
    <cellStyle name="Porcentagem 6 2 3 9 3" xfId="39905"/>
    <cellStyle name="Porcentagem 6 2 3 9 4" xfId="39906"/>
    <cellStyle name="Porcentagem 6 2 4" xfId="39907"/>
    <cellStyle name="Porcentagem 6 2 4 10" xfId="39908"/>
    <cellStyle name="Porcentagem 6 2 4 11" xfId="39909"/>
    <cellStyle name="Porcentagem 6 2 4 2" xfId="39910"/>
    <cellStyle name="Porcentagem 6 2 4 2 10" xfId="39911"/>
    <cellStyle name="Porcentagem 6 2 4 2 2" xfId="39912"/>
    <cellStyle name="Porcentagem 6 2 4 2 2 2" xfId="39913"/>
    <cellStyle name="Porcentagem 6 2 4 2 2 2 2" xfId="39914"/>
    <cellStyle name="Porcentagem 6 2 4 2 2 2 2 2" xfId="39915"/>
    <cellStyle name="Porcentagem 6 2 4 2 2 2 2 3" xfId="39916"/>
    <cellStyle name="Porcentagem 6 2 4 2 2 2 2 4" xfId="39917"/>
    <cellStyle name="Porcentagem 6 2 4 2 2 2 3" xfId="39918"/>
    <cellStyle name="Porcentagem 6 2 4 2 2 2 3 2" xfId="39919"/>
    <cellStyle name="Porcentagem 6 2 4 2 2 2 3 3" xfId="39920"/>
    <cellStyle name="Porcentagem 6 2 4 2 2 2 4" xfId="39921"/>
    <cellStyle name="Porcentagem 6 2 4 2 2 2 5" xfId="39922"/>
    <cellStyle name="Porcentagem 6 2 4 2 2 2 6" xfId="39923"/>
    <cellStyle name="Porcentagem 6 2 4 2 2 3" xfId="39924"/>
    <cellStyle name="Porcentagem 6 2 4 2 2 3 2" xfId="39925"/>
    <cellStyle name="Porcentagem 6 2 4 2 2 3 3" xfId="39926"/>
    <cellStyle name="Porcentagem 6 2 4 2 2 3 4" xfId="39927"/>
    <cellStyle name="Porcentagem 6 2 4 2 2 4" xfId="39928"/>
    <cellStyle name="Porcentagem 6 2 4 2 2 4 2" xfId="39929"/>
    <cellStyle name="Porcentagem 6 2 4 2 2 4 3" xfId="39930"/>
    <cellStyle name="Porcentagem 6 2 4 2 2 4 4" xfId="39931"/>
    <cellStyle name="Porcentagem 6 2 4 2 2 5" xfId="39932"/>
    <cellStyle name="Porcentagem 6 2 4 2 2 5 2" xfId="39933"/>
    <cellStyle name="Porcentagem 6 2 4 2 2 5 3" xfId="39934"/>
    <cellStyle name="Porcentagem 6 2 4 2 2 5 4" xfId="39935"/>
    <cellStyle name="Porcentagem 6 2 4 2 2 6" xfId="39936"/>
    <cellStyle name="Porcentagem 6 2 4 2 2 6 2" xfId="39937"/>
    <cellStyle name="Porcentagem 6 2 4 2 2 6 3" xfId="39938"/>
    <cellStyle name="Porcentagem 6 2 4 2 2 7" xfId="39939"/>
    <cellStyle name="Porcentagem 6 2 4 2 2 8" xfId="39940"/>
    <cellStyle name="Porcentagem 6 2 4 2 2 9" xfId="39941"/>
    <cellStyle name="Porcentagem 6 2 4 2 3" xfId="39942"/>
    <cellStyle name="Porcentagem 6 2 4 2 3 2" xfId="39943"/>
    <cellStyle name="Porcentagem 6 2 4 2 3 2 2" xfId="39944"/>
    <cellStyle name="Porcentagem 6 2 4 2 3 2 3" xfId="39945"/>
    <cellStyle name="Porcentagem 6 2 4 2 3 2 4" xfId="39946"/>
    <cellStyle name="Porcentagem 6 2 4 2 3 3" xfId="39947"/>
    <cellStyle name="Porcentagem 6 2 4 2 3 3 2" xfId="39948"/>
    <cellStyle name="Porcentagem 6 2 4 2 3 3 3" xfId="39949"/>
    <cellStyle name="Porcentagem 6 2 4 2 3 4" xfId="39950"/>
    <cellStyle name="Porcentagem 6 2 4 2 3 5" xfId="39951"/>
    <cellStyle name="Porcentagem 6 2 4 2 3 6" xfId="39952"/>
    <cellStyle name="Porcentagem 6 2 4 2 4" xfId="39953"/>
    <cellStyle name="Porcentagem 6 2 4 2 4 2" xfId="39954"/>
    <cellStyle name="Porcentagem 6 2 4 2 4 3" xfId="39955"/>
    <cellStyle name="Porcentagem 6 2 4 2 4 4" xfId="39956"/>
    <cellStyle name="Porcentagem 6 2 4 2 5" xfId="39957"/>
    <cellStyle name="Porcentagem 6 2 4 2 5 2" xfId="39958"/>
    <cellStyle name="Porcentagem 6 2 4 2 5 3" xfId="39959"/>
    <cellStyle name="Porcentagem 6 2 4 2 5 4" xfId="39960"/>
    <cellStyle name="Porcentagem 6 2 4 2 6" xfId="39961"/>
    <cellStyle name="Porcentagem 6 2 4 2 6 2" xfId="39962"/>
    <cellStyle name="Porcentagem 6 2 4 2 6 3" xfId="39963"/>
    <cellStyle name="Porcentagem 6 2 4 2 6 4" xfId="39964"/>
    <cellStyle name="Porcentagem 6 2 4 2 7" xfId="39965"/>
    <cellStyle name="Porcentagem 6 2 4 2 7 2" xfId="39966"/>
    <cellStyle name="Porcentagem 6 2 4 2 7 3" xfId="39967"/>
    <cellStyle name="Porcentagem 6 2 4 2 8" xfId="39968"/>
    <cellStyle name="Porcentagem 6 2 4 2 9" xfId="39969"/>
    <cellStyle name="Porcentagem 6 2 4 3" xfId="39970"/>
    <cellStyle name="Porcentagem 6 2 4 3 2" xfId="39971"/>
    <cellStyle name="Porcentagem 6 2 4 3 2 2" xfId="39972"/>
    <cellStyle name="Porcentagem 6 2 4 3 2 2 2" xfId="39973"/>
    <cellStyle name="Porcentagem 6 2 4 3 2 2 3" xfId="39974"/>
    <cellStyle name="Porcentagem 6 2 4 3 2 2 4" xfId="39975"/>
    <cellStyle name="Porcentagem 6 2 4 3 2 3" xfId="39976"/>
    <cellStyle name="Porcentagem 6 2 4 3 2 3 2" xfId="39977"/>
    <cellStyle name="Porcentagem 6 2 4 3 2 3 3" xfId="39978"/>
    <cellStyle name="Porcentagem 6 2 4 3 2 4" xfId="39979"/>
    <cellStyle name="Porcentagem 6 2 4 3 2 5" xfId="39980"/>
    <cellStyle name="Porcentagem 6 2 4 3 2 6" xfId="39981"/>
    <cellStyle name="Porcentagem 6 2 4 3 3" xfId="39982"/>
    <cellStyle name="Porcentagem 6 2 4 3 3 2" xfId="39983"/>
    <cellStyle name="Porcentagem 6 2 4 3 3 3" xfId="39984"/>
    <cellStyle name="Porcentagem 6 2 4 3 3 4" xfId="39985"/>
    <cellStyle name="Porcentagem 6 2 4 3 4" xfId="39986"/>
    <cellStyle name="Porcentagem 6 2 4 3 4 2" xfId="39987"/>
    <cellStyle name="Porcentagem 6 2 4 3 4 3" xfId="39988"/>
    <cellStyle name="Porcentagem 6 2 4 3 4 4" xfId="39989"/>
    <cellStyle name="Porcentagem 6 2 4 3 5" xfId="39990"/>
    <cellStyle name="Porcentagem 6 2 4 3 5 2" xfId="39991"/>
    <cellStyle name="Porcentagem 6 2 4 3 5 3" xfId="39992"/>
    <cellStyle name="Porcentagem 6 2 4 3 5 4" xfId="39993"/>
    <cellStyle name="Porcentagem 6 2 4 3 6" xfId="39994"/>
    <cellStyle name="Porcentagem 6 2 4 3 6 2" xfId="39995"/>
    <cellStyle name="Porcentagem 6 2 4 3 6 3" xfId="39996"/>
    <cellStyle name="Porcentagem 6 2 4 3 7" xfId="39997"/>
    <cellStyle name="Porcentagem 6 2 4 3 8" xfId="39998"/>
    <cellStyle name="Porcentagem 6 2 4 3 9" xfId="39999"/>
    <cellStyle name="Porcentagem 6 2 4 4" xfId="40000"/>
    <cellStyle name="Porcentagem 6 2 4 4 2" xfId="40001"/>
    <cellStyle name="Porcentagem 6 2 4 4 2 2" xfId="40002"/>
    <cellStyle name="Porcentagem 6 2 4 4 2 3" xfId="40003"/>
    <cellStyle name="Porcentagem 6 2 4 4 2 4" xfId="40004"/>
    <cellStyle name="Porcentagem 6 2 4 4 3" xfId="40005"/>
    <cellStyle name="Porcentagem 6 2 4 4 3 2" xfId="40006"/>
    <cellStyle name="Porcentagem 6 2 4 4 3 3" xfId="40007"/>
    <cellStyle name="Porcentagem 6 2 4 4 4" xfId="40008"/>
    <cellStyle name="Porcentagem 6 2 4 4 5" xfId="40009"/>
    <cellStyle name="Porcentagem 6 2 4 4 6" xfId="40010"/>
    <cellStyle name="Porcentagem 6 2 4 5" xfId="40011"/>
    <cellStyle name="Porcentagem 6 2 4 5 2" xfId="40012"/>
    <cellStyle name="Porcentagem 6 2 4 5 3" xfId="40013"/>
    <cellStyle name="Porcentagem 6 2 4 5 4" xfId="40014"/>
    <cellStyle name="Porcentagem 6 2 4 6" xfId="40015"/>
    <cellStyle name="Porcentagem 6 2 4 6 2" xfId="40016"/>
    <cellStyle name="Porcentagem 6 2 4 6 3" xfId="40017"/>
    <cellStyle name="Porcentagem 6 2 4 6 4" xfId="40018"/>
    <cellStyle name="Porcentagem 6 2 4 7" xfId="40019"/>
    <cellStyle name="Porcentagem 6 2 4 7 2" xfId="40020"/>
    <cellStyle name="Porcentagem 6 2 4 7 3" xfId="40021"/>
    <cellStyle name="Porcentagem 6 2 4 7 4" xfId="40022"/>
    <cellStyle name="Porcentagem 6 2 4 8" xfId="40023"/>
    <cellStyle name="Porcentagem 6 2 4 8 2" xfId="40024"/>
    <cellStyle name="Porcentagem 6 2 4 8 3" xfId="40025"/>
    <cellStyle name="Porcentagem 6 2 4 9" xfId="40026"/>
    <cellStyle name="Porcentagem 6 2 5" xfId="40027"/>
    <cellStyle name="Porcentagem 6 2 5 10" xfId="40028"/>
    <cellStyle name="Porcentagem 6 2 5 11" xfId="40029"/>
    <cellStyle name="Porcentagem 6 2 5 2" xfId="40030"/>
    <cellStyle name="Porcentagem 6 2 5 2 10" xfId="40031"/>
    <cellStyle name="Porcentagem 6 2 5 2 2" xfId="40032"/>
    <cellStyle name="Porcentagem 6 2 5 2 2 2" xfId="40033"/>
    <cellStyle name="Porcentagem 6 2 5 2 2 2 2" xfId="40034"/>
    <cellStyle name="Porcentagem 6 2 5 2 2 2 2 2" xfId="40035"/>
    <cellStyle name="Porcentagem 6 2 5 2 2 2 2 3" xfId="40036"/>
    <cellStyle name="Porcentagem 6 2 5 2 2 2 2 4" xfId="40037"/>
    <cellStyle name="Porcentagem 6 2 5 2 2 2 3" xfId="40038"/>
    <cellStyle name="Porcentagem 6 2 5 2 2 2 3 2" xfId="40039"/>
    <cellStyle name="Porcentagem 6 2 5 2 2 2 3 3" xfId="40040"/>
    <cellStyle name="Porcentagem 6 2 5 2 2 2 4" xfId="40041"/>
    <cellStyle name="Porcentagem 6 2 5 2 2 2 5" xfId="40042"/>
    <cellStyle name="Porcentagem 6 2 5 2 2 2 6" xfId="40043"/>
    <cellStyle name="Porcentagem 6 2 5 2 2 3" xfId="40044"/>
    <cellStyle name="Porcentagem 6 2 5 2 2 3 2" xfId="40045"/>
    <cellStyle name="Porcentagem 6 2 5 2 2 3 3" xfId="40046"/>
    <cellStyle name="Porcentagem 6 2 5 2 2 3 4" xfId="40047"/>
    <cellStyle name="Porcentagem 6 2 5 2 2 4" xfId="40048"/>
    <cellStyle name="Porcentagem 6 2 5 2 2 4 2" xfId="40049"/>
    <cellStyle name="Porcentagem 6 2 5 2 2 4 3" xfId="40050"/>
    <cellStyle name="Porcentagem 6 2 5 2 2 4 4" xfId="40051"/>
    <cellStyle name="Porcentagem 6 2 5 2 2 5" xfId="40052"/>
    <cellStyle name="Porcentagem 6 2 5 2 2 5 2" xfId="40053"/>
    <cellStyle name="Porcentagem 6 2 5 2 2 5 3" xfId="40054"/>
    <cellStyle name="Porcentagem 6 2 5 2 2 5 4" xfId="40055"/>
    <cellStyle name="Porcentagem 6 2 5 2 2 6" xfId="40056"/>
    <cellStyle name="Porcentagem 6 2 5 2 2 6 2" xfId="40057"/>
    <cellStyle name="Porcentagem 6 2 5 2 2 6 3" xfId="40058"/>
    <cellStyle name="Porcentagem 6 2 5 2 2 7" xfId="40059"/>
    <cellStyle name="Porcentagem 6 2 5 2 2 8" xfId="40060"/>
    <cellStyle name="Porcentagem 6 2 5 2 2 9" xfId="40061"/>
    <cellStyle name="Porcentagem 6 2 5 2 3" xfId="40062"/>
    <cellStyle name="Porcentagem 6 2 5 2 3 2" xfId="40063"/>
    <cellStyle name="Porcentagem 6 2 5 2 3 2 2" xfId="40064"/>
    <cellStyle name="Porcentagem 6 2 5 2 3 2 3" xfId="40065"/>
    <cellStyle name="Porcentagem 6 2 5 2 3 2 4" xfId="40066"/>
    <cellStyle name="Porcentagem 6 2 5 2 3 3" xfId="40067"/>
    <cellStyle name="Porcentagem 6 2 5 2 3 3 2" xfId="40068"/>
    <cellStyle name="Porcentagem 6 2 5 2 3 3 3" xfId="40069"/>
    <cellStyle name="Porcentagem 6 2 5 2 3 4" xfId="40070"/>
    <cellStyle name="Porcentagem 6 2 5 2 3 5" xfId="40071"/>
    <cellStyle name="Porcentagem 6 2 5 2 3 6" xfId="40072"/>
    <cellStyle name="Porcentagem 6 2 5 2 4" xfId="40073"/>
    <cellStyle name="Porcentagem 6 2 5 2 4 2" xfId="40074"/>
    <cellStyle name="Porcentagem 6 2 5 2 4 3" xfId="40075"/>
    <cellStyle name="Porcentagem 6 2 5 2 4 4" xfId="40076"/>
    <cellStyle name="Porcentagem 6 2 5 2 5" xfId="40077"/>
    <cellStyle name="Porcentagem 6 2 5 2 5 2" xfId="40078"/>
    <cellStyle name="Porcentagem 6 2 5 2 5 3" xfId="40079"/>
    <cellStyle name="Porcentagem 6 2 5 2 5 4" xfId="40080"/>
    <cellStyle name="Porcentagem 6 2 5 2 6" xfId="40081"/>
    <cellStyle name="Porcentagem 6 2 5 2 6 2" xfId="40082"/>
    <cellStyle name="Porcentagem 6 2 5 2 6 3" xfId="40083"/>
    <cellStyle name="Porcentagem 6 2 5 2 6 4" xfId="40084"/>
    <cellStyle name="Porcentagem 6 2 5 2 7" xfId="40085"/>
    <cellStyle name="Porcentagem 6 2 5 2 7 2" xfId="40086"/>
    <cellStyle name="Porcentagem 6 2 5 2 7 3" xfId="40087"/>
    <cellStyle name="Porcentagem 6 2 5 2 8" xfId="40088"/>
    <cellStyle name="Porcentagem 6 2 5 2 9" xfId="40089"/>
    <cellStyle name="Porcentagem 6 2 5 3" xfId="40090"/>
    <cellStyle name="Porcentagem 6 2 5 3 2" xfId="40091"/>
    <cellStyle name="Porcentagem 6 2 5 3 2 2" xfId="40092"/>
    <cellStyle name="Porcentagem 6 2 5 3 2 2 2" xfId="40093"/>
    <cellStyle name="Porcentagem 6 2 5 3 2 2 3" xfId="40094"/>
    <cellStyle name="Porcentagem 6 2 5 3 2 2 4" xfId="40095"/>
    <cellStyle name="Porcentagem 6 2 5 3 2 3" xfId="40096"/>
    <cellStyle name="Porcentagem 6 2 5 3 2 3 2" xfId="40097"/>
    <cellStyle name="Porcentagem 6 2 5 3 2 3 3" xfId="40098"/>
    <cellStyle name="Porcentagem 6 2 5 3 2 4" xfId="40099"/>
    <cellStyle name="Porcentagem 6 2 5 3 2 5" xfId="40100"/>
    <cellStyle name="Porcentagem 6 2 5 3 2 6" xfId="40101"/>
    <cellStyle name="Porcentagem 6 2 5 3 3" xfId="40102"/>
    <cellStyle name="Porcentagem 6 2 5 3 3 2" xfId="40103"/>
    <cellStyle name="Porcentagem 6 2 5 3 3 3" xfId="40104"/>
    <cellStyle name="Porcentagem 6 2 5 3 3 4" xfId="40105"/>
    <cellStyle name="Porcentagem 6 2 5 3 4" xfId="40106"/>
    <cellStyle name="Porcentagem 6 2 5 3 4 2" xfId="40107"/>
    <cellStyle name="Porcentagem 6 2 5 3 4 3" xfId="40108"/>
    <cellStyle name="Porcentagem 6 2 5 3 4 4" xfId="40109"/>
    <cellStyle name="Porcentagem 6 2 5 3 5" xfId="40110"/>
    <cellStyle name="Porcentagem 6 2 5 3 5 2" xfId="40111"/>
    <cellStyle name="Porcentagem 6 2 5 3 5 3" xfId="40112"/>
    <cellStyle name="Porcentagem 6 2 5 3 5 4" xfId="40113"/>
    <cellStyle name="Porcentagem 6 2 5 3 6" xfId="40114"/>
    <cellStyle name="Porcentagem 6 2 5 3 6 2" xfId="40115"/>
    <cellStyle name="Porcentagem 6 2 5 3 6 3" xfId="40116"/>
    <cellStyle name="Porcentagem 6 2 5 3 7" xfId="40117"/>
    <cellStyle name="Porcentagem 6 2 5 3 8" xfId="40118"/>
    <cellStyle name="Porcentagem 6 2 5 3 9" xfId="40119"/>
    <cellStyle name="Porcentagem 6 2 5 4" xfId="40120"/>
    <cellStyle name="Porcentagem 6 2 5 4 2" xfId="40121"/>
    <cellStyle name="Porcentagem 6 2 5 4 2 2" xfId="40122"/>
    <cellStyle name="Porcentagem 6 2 5 4 2 3" xfId="40123"/>
    <cellStyle name="Porcentagem 6 2 5 4 2 4" xfId="40124"/>
    <cellStyle name="Porcentagem 6 2 5 4 3" xfId="40125"/>
    <cellStyle name="Porcentagem 6 2 5 4 3 2" xfId="40126"/>
    <cellStyle name="Porcentagem 6 2 5 4 3 3" xfId="40127"/>
    <cellStyle name="Porcentagem 6 2 5 4 4" xfId="40128"/>
    <cellStyle name="Porcentagem 6 2 5 4 5" xfId="40129"/>
    <cellStyle name="Porcentagem 6 2 5 4 6" xfId="40130"/>
    <cellStyle name="Porcentagem 6 2 5 5" xfId="40131"/>
    <cellStyle name="Porcentagem 6 2 5 5 2" xfId="40132"/>
    <cellStyle name="Porcentagem 6 2 5 5 3" xfId="40133"/>
    <cellStyle name="Porcentagem 6 2 5 5 4" xfId="40134"/>
    <cellStyle name="Porcentagem 6 2 5 6" xfId="40135"/>
    <cellStyle name="Porcentagem 6 2 5 6 2" xfId="40136"/>
    <cellStyle name="Porcentagem 6 2 5 6 3" xfId="40137"/>
    <cellStyle name="Porcentagem 6 2 5 6 4" xfId="40138"/>
    <cellStyle name="Porcentagem 6 2 5 7" xfId="40139"/>
    <cellStyle name="Porcentagem 6 2 5 7 2" xfId="40140"/>
    <cellStyle name="Porcentagem 6 2 5 7 3" xfId="40141"/>
    <cellStyle name="Porcentagem 6 2 5 7 4" xfId="40142"/>
    <cellStyle name="Porcentagem 6 2 5 8" xfId="40143"/>
    <cellStyle name="Porcentagem 6 2 5 8 2" xfId="40144"/>
    <cellStyle name="Porcentagem 6 2 5 8 3" xfId="40145"/>
    <cellStyle name="Porcentagem 6 2 5 9" xfId="40146"/>
    <cellStyle name="Porcentagem 6 2 6" xfId="40147"/>
    <cellStyle name="Porcentagem 6 2 6 10" xfId="40148"/>
    <cellStyle name="Porcentagem 6 2 6 11" xfId="40149"/>
    <cellStyle name="Porcentagem 6 2 6 2" xfId="40150"/>
    <cellStyle name="Porcentagem 6 2 6 2 10" xfId="40151"/>
    <cellStyle name="Porcentagem 6 2 6 2 2" xfId="40152"/>
    <cellStyle name="Porcentagem 6 2 6 2 2 2" xfId="40153"/>
    <cellStyle name="Porcentagem 6 2 6 2 2 2 2" xfId="40154"/>
    <cellStyle name="Porcentagem 6 2 6 2 2 2 2 2" xfId="40155"/>
    <cellStyle name="Porcentagem 6 2 6 2 2 2 2 3" xfId="40156"/>
    <cellStyle name="Porcentagem 6 2 6 2 2 2 2 4" xfId="40157"/>
    <cellStyle name="Porcentagem 6 2 6 2 2 2 3" xfId="40158"/>
    <cellStyle name="Porcentagem 6 2 6 2 2 2 3 2" xfId="40159"/>
    <cellStyle name="Porcentagem 6 2 6 2 2 2 3 3" xfId="40160"/>
    <cellStyle name="Porcentagem 6 2 6 2 2 2 4" xfId="40161"/>
    <cellStyle name="Porcentagem 6 2 6 2 2 2 5" xfId="40162"/>
    <cellStyle name="Porcentagem 6 2 6 2 2 2 6" xfId="40163"/>
    <cellStyle name="Porcentagem 6 2 6 2 2 3" xfId="40164"/>
    <cellStyle name="Porcentagem 6 2 6 2 2 3 2" xfId="40165"/>
    <cellStyle name="Porcentagem 6 2 6 2 2 3 3" xfId="40166"/>
    <cellStyle name="Porcentagem 6 2 6 2 2 3 4" xfId="40167"/>
    <cellStyle name="Porcentagem 6 2 6 2 2 4" xfId="40168"/>
    <cellStyle name="Porcentagem 6 2 6 2 2 4 2" xfId="40169"/>
    <cellStyle name="Porcentagem 6 2 6 2 2 4 3" xfId="40170"/>
    <cellStyle name="Porcentagem 6 2 6 2 2 4 4" xfId="40171"/>
    <cellStyle name="Porcentagem 6 2 6 2 2 5" xfId="40172"/>
    <cellStyle name="Porcentagem 6 2 6 2 2 5 2" xfId="40173"/>
    <cellStyle name="Porcentagem 6 2 6 2 2 5 3" xfId="40174"/>
    <cellStyle name="Porcentagem 6 2 6 2 2 5 4" xfId="40175"/>
    <cellStyle name="Porcentagem 6 2 6 2 2 6" xfId="40176"/>
    <cellStyle name="Porcentagem 6 2 6 2 2 6 2" xfId="40177"/>
    <cellStyle name="Porcentagem 6 2 6 2 2 6 3" xfId="40178"/>
    <cellStyle name="Porcentagem 6 2 6 2 2 7" xfId="40179"/>
    <cellStyle name="Porcentagem 6 2 6 2 2 8" xfId="40180"/>
    <cellStyle name="Porcentagem 6 2 6 2 2 9" xfId="40181"/>
    <cellStyle name="Porcentagem 6 2 6 2 3" xfId="40182"/>
    <cellStyle name="Porcentagem 6 2 6 2 3 2" xfId="40183"/>
    <cellStyle name="Porcentagem 6 2 6 2 3 2 2" xfId="40184"/>
    <cellStyle name="Porcentagem 6 2 6 2 3 2 3" xfId="40185"/>
    <cellStyle name="Porcentagem 6 2 6 2 3 2 4" xfId="40186"/>
    <cellStyle name="Porcentagem 6 2 6 2 3 3" xfId="40187"/>
    <cellStyle name="Porcentagem 6 2 6 2 3 3 2" xfId="40188"/>
    <cellStyle name="Porcentagem 6 2 6 2 3 3 3" xfId="40189"/>
    <cellStyle name="Porcentagem 6 2 6 2 3 4" xfId="40190"/>
    <cellStyle name="Porcentagem 6 2 6 2 3 5" xfId="40191"/>
    <cellStyle name="Porcentagem 6 2 6 2 3 6" xfId="40192"/>
    <cellStyle name="Porcentagem 6 2 6 2 4" xfId="40193"/>
    <cellStyle name="Porcentagem 6 2 6 2 4 2" xfId="40194"/>
    <cellStyle name="Porcentagem 6 2 6 2 4 3" xfId="40195"/>
    <cellStyle name="Porcentagem 6 2 6 2 4 4" xfId="40196"/>
    <cellStyle name="Porcentagem 6 2 6 2 5" xfId="40197"/>
    <cellStyle name="Porcentagem 6 2 6 2 5 2" xfId="40198"/>
    <cellStyle name="Porcentagem 6 2 6 2 5 3" xfId="40199"/>
    <cellStyle name="Porcentagem 6 2 6 2 5 4" xfId="40200"/>
    <cellStyle name="Porcentagem 6 2 6 2 6" xfId="40201"/>
    <cellStyle name="Porcentagem 6 2 6 2 6 2" xfId="40202"/>
    <cellStyle name="Porcentagem 6 2 6 2 6 3" xfId="40203"/>
    <cellStyle name="Porcentagem 6 2 6 2 6 4" xfId="40204"/>
    <cellStyle name="Porcentagem 6 2 6 2 7" xfId="40205"/>
    <cellStyle name="Porcentagem 6 2 6 2 7 2" xfId="40206"/>
    <cellStyle name="Porcentagem 6 2 6 2 7 3" xfId="40207"/>
    <cellStyle name="Porcentagem 6 2 6 2 8" xfId="40208"/>
    <cellStyle name="Porcentagem 6 2 6 2 9" xfId="40209"/>
    <cellStyle name="Porcentagem 6 2 6 3" xfId="40210"/>
    <cellStyle name="Porcentagem 6 2 6 3 2" xfId="40211"/>
    <cellStyle name="Porcentagem 6 2 6 3 2 2" xfId="40212"/>
    <cellStyle name="Porcentagem 6 2 6 3 2 2 2" xfId="40213"/>
    <cellStyle name="Porcentagem 6 2 6 3 2 2 3" xfId="40214"/>
    <cellStyle name="Porcentagem 6 2 6 3 2 2 4" xfId="40215"/>
    <cellStyle name="Porcentagem 6 2 6 3 2 3" xfId="40216"/>
    <cellStyle name="Porcentagem 6 2 6 3 2 3 2" xfId="40217"/>
    <cellStyle name="Porcentagem 6 2 6 3 2 3 3" xfId="40218"/>
    <cellStyle name="Porcentagem 6 2 6 3 2 4" xfId="40219"/>
    <cellStyle name="Porcentagem 6 2 6 3 2 5" xfId="40220"/>
    <cellStyle name="Porcentagem 6 2 6 3 2 6" xfId="40221"/>
    <cellStyle name="Porcentagem 6 2 6 3 3" xfId="40222"/>
    <cellStyle name="Porcentagem 6 2 6 3 3 2" xfId="40223"/>
    <cellStyle name="Porcentagem 6 2 6 3 3 3" xfId="40224"/>
    <cellStyle name="Porcentagem 6 2 6 3 3 4" xfId="40225"/>
    <cellStyle name="Porcentagem 6 2 6 3 4" xfId="40226"/>
    <cellStyle name="Porcentagem 6 2 6 3 4 2" xfId="40227"/>
    <cellStyle name="Porcentagem 6 2 6 3 4 3" xfId="40228"/>
    <cellStyle name="Porcentagem 6 2 6 3 4 4" xfId="40229"/>
    <cellStyle name="Porcentagem 6 2 6 3 5" xfId="40230"/>
    <cellStyle name="Porcentagem 6 2 6 3 5 2" xfId="40231"/>
    <cellStyle name="Porcentagem 6 2 6 3 5 3" xfId="40232"/>
    <cellStyle name="Porcentagem 6 2 6 3 5 4" xfId="40233"/>
    <cellStyle name="Porcentagem 6 2 6 3 6" xfId="40234"/>
    <cellStyle name="Porcentagem 6 2 6 3 6 2" xfId="40235"/>
    <cellStyle name="Porcentagem 6 2 6 3 6 3" xfId="40236"/>
    <cellStyle name="Porcentagem 6 2 6 3 7" xfId="40237"/>
    <cellStyle name="Porcentagem 6 2 6 3 8" xfId="40238"/>
    <cellStyle name="Porcentagem 6 2 6 3 9" xfId="40239"/>
    <cellStyle name="Porcentagem 6 2 6 4" xfId="40240"/>
    <cellStyle name="Porcentagem 6 2 6 4 2" xfId="40241"/>
    <cellStyle name="Porcentagem 6 2 6 4 2 2" xfId="40242"/>
    <cellStyle name="Porcentagem 6 2 6 4 2 3" xfId="40243"/>
    <cellStyle name="Porcentagem 6 2 6 4 2 4" xfId="40244"/>
    <cellStyle name="Porcentagem 6 2 6 4 3" xfId="40245"/>
    <cellStyle name="Porcentagem 6 2 6 4 3 2" xfId="40246"/>
    <cellStyle name="Porcentagem 6 2 6 4 3 3" xfId="40247"/>
    <cellStyle name="Porcentagem 6 2 6 4 4" xfId="40248"/>
    <cellStyle name="Porcentagem 6 2 6 4 5" xfId="40249"/>
    <cellStyle name="Porcentagem 6 2 6 4 6" xfId="40250"/>
    <cellStyle name="Porcentagem 6 2 6 5" xfId="40251"/>
    <cellStyle name="Porcentagem 6 2 6 5 2" xfId="40252"/>
    <cellStyle name="Porcentagem 6 2 6 5 3" xfId="40253"/>
    <cellStyle name="Porcentagem 6 2 6 5 4" xfId="40254"/>
    <cellStyle name="Porcentagem 6 2 6 6" xfId="40255"/>
    <cellStyle name="Porcentagem 6 2 6 6 2" xfId="40256"/>
    <cellStyle name="Porcentagem 6 2 6 6 3" xfId="40257"/>
    <cellStyle name="Porcentagem 6 2 6 6 4" xfId="40258"/>
    <cellStyle name="Porcentagem 6 2 6 7" xfId="40259"/>
    <cellStyle name="Porcentagem 6 2 6 7 2" xfId="40260"/>
    <cellStyle name="Porcentagem 6 2 6 7 3" xfId="40261"/>
    <cellStyle name="Porcentagem 6 2 6 7 4" xfId="40262"/>
    <cellStyle name="Porcentagem 6 2 6 8" xfId="40263"/>
    <cellStyle name="Porcentagem 6 2 6 8 2" xfId="40264"/>
    <cellStyle name="Porcentagem 6 2 6 8 3" xfId="40265"/>
    <cellStyle name="Porcentagem 6 2 6 9" xfId="40266"/>
    <cellStyle name="Porcentagem 6 2 7" xfId="40267"/>
    <cellStyle name="Porcentagem 6 2 7 10" xfId="40268"/>
    <cellStyle name="Porcentagem 6 2 7 2" xfId="40269"/>
    <cellStyle name="Porcentagem 6 2 7 2 2" xfId="40270"/>
    <cellStyle name="Porcentagem 6 2 7 2 2 2" xfId="40271"/>
    <cellStyle name="Porcentagem 6 2 7 2 2 2 2" xfId="40272"/>
    <cellStyle name="Porcentagem 6 2 7 2 2 2 3" xfId="40273"/>
    <cellStyle name="Porcentagem 6 2 7 2 2 2 4" xfId="40274"/>
    <cellStyle name="Porcentagem 6 2 7 2 2 3" xfId="40275"/>
    <cellStyle name="Porcentagem 6 2 7 2 2 3 2" xfId="40276"/>
    <cellStyle name="Porcentagem 6 2 7 2 2 3 3" xfId="40277"/>
    <cellStyle name="Porcentagem 6 2 7 2 2 4" xfId="40278"/>
    <cellStyle name="Porcentagem 6 2 7 2 2 5" xfId="40279"/>
    <cellStyle name="Porcentagem 6 2 7 2 2 6" xfId="40280"/>
    <cellStyle name="Porcentagem 6 2 7 2 3" xfId="40281"/>
    <cellStyle name="Porcentagem 6 2 7 2 3 2" xfId="40282"/>
    <cellStyle name="Porcentagem 6 2 7 2 3 3" xfId="40283"/>
    <cellStyle name="Porcentagem 6 2 7 2 3 4" xfId="40284"/>
    <cellStyle name="Porcentagem 6 2 7 2 4" xfId="40285"/>
    <cellStyle name="Porcentagem 6 2 7 2 4 2" xfId="40286"/>
    <cellStyle name="Porcentagem 6 2 7 2 4 3" xfId="40287"/>
    <cellStyle name="Porcentagem 6 2 7 2 4 4" xfId="40288"/>
    <cellStyle name="Porcentagem 6 2 7 2 5" xfId="40289"/>
    <cellStyle name="Porcentagem 6 2 7 2 5 2" xfId="40290"/>
    <cellStyle name="Porcentagem 6 2 7 2 5 3" xfId="40291"/>
    <cellStyle name="Porcentagem 6 2 7 2 5 4" xfId="40292"/>
    <cellStyle name="Porcentagem 6 2 7 2 6" xfId="40293"/>
    <cellStyle name="Porcentagem 6 2 7 2 6 2" xfId="40294"/>
    <cellStyle name="Porcentagem 6 2 7 2 6 3" xfId="40295"/>
    <cellStyle name="Porcentagem 6 2 7 2 7" xfId="40296"/>
    <cellStyle name="Porcentagem 6 2 7 2 8" xfId="40297"/>
    <cellStyle name="Porcentagem 6 2 7 2 9" xfId="40298"/>
    <cellStyle name="Porcentagem 6 2 7 3" xfId="40299"/>
    <cellStyle name="Porcentagem 6 2 7 3 2" xfId="40300"/>
    <cellStyle name="Porcentagem 6 2 7 3 2 2" xfId="40301"/>
    <cellStyle name="Porcentagem 6 2 7 3 2 3" xfId="40302"/>
    <cellStyle name="Porcentagem 6 2 7 3 2 4" xfId="40303"/>
    <cellStyle name="Porcentagem 6 2 7 3 3" xfId="40304"/>
    <cellStyle name="Porcentagem 6 2 7 3 3 2" xfId="40305"/>
    <cellStyle name="Porcentagem 6 2 7 3 3 3" xfId="40306"/>
    <cellStyle name="Porcentagem 6 2 7 3 4" xfId="40307"/>
    <cellStyle name="Porcentagem 6 2 7 3 5" xfId="40308"/>
    <cellStyle name="Porcentagem 6 2 7 3 6" xfId="40309"/>
    <cellStyle name="Porcentagem 6 2 7 4" xfId="40310"/>
    <cellStyle name="Porcentagem 6 2 7 4 2" xfId="40311"/>
    <cellStyle name="Porcentagem 6 2 7 4 3" xfId="40312"/>
    <cellStyle name="Porcentagem 6 2 7 4 4" xfId="40313"/>
    <cellStyle name="Porcentagem 6 2 7 5" xfId="40314"/>
    <cellStyle name="Porcentagem 6 2 7 5 2" xfId="40315"/>
    <cellStyle name="Porcentagem 6 2 7 5 3" xfId="40316"/>
    <cellStyle name="Porcentagem 6 2 7 5 4" xfId="40317"/>
    <cellStyle name="Porcentagem 6 2 7 6" xfId="40318"/>
    <cellStyle name="Porcentagem 6 2 7 6 2" xfId="40319"/>
    <cellStyle name="Porcentagem 6 2 7 6 3" xfId="40320"/>
    <cellStyle name="Porcentagem 6 2 7 6 4" xfId="40321"/>
    <cellStyle name="Porcentagem 6 2 7 7" xfId="40322"/>
    <cellStyle name="Porcentagem 6 2 7 7 2" xfId="40323"/>
    <cellStyle name="Porcentagem 6 2 7 7 3" xfId="40324"/>
    <cellStyle name="Porcentagem 6 2 7 8" xfId="40325"/>
    <cellStyle name="Porcentagem 6 2 7 9" xfId="40326"/>
    <cellStyle name="Porcentagem 6 2 8" xfId="40327"/>
    <cellStyle name="Porcentagem 6 2 8 2" xfId="40328"/>
    <cellStyle name="Porcentagem 6 2 8 2 2" xfId="40329"/>
    <cellStyle name="Porcentagem 6 2 8 2 2 2" xfId="40330"/>
    <cellStyle name="Porcentagem 6 2 8 2 2 3" xfId="40331"/>
    <cellStyle name="Porcentagem 6 2 8 2 2 4" xfId="40332"/>
    <cellStyle name="Porcentagem 6 2 8 2 3" xfId="40333"/>
    <cellStyle name="Porcentagem 6 2 8 2 3 2" xfId="40334"/>
    <cellStyle name="Porcentagem 6 2 8 2 3 3" xfId="40335"/>
    <cellStyle name="Porcentagem 6 2 8 2 4" xfId="40336"/>
    <cellStyle name="Porcentagem 6 2 8 2 5" xfId="40337"/>
    <cellStyle name="Porcentagem 6 2 8 2 6" xfId="40338"/>
    <cellStyle name="Porcentagem 6 2 8 3" xfId="40339"/>
    <cellStyle name="Porcentagem 6 2 8 3 2" xfId="40340"/>
    <cellStyle name="Porcentagem 6 2 8 3 3" xfId="40341"/>
    <cellStyle name="Porcentagem 6 2 8 3 4" xfId="40342"/>
    <cellStyle name="Porcentagem 6 2 8 4" xfId="40343"/>
    <cellStyle name="Porcentagem 6 2 8 4 2" xfId="40344"/>
    <cellStyle name="Porcentagem 6 2 8 4 3" xfId="40345"/>
    <cellStyle name="Porcentagem 6 2 8 4 4" xfId="40346"/>
    <cellStyle name="Porcentagem 6 2 8 5" xfId="40347"/>
    <cellStyle name="Porcentagem 6 2 8 5 2" xfId="40348"/>
    <cellStyle name="Porcentagem 6 2 8 5 3" xfId="40349"/>
    <cellStyle name="Porcentagem 6 2 8 5 4" xfId="40350"/>
    <cellStyle name="Porcentagem 6 2 8 6" xfId="40351"/>
    <cellStyle name="Porcentagem 6 2 8 6 2" xfId="40352"/>
    <cellStyle name="Porcentagem 6 2 8 6 3" xfId="40353"/>
    <cellStyle name="Porcentagem 6 2 8 7" xfId="40354"/>
    <cellStyle name="Porcentagem 6 2 8 8" xfId="40355"/>
    <cellStyle name="Porcentagem 6 2 8 9" xfId="40356"/>
    <cellStyle name="Porcentagem 6 2 9" xfId="40357"/>
    <cellStyle name="Porcentagem 6 2 9 2" xfId="40358"/>
    <cellStyle name="Porcentagem 6 2 9 2 2" xfId="40359"/>
    <cellStyle name="Porcentagem 6 2 9 2 2 2" xfId="40360"/>
    <cellStyle name="Porcentagem 6 2 9 2 2 3" xfId="40361"/>
    <cellStyle name="Porcentagem 6 2 9 2 2 4" xfId="40362"/>
    <cellStyle name="Porcentagem 6 2 9 2 3" xfId="40363"/>
    <cellStyle name="Porcentagem 6 2 9 2 3 2" xfId="40364"/>
    <cellStyle name="Porcentagem 6 2 9 2 3 3" xfId="40365"/>
    <cellStyle name="Porcentagem 6 2 9 2 4" xfId="40366"/>
    <cellStyle name="Porcentagem 6 2 9 2 5" xfId="40367"/>
    <cellStyle name="Porcentagem 6 2 9 2 6" xfId="40368"/>
    <cellStyle name="Porcentagem 6 2 9 3" xfId="40369"/>
    <cellStyle name="Porcentagem 6 2 9 3 2" xfId="40370"/>
    <cellStyle name="Porcentagem 6 2 9 3 3" xfId="40371"/>
    <cellStyle name="Porcentagem 6 2 9 3 4" xfId="40372"/>
    <cellStyle name="Porcentagem 6 2 9 4" xfId="40373"/>
    <cellStyle name="Porcentagem 6 2 9 4 2" xfId="40374"/>
    <cellStyle name="Porcentagem 6 2 9 4 3" xfId="40375"/>
    <cellStyle name="Porcentagem 6 2 9 4 4" xfId="40376"/>
    <cellStyle name="Porcentagem 6 2 9 5" xfId="40377"/>
    <cellStyle name="Porcentagem 6 2 9 5 2" xfId="40378"/>
    <cellStyle name="Porcentagem 6 2 9 5 3" xfId="40379"/>
    <cellStyle name="Porcentagem 6 2 9 5 4" xfId="40380"/>
    <cellStyle name="Porcentagem 6 2 9 6" xfId="40381"/>
    <cellStyle name="Porcentagem 6 2 9 6 2" xfId="40382"/>
    <cellStyle name="Porcentagem 6 2 9 6 3" xfId="40383"/>
    <cellStyle name="Porcentagem 6 2 9 7" xfId="40384"/>
    <cellStyle name="Porcentagem 6 2 9 8" xfId="40385"/>
    <cellStyle name="Porcentagem 6 2 9 9" xfId="40386"/>
    <cellStyle name="Porcentagem 6 20" xfId="40387"/>
    <cellStyle name="Porcentagem 6 3" xfId="221"/>
    <cellStyle name="Porcentagem 6 3 10" xfId="40388"/>
    <cellStyle name="Porcentagem 6 3 10 2" xfId="40389"/>
    <cellStyle name="Porcentagem 6 3 10 3" xfId="40390"/>
    <cellStyle name="Porcentagem 6 3 10 4" xfId="40391"/>
    <cellStyle name="Porcentagem 6 3 11" xfId="40392"/>
    <cellStyle name="Porcentagem 6 3 11 2" xfId="40393"/>
    <cellStyle name="Porcentagem 6 3 11 3" xfId="40394"/>
    <cellStyle name="Porcentagem 6 3 12" xfId="40395"/>
    <cellStyle name="Porcentagem 6 3 13" xfId="40396"/>
    <cellStyle name="Porcentagem 6 3 14" xfId="40397"/>
    <cellStyle name="Porcentagem 6 3 2" xfId="40398"/>
    <cellStyle name="Porcentagem 6 3 2 10" xfId="40399"/>
    <cellStyle name="Porcentagem 6 3 2 11" xfId="40400"/>
    <cellStyle name="Porcentagem 6 3 2 2" xfId="40401"/>
    <cellStyle name="Porcentagem 6 3 2 2 10" xfId="40402"/>
    <cellStyle name="Porcentagem 6 3 2 2 2" xfId="40403"/>
    <cellStyle name="Porcentagem 6 3 2 2 2 2" xfId="40404"/>
    <cellStyle name="Porcentagem 6 3 2 2 2 2 2" xfId="40405"/>
    <cellStyle name="Porcentagem 6 3 2 2 2 2 2 2" xfId="40406"/>
    <cellStyle name="Porcentagem 6 3 2 2 2 2 2 3" xfId="40407"/>
    <cellStyle name="Porcentagem 6 3 2 2 2 2 2 4" xfId="40408"/>
    <cellStyle name="Porcentagem 6 3 2 2 2 2 3" xfId="40409"/>
    <cellStyle name="Porcentagem 6 3 2 2 2 2 3 2" xfId="40410"/>
    <cellStyle name="Porcentagem 6 3 2 2 2 2 3 3" xfId="40411"/>
    <cellStyle name="Porcentagem 6 3 2 2 2 2 4" xfId="40412"/>
    <cellStyle name="Porcentagem 6 3 2 2 2 2 5" xfId="40413"/>
    <cellStyle name="Porcentagem 6 3 2 2 2 2 6" xfId="40414"/>
    <cellStyle name="Porcentagem 6 3 2 2 2 3" xfId="40415"/>
    <cellStyle name="Porcentagem 6 3 2 2 2 3 2" xfId="40416"/>
    <cellStyle name="Porcentagem 6 3 2 2 2 3 3" xfId="40417"/>
    <cellStyle name="Porcentagem 6 3 2 2 2 3 4" xfId="40418"/>
    <cellStyle name="Porcentagem 6 3 2 2 2 4" xfId="40419"/>
    <cellStyle name="Porcentagem 6 3 2 2 2 4 2" xfId="40420"/>
    <cellStyle name="Porcentagem 6 3 2 2 2 4 3" xfId="40421"/>
    <cellStyle name="Porcentagem 6 3 2 2 2 4 4" xfId="40422"/>
    <cellStyle name="Porcentagem 6 3 2 2 2 5" xfId="40423"/>
    <cellStyle name="Porcentagem 6 3 2 2 2 5 2" xfId="40424"/>
    <cellStyle name="Porcentagem 6 3 2 2 2 5 3" xfId="40425"/>
    <cellStyle name="Porcentagem 6 3 2 2 2 5 4" xfId="40426"/>
    <cellStyle name="Porcentagem 6 3 2 2 2 6" xfId="40427"/>
    <cellStyle name="Porcentagem 6 3 2 2 2 6 2" xfId="40428"/>
    <cellStyle name="Porcentagem 6 3 2 2 2 6 3" xfId="40429"/>
    <cellStyle name="Porcentagem 6 3 2 2 2 7" xfId="40430"/>
    <cellStyle name="Porcentagem 6 3 2 2 2 8" xfId="40431"/>
    <cellStyle name="Porcentagem 6 3 2 2 2 9" xfId="40432"/>
    <cellStyle name="Porcentagem 6 3 2 2 3" xfId="40433"/>
    <cellStyle name="Porcentagem 6 3 2 2 3 2" xfId="40434"/>
    <cellStyle name="Porcentagem 6 3 2 2 3 2 2" xfId="40435"/>
    <cellStyle name="Porcentagem 6 3 2 2 3 2 3" xfId="40436"/>
    <cellStyle name="Porcentagem 6 3 2 2 3 2 4" xfId="40437"/>
    <cellStyle name="Porcentagem 6 3 2 2 3 3" xfId="40438"/>
    <cellStyle name="Porcentagem 6 3 2 2 3 3 2" xfId="40439"/>
    <cellStyle name="Porcentagem 6 3 2 2 3 3 3" xfId="40440"/>
    <cellStyle name="Porcentagem 6 3 2 2 3 4" xfId="40441"/>
    <cellStyle name="Porcentagem 6 3 2 2 3 5" xfId="40442"/>
    <cellStyle name="Porcentagem 6 3 2 2 3 6" xfId="40443"/>
    <cellStyle name="Porcentagem 6 3 2 2 4" xfId="40444"/>
    <cellStyle name="Porcentagem 6 3 2 2 4 2" xfId="40445"/>
    <cellStyle name="Porcentagem 6 3 2 2 4 3" xfId="40446"/>
    <cellStyle name="Porcentagem 6 3 2 2 4 4" xfId="40447"/>
    <cellStyle name="Porcentagem 6 3 2 2 5" xfId="40448"/>
    <cellStyle name="Porcentagem 6 3 2 2 5 2" xfId="40449"/>
    <cellStyle name="Porcentagem 6 3 2 2 5 3" xfId="40450"/>
    <cellStyle name="Porcentagem 6 3 2 2 5 4" xfId="40451"/>
    <cellStyle name="Porcentagem 6 3 2 2 6" xfId="40452"/>
    <cellStyle name="Porcentagem 6 3 2 2 6 2" xfId="40453"/>
    <cellStyle name="Porcentagem 6 3 2 2 6 3" xfId="40454"/>
    <cellStyle name="Porcentagem 6 3 2 2 6 4" xfId="40455"/>
    <cellStyle name="Porcentagem 6 3 2 2 7" xfId="40456"/>
    <cellStyle name="Porcentagem 6 3 2 2 7 2" xfId="40457"/>
    <cellStyle name="Porcentagem 6 3 2 2 7 3" xfId="40458"/>
    <cellStyle name="Porcentagem 6 3 2 2 8" xfId="40459"/>
    <cellStyle name="Porcentagem 6 3 2 2 9" xfId="40460"/>
    <cellStyle name="Porcentagem 6 3 2 3" xfId="40461"/>
    <cellStyle name="Porcentagem 6 3 2 3 2" xfId="40462"/>
    <cellStyle name="Porcentagem 6 3 2 3 2 2" xfId="40463"/>
    <cellStyle name="Porcentagem 6 3 2 3 2 2 2" xfId="40464"/>
    <cellStyle name="Porcentagem 6 3 2 3 2 2 3" xfId="40465"/>
    <cellStyle name="Porcentagem 6 3 2 3 2 2 4" xfId="40466"/>
    <cellStyle name="Porcentagem 6 3 2 3 2 3" xfId="40467"/>
    <cellStyle name="Porcentagem 6 3 2 3 2 3 2" xfId="40468"/>
    <cellStyle name="Porcentagem 6 3 2 3 2 3 3" xfId="40469"/>
    <cellStyle name="Porcentagem 6 3 2 3 2 4" xfId="40470"/>
    <cellStyle name="Porcentagem 6 3 2 3 2 5" xfId="40471"/>
    <cellStyle name="Porcentagem 6 3 2 3 2 6" xfId="40472"/>
    <cellStyle name="Porcentagem 6 3 2 3 3" xfId="40473"/>
    <cellStyle name="Porcentagem 6 3 2 3 3 2" xfId="40474"/>
    <cellStyle name="Porcentagem 6 3 2 3 3 3" xfId="40475"/>
    <cellStyle name="Porcentagem 6 3 2 3 3 4" xfId="40476"/>
    <cellStyle name="Porcentagem 6 3 2 3 4" xfId="40477"/>
    <cellStyle name="Porcentagem 6 3 2 3 4 2" xfId="40478"/>
    <cellStyle name="Porcentagem 6 3 2 3 4 3" xfId="40479"/>
    <cellStyle name="Porcentagem 6 3 2 3 4 4" xfId="40480"/>
    <cellStyle name="Porcentagem 6 3 2 3 5" xfId="40481"/>
    <cellStyle name="Porcentagem 6 3 2 3 5 2" xfId="40482"/>
    <cellStyle name="Porcentagem 6 3 2 3 5 3" xfId="40483"/>
    <cellStyle name="Porcentagem 6 3 2 3 5 4" xfId="40484"/>
    <cellStyle name="Porcentagem 6 3 2 3 6" xfId="40485"/>
    <cellStyle name="Porcentagem 6 3 2 3 6 2" xfId="40486"/>
    <cellStyle name="Porcentagem 6 3 2 3 6 3" xfId="40487"/>
    <cellStyle name="Porcentagem 6 3 2 3 7" xfId="40488"/>
    <cellStyle name="Porcentagem 6 3 2 3 8" xfId="40489"/>
    <cellStyle name="Porcentagem 6 3 2 3 9" xfId="40490"/>
    <cellStyle name="Porcentagem 6 3 2 4" xfId="40491"/>
    <cellStyle name="Porcentagem 6 3 2 4 2" xfId="40492"/>
    <cellStyle name="Porcentagem 6 3 2 4 2 2" xfId="40493"/>
    <cellStyle name="Porcentagem 6 3 2 4 2 3" xfId="40494"/>
    <cellStyle name="Porcentagem 6 3 2 4 2 4" xfId="40495"/>
    <cellStyle name="Porcentagem 6 3 2 4 3" xfId="40496"/>
    <cellStyle name="Porcentagem 6 3 2 4 3 2" xfId="40497"/>
    <cellStyle name="Porcentagem 6 3 2 4 3 3" xfId="40498"/>
    <cellStyle name="Porcentagem 6 3 2 4 4" xfId="40499"/>
    <cellStyle name="Porcentagem 6 3 2 4 5" xfId="40500"/>
    <cellStyle name="Porcentagem 6 3 2 4 6" xfId="40501"/>
    <cellStyle name="Porcentagem 6 3 2 5" xfId="40502"/>
    <cellStyle name="Porcentagem 6 3 2 5 2" xfId="40503"/>
    <cellStyle name="Porcentagem 6 3 2 5 3" xfId="40504"/>
    <cellStyle name="Porcentagem 6 3 2 5 4" xfId="40505"/>
    <cellStyle name="Porcentagem 6 3 2 6" xfId="40506"/>
    <cellStyle name="Porcentagem 6 3 2 6 2" xfId="40507"/>
    <cellStyle name="Porcentagem 6 3 2 6 3" xfId="40508"/>
    <cellStyle name="Porcentagem 6 3 2 6 4" xfId="40509"/>
    <cellStyle name="Porcentagem 6 3 2 7" xfId="40510"/>
    <cellStyle name="Porcentagem 6 3 2 7 2" xfId="40511"/>
    <cellStyle name="Porcentagem 6 3 2 7 3" xfId="40512"/>
    <cellStyle name="Porcentagem 6 3 2 7 4" xfId="40513"/>
    <cellStyle name="Porcentagem 6 3 2 8" xfId="40514"/>
    <cellStyle name="Porcentagem 6 3 2 8 2" xfId="40515"/>
    <cellStyle name="Porcentagem 6 3 2 8 3" xfId="40516"/>
    <cellStyle name="Porcentagem 6 3 2 9" xfId="40517"/>
    <cellStyle name="Porcentagem 6 3 3" xfId="40518"/>
    <cellStyle name="Porcentagem 6 3 3 10" xfId="40519"/>
    <cellStyle name="Porcentagem 6 3 3 2" xfId="40520"/>
    <cellStyle name="Porcentagem 6 3 3 2 2" xfId="40521"/>
    <cellStyle name="Porcentagem 6 3 3 2 2 2" xfId="40522"/>
    <cellStyle name="Porcentagem 6 3 3 2 2 2 2" xfId="40523"/>
    <cellStyle name="Porcentagem 6 3 3 2 2 2 3" xfId="40524"/>
    <cellStyle name="Porcentagem 6 3 3 2 2 2 4" xfId="40525"/>
    <cellStyle name="Porcentagem 6 3 3 2 2 3" xfId="40526"/>
    <cellStyle name="Porcentagem 6 3 3 2 2 3 2" xfId="40527"/>
    <cellStyle name="Porcentagem 6 3 3 2 2 3 3" xfId="40528"/>
    <cellStyle name="Porcentagem 6 3 3 2 2 4" xfId="40529"/>
    <cellStyle name="Porcentagem 6 3 3 2 2 5" xfId="40530"/>
    <cellStyle name="Porcentagem 6 3 3 2 2 6" xfId="40531"/>
    <cellStyle name="Porcentagem 6 3 3 2 3" xfId="40532"/>
    <cellStyle name="Porcentagem 6 3 3 2 3 2" xfId="40533"/>
    <cellStyle name="Porcentagem 6 3 3 2 3 3" xfId="40534"/>
    <cellStyle name="Porcentagem 6 3 3 2 3 4" xfId="40535"/>
    <cellStyle name="Porcentagem 6 3 3 2 4" xfId="40536"/>
    <cellStyle name="Porcentagem 6 3 3 2 4 2" xfId="40537"/>
    <cellStyle name="Porcentagem 6 3 3 2 4 3" xfId="40538"/>
    <cellStyle name="Porcentagem 6 3 3 2 4 4" xfId="40539"/>
    <cellStyle name="Porcentagem 6 3 3 2 5" xfId="40540"/>
    <cellStyle name="Porcentagem 6 3 3 2 5 2" xfId="40541"/>
    <cellStyle name="Porcentagem 6 3 3 2 5 3" xfId="40542"/>
    <cellStyle name="Porcentagem 6 3 3 2 5 4" xfId="40543"/>
    <cellStyle name="Porcentagem 6 3 3 2 6" xfId="40544"/>
    <cellStyle name="Porcentagem 6 3 3 2 6 2" xfId="40545"/>
    <cellStyle name="Porcentagem 6 3 3 2 6 3" xfId="40546"/>
    <cellStyle name="Porcentagem 6 3 3 2 7" xfId="40547"/>
    <cellStyle name="Porcentagem 6 3 3 2 8" xfId="40548"/>
    <cellStyle name="Porcentagem 6 3 3 2 9" xfId="40549"/>
    <cellStyle name="Porcentagem 6 3 3 3" xfId="40550"/>
    <cellStyle name="Porcentagem 6 3 3 3 2" xfId="40551"/>
    <cellStyle name="Porcentagem 6 3 3 3 2 2" xfId="40552"/>
    <cellStyle name="Porcentagem 6 3 3 3 2 3" xfId="40553"/>
    <cellStyle name="Porcentagem 6 3 3 3 2 4" xfId="40554"/>
    <cellStyle name="Porcentagem 6 3 3 3 3" xfId="40555"/>
    <cellStyle name="Porcentagem 6 3 3 3 3 2" xfId="40556"/>
    <cellStyle name="Porcentagem 6 3 3 3 3 3" xfId="40557"/>
    <cellStyle name="Porcentagem 6 3 3 3 4" xfId="40558"/>
    <cellStyle name="Porcentagem 6 3 3 3 5" xfId="40559"/>
    <cellStyle name="Porcentagem 6 3 3 3 6" xfId="40560"/>
    <cellStyle name="Porcentagem 6 3 3 4" xfId="40561"/>
    <cellStyle name="Porcentagem 6 3 3 4 2" xfId="40562"/>
    <cellStyle name="Porcentagem 6 3 3 4 3" xfId="40563"/>
    <cellStyle name="Porcentagem 6 3 3 4 4" xfId="40564"/>
    <cellStyle name="Porcentagem 6 3 3 5" xfId="40565"/>
    <cellStyle name="Porcentagem 6 3 3 5 2" xfId="40566"/>
    <cellStyle name="Porcentagem 6 3 3 5 3" xfId="40567"/>
    <cellStyle name="Porcentagem 6 3 3 5 4" xfId="40568"/>
    <cellStyle name="Porcentagem 6 3 3 6" xfId="40569"/>
    <cellStyle name="Porcentagem 6 3 3 6 2" xfId="40570"/>
    <cellStyle name="Porcentagem 6 3 3 6 3" xfId="40571"/>
    <cellStyle name="Porcentagem 6 3 3 6 4" xfId="40572"/>
    <cellStyle name="Porcentagem 6 3 3 7" xfId="40573"/>
    <cellStyle name="Porcentagem 6 3 3 7 2" xfId="40574"/>
    <cellStyle name="Porcentagem 6 3 3 7 3" xfId="40575"/>
    <cellStyle name="Porcentagem 6 3 3 8" xfId="40576"/>
    <cellStyle name="Porcentagem 6 3 3 9" xfId="40577"/>
    <cellStyle name="Porcentagem 6 3 4" xfId="40578"/>
    <cellStyle name="Porcentagem 6 3 4 2" xfId="40579"/>
    <cellStyle name="Porcentagem 6 3 4 2 2" xfId="40580"/>
    <cellStyle name="Porcentagem 6 3 4 2 2 2" xfId="40581"/>
    <cellStyle name="Porcentagem 6 3 4 2 2 3" xfId="40582"/>
    <cellStyle name="Porcentagem 6 3 4 2 2 4" xfId="40583"/>
    <cellStyle name="Porcentagem 6 3 4 2 3" xfId="40584"/>
    <cellStyle name="Porcentagem 6 3 4 2 3 2" xfId="40585"/>
    <cellStyle name="Porcentagem 6 3 4 2 3 3" xfId="40586"/>
    <cellStyle name="Porcentagem 6 3 4 2 4" xfId="40587"/>
    <cellStyle name="Porcentagem 6 3 4 2 5" xfId="40588"/>
    <cellStyle name="Porcentagem 6 3 4 2 6" xfId="40589"/>
    <cellStyle name="Porcentagem 6 3 4 3" xfId="40590"/>
    <cellStyle name="Porcentagem 6 3 4 3 2" xfId="40591"/>
    <cellStyle name="Porcentagem 6 3 4 3 3" xfId="40592"/>
    <cellStyle name="Porcentagem 6 3 4 3 4" xfId="40593"/>
    <cellStyle name="Porcentagem 6 3 4 4" xfId="40594"/>
    <cellStyle name="Porcentagem 6 3 4 4 2" xfId="40595"/>
    <cellStyle name="Porcentagem 6 3 4 4 3" xfId="40596"/>
    <cellStyle name="Porcentagem 6 3 4 4 4" xfId="40597"/>
    <cellStyle name="Porcentagem 6 3 4 5" xfId="40598"/>
    <cellStyle name="Porcentagem 6 3 4 5 2" xfId="40599"/>
    <cellStyle name="Porcentagem 6 3 4 5 3" xfId="40600"/>
    <cellStyle name="Porcentagem 6 3 4 5 4" xfId="40601"/>
    <cellStyle name="Porcentagem 6 3 4 6" xfId="40602"/>
    <cellStyle name="Porcentagem 6 3 4 6 2" xfId="40603"/>
    <cellStyle name="Porcentagem 6 3 4 6 3" xfId="40604"/>
    <cellStyle name="Porcentagem 6 3 4 7" xfId="40605"/>
    <cellStyle name="Porcentagem 6 3 4 8" xfId="40606"/>
    <cellStyle name="Porcentagem 6 3 4 9" xfId="40607"/>
    <cellStyle name="Porcentagem 6 3 5" xfId="40608"/>
    <cellStyle name="Porcentagem 6 3 5 2" xfId="40609"/>
    <cellStyle name="Porcentagem 6 3 5 2 2" xfId="40610"/>
    <cellStyle name="Porcentagem 6 3 5 2 2 2" xfId="40611"/>
    <cellStyle name="Porcentagem 6 3 5 2 2 3" xfId="40612"/>
    <cellStyle name="Porcentagem 6 3 5 2 2 4" xfId="40613"/>
    <cellStyle name="Porcentagem 6 3 5 2 3" xfId="40614"/>
    <cellStyle name="Porcentagem 6 3 5 2 3 2" xfId="40615"/>
    <cellStyle name="Porcentagem 6 3 5 2 3 3" xfId="40616"/>
    <cellStyle name="Porcentagem 6 3 5 2 4" xfId="40617"/>
    <cellStyle name="Porcentagem 6 3 5 2 5" xfId="40618"/>
    <cellStyle name="Porcentagem 6 3 5 2 6" xfId="40619"/>
    <cellStyle name="Porcentagem 6 3 5 3" xfId="40620"/>
    <cellStyle name="Porcentagem 6 3 5 3 2" xfId="40621"/>
    <cellStyle name="Porcentagem 6 3 5 3 3" xfId="40622"/>
    <cellStyle name="Porcentagem 6 3 5 3 4" xfId="40623"/>
    <cellStyle name="Porcentagem 6 3 5 4" xfId="40624"/>
    <cellStyle name="Porcentagem 6 3 5 4 2" xfId="40625"/>
    <cellStyle name="Porcentagem 6 3 5 4 3" xfId="40626"/>
    <cellStyle name="Porcentagem 6 3 5 4 4" xfId="40627"/>
    <cellStyle name="Porcentagem 6 3 5 5" xfId="40628"/>
    <cellStyle name="Porcentagem 6 3 5 5 2" xfId="40629"/>
    <cellStyle name="Porcentagem 6 3 5 5 3" xfId="40630"/>
    <cellStyle name="Porcentagem 6 3 5 5 4" xfId="40631"/>
    <cellStyle name="Porcentagem 6 3 5 6" xfId="40632"/>
    <cellStyle name="Porcentagem 6 3 5 6 2" xfId="40633"/>
    <cellStyle name="Porcentagem 6 3 5 6 3" xfId="40634"/>
    <cellStyle name="Porcentagem 6 3 5 7" xfId="40635"/>
    <cellStyle name="Porcentagem 6 3 5 8" xfId="40636"/>
    <cellStyle name="Porcentagem 6 3 5 9" xfId="40637"/>
    <cellStyle name="Porcentagem 6 3 6" xfId="40638"/>
    <cellStyle name="Porcentagem 6 3 6 2" xfId="40639"/>
    <cellStyle name="Porcentagem 6 3 6 2 2" xfId="40640"/>
    <cellStyle name="Porcentagem 6 3 6 2 2 2" xfId="40641"/>
    <cellStyle name="Porcentagem 6 3 6 2 2 3" xfId="40642"/>
    <cellStyle name="Porcentagem 6 3 6 2 2 4" xfId="40643"/>
    <cellStyle name="Porcentagem 6 3 6 2 3" xfId="40644"/>
    <cellStyle name="Porcentagem 6 3 6 2 3 2" xfId="40645"/>
    <cellStyle name="Porcentagem 6 3 6 2 3 3" xfId="40646"/>
    <cellStyle name="Porcentagem 6 3 6 2 4" xfId="40647"/>
    <cellStyle name="Porcentagem 6 3 6 2 5" xfId="40648"/>
    <cellStyle name="Porcentagem 6 3 6 2 6" xfId="40649"/>
    <cellStyle name="Porcentagem 6 3 6 3" xfId="40650"/>
    <cellStyle name="Porcentagem 6 3 6 3 2" xfId="40651"/>
    <cellStyle name="Porcentagem 6 3 6 3 3" xfId="40652"/>
    <cellStyle name="Porcentagem 6 3 6 3 4" xfId="40653"/>
    <cellStyle name="Porcentagem 6 3 6 4" xfId="40654"/>
    <cellStyle name="Porcentagem 6 3 6 4 2" xfId="40655"/>
    <cellStyle name="Porcentagem 6 3 6 4 3" xfId="40656"/>
    <cellStyle name="Porcentagem 6 3 6 4 4" xfId="40657"/>
    <cellStyle name="Porcentagem 6 3 6 5" xfId="40658"/>
    <cellStyle name="Porcentagem 6 3 6 5 2" xfId="40659"/>
    <cellStyle name="Porcentagem 6 3 6 5 3" xfId="40660"/>
    <cellStyle name="Porcentagem 6 3 6 6" xfId="40661"/>
    <cellStyle name="Porcentagem 6 3 6 7" xfId="40662"/>
    <cellStyle name="Porcentagem 6 3 6 8" xfId="40663"/>
    <cellStyle name="Porcentagem 6 3 7" xfId="40664"/>
    <cellStyle name="Porcentagem 6 3 7 2" xfId="40665"/>
    <cellStyle name="Porcentagem 6 3 7 2 2" xfId="40666"/>
    <cellStyle name="Porcentagem 6 3 7 2 3" xfId="40667"/>
    <cellStyle name="Porcentagem 6 3 7 2 4" xfId="40668"/>
    <cellStyle name="Porcentagem 6 3 7 3" xfId="40669"/>
    <cellStyle name="Porcentagem 6 3 7 3 2" xfId="40670"/>
    <cellStyle name="Porcentagem 6 3 7 3 3" xfId="40671"/>
    <cellStyle name="Porcentagem 6 3 7 4" xfId="40672"/>
    <cellStyle name="Porcentagem 6 3 7 5" xfId="40673"/>
    <cellStyle name="Porcentagem 6 3 7 6" xfId="40674"/>
    <cellStyle name="Porcentagem 6 3 8" xfId="40675"/>
    <cellStyle name="Porcentagem 6 3 8 2" xfId="40676"/>
    <cellStyle name="Porcentagem 6 3 8 3" xfId="40677"/>
    <cellStyle name="Porcentagem 6 3 8 4" xfId="40678"/>
    <cellStyle name="Porcentagem 6 3 9" xfId="40679"/>
    <cellStyle name="Porcentagem 6 3 9 2" xfId="40680"/>
    <cellStyle name="Porcentagem 6 3 9 3" xfId="40681"/>
    <cellStyle name="Porcentagem 6 3 9 4" xfId="40682"/>
    <cellStyle name="Porcentagem 6 4" xfId="40683"/>
    <cellStyle name="Porcentagem 6 4 10" xfId="40684"/>
    <cellStyle name="Porcentagem 6 4 10 2" xfId="40685"/>
    <cellStyle name="Porcentagem 6 4 10 3" xfId="40686"/>
    <cellStyle name="Porcentagem 6 4 10 4" xfId="40687"/>
    <cellStyle name="Porcentagem 6 4 11" xfId="40688"/>
    <cellStyle name="Porcentagem 6 4 11 2" xfId="40689"/>
    <cellStyle name="Porcentagem 6 4 11 3" xfId="40690"/>
    <cellStyle name="Porcentagem 6 4 12" xfId="40691"/>
    <cellStyle name="Porcentagem 6 4 13" xfId="40692"/>
    <cellStyle name="Porcentagem 6 4 14" xfId="40693"/>
    <cellStyle name="Porcentagem 6 4 2" xfId="40694"/>
    <cellStyle name="Porcentagem 6 4 2 10" xfId="40695"/>
    <cellStyle name="Porcentagem 6 4 2 11" xfId="40696"/>
    <cellStyle name="Porcentagem 6 4 2 2" xfId="40697"/>
    <cellStyle name="Porcentagem 6 4 2 2 10" xfId="40698"/>
    <cellStyle name="Porcentagem 6 4 2 2 2" xfId="40699"/>
    <cellStyle name="Porcentagem 6 4 2 2 2 2" xfId="40700"/>
    <cellStyle name="Porcentagem 6 4 2 2 2 2 2" xfId="40701"/>
    <cellStyle name="Porcentagem 6 4 2 2 2 2 2 2" xfId="40702"/>
    <cellStyle name="Porcentagem 6 4 2 2 2 2 2 3" xfId="40703"/>
    <cellStyle name="Porcentagem 6 4 2 2 2 2 2 4" xfId="40704"/>
    <cellStyle name="Porcentagem 6 4 2 2 2 2 3" xfId="40705"/>
    <cellStyle name="Porcentagem 6 4 2 2 2 2 3 2" xfId="40706"/>
    <cellStyle name="Porcentagem 6 4 2 2 2 2 3 3" xfId="40707"/>
    <cellStyle name="Porcentagem 6 4 2 2 2 2 4" xfId="40708"/>
    <cellStyle name="Porcentagem 6 4 2 2 2 2 5" xfId="40709"/>
    <cellStyle name="Porcentagem 6 4 2 2 2 2 6" xfId="40710"/>
    <cellStyle name="Porcentagem 6 4 2 2 2 3" xfId="40711"/>
    <cellStyle name="Porcentagem 6 4 2 2 2 3 2" xfId="40712"/>
    <cellStyle name="Porcentagem 6 4 2 2 2 3 3" xfId="40713"/>
    <cellStyle name="Porcentagem 6 4 2 2 2 3 4" xfId="40714"/>
    <cellStyle name="Porcentagem 6 4 2 2 2 4" xfId="40715"/>
    <cellStyle name="Porcentagem 6 4 2 2 2 4 2" xfId="40716"/>
    <cellStyle name="Porcentagem 6 4 2 2 2 4 3" xfId="40717"/>
    <cellStyle name="Porcentagem 6 4 2 2 2 4 4" xfId="40718"/>
    <cellStyle name="Porcentagem 6 4 2 2 2 5" xfId="40719"/>
    <cellStyle name="Porcentagem 6 4 2 2 2 5 2" xfId="40720"/>
    <cellStyle name="Porcentagem 6 4 2 2 2 5 3" xfId="40721"/>
    <cellStyle name="Porcentagem 6 4 2 2 2 5 4" xfId="40722"/>
    <cellStyle name="Porcentagem 6 4 2 2 2 6" xfId="40723"/>
    <cellStyle name="Porcentagem 6 4 2 2 2 6 2" xfId="40724"/>
    <cellStyle name="Porcentagem 6 4 2 2 2 6 3" xfId="40725"/>
    <cellStyle name="Porcentagem 6 4 2 2 2 7" xfId="40726"/>
    <cellStyle name="Porcentagem 6 4 2 2 2 8" xfId="40727"/>
    <cellStyle name="Porcentagem 6 4 2 2 2 9" xfId="40728"/>
    <cellStyle name="Porcentagem 6 4 2 2 3" xfId="40729"/>
    <cellStyle name="Porcentagem 6 4 2 2 3 2" xfId="40730"/>
    <cellStyle name="Porcentagem 6 4 2 2 3 2 2" xfId="40731"/>
    <cellStyle name="Porcentagem 6 4 2 2 3 2 3" xfId="40732"/>
    <cellStyle name="Porcentagem 6 4 2 2 3 2 4" xfId="40733"/>
    <cellStyle name="Porcentagem 6 4 2 2 3 3" xfId="40734"/>
    <cellStyle name="Porcentagem 6 4 2 2 3 3 2" xfId="40735"/>
    <cellStyle name="Porcentagem 6 4 2 2 3 3 3" xfId="40736"/>
    <cellStyle name="Porcentagem 6 4 2 2 3 4" xfId="40737"/>
    <cellStyle name="Porcentagem 6 4 2 2 3 5" xfId="40738"/>
    <cellStyle name="Porcentagem 6 4 2 2 3 6" xfId="40739"/>
    <cellStyle name="Porcentagem 6 4 2 2 4" xfId="40740"/>
    <cellStyle name="Porcentagem 6 4 2 2 4 2" xfId="40741"/>
    <cellStyle name="Porcentagem 6 4 2 2 4 3" xfId="40742"/>
    <cellStyle name="Porcentagem 6 4 2 2 4 4" xfId="40743"/>
    <cellStyle name="Porcentagem 6 4 2 2 5" xfId="40744"/>
    <cellStyle name="Porcentagem 6 4 2 2 5 2" xfId="40745"/>
    <cellStyle name="Porcentagem 6 4 2 2 5 3" xfId="40746"/>
    <cellStyle name="Porcentagem 6 4 2 2 5 4" xfId="40747"/>
    <cellStyle name="Porcentagem 6 4 2 2 6" xfId="40748"/>
    <cellStyle name="Porcentagem 6 4 2 2 6 2" xfId="40749"/>
    <cellStyle name="Porcentagem 6 4 2 2 6 3" xfId="40750"/>
    <cellStyle name="Porcentagem 6 4 2 2 6 4" xfId="40751"/>
    <cellStyle name="Porcentagem 6 4 2 2 7" xfId="40752"/>
    <cellStyle name="Porcentagem 6 4 2 2 7 2" xfId="40753"/>
    <cellStyle name="Porcentagem 6 4 2 2 7 3" xfId="40754"/>
    <cellStyle name="Porcentagem 6 4 2 2 8" xfId="40755"/>
    <cellStyle name="Porcentagem 6 4 2 2 9" xfId="40756"/>
    <cellStyle name="Porcentagem 6 4 2 3" xfId="40757"/>
    <cellStyle name="Porcentagem 6 4 2 3 2" xfId="40758"/>
    <cellStyle name="Porcentagem 6 4 2 3 2 2" xfId="40759"/>
    <cellStyle name="Porcentagem 6 4 2 3 2 2 2" xfId="40760"/>
    <cellStyle name="Porcentagem 6 4 2 3 2 2 3" xfId="40761"/>
    <cellStyle name="Porcentagem 6 4 2 3 2 2 4" xfId="40762"/>
    <cellStyle name="Porcentagem 6 4 2 3 2 3" xfId="40763"/>
    <cellStyle name="Porcentagem 6 4 2 3 2 3 2" xfId="40764"/>
    <cellStyle name="Porcentagem 6 4 2 3 2 3 3" xfId="40765"/>
    <cellStyle name="Porcentagem 6 4 2 3 2 4" xfId="40766"/>
    <cellStyle name="Porcentagem 6 4 2 3 2 5" xfId="40767"/>
    <cellStyle name="Porcentagem 6 4 2 3 2 6" xfId="40768"/>
    <cellStyle name="Porcentagem 6 4 2 3 3" xfId="40769"/>
    <cellStyle name="Porcentagem 6 4 2 3 3 2" xfId="40770"/>
    <cellStyle name="Porcentagem 6 4 2 3 3 3" xfId="40771"/>
    <cellStyle name="Porcentagem 6 4 2 3 3 4" xfId="40772"/>
    <cellStyle name="Porcentagem 6 4 2 3 4" xfId="40773"/>
    <cellStyle name="Porcentagem 6 4 2 3 4 2" xfId="40774"/>
    <cellStyle name="Porcentagem 6 4 2 3 4 3" xfId="40775"/>
    <cellStyle name="Porcentagem 6 4 2 3 4 4" xfId="40776"/>
    <cellStyle name="Porcentagem 6 4 2 3 5" xfId="40777"/>
    <cellStyle name="Porcentagem 6 4 2 3 5 2" xfId="40778"/>
    <cellStyle name="Porcentagem 6 4 2 3 5 3" xfId="40779"/>
    <cellStyle name="Porcentagem 6 4 2 3 5 4" xfId="40780"/>
    <cellStyle name="Porcentagem 6 4 2 3 6" xfId="40781"/>
    <cellStyle name="Porcentagem 6 4 2 3 6 2" xfId="40782"/>
    <cellStyle name="Porcentagem 6 4 2 3 6 3" xfId="40783"/>
    <cellStyle name="Porcentagem 6 4 2 3 7" xfId="40784"/>
    <cellStyle name="Porcentagem 6 4 2 3 8" xfId="40785"/>
    <cellStyle name="Porcentagem 6 4 2 3 9" xfId="40786"/>
    <cellStyle name="Porcentagem 6 4 2 4" xfId="40787"/>
    <cellStyle name="Porcentagem 6 4 2 4 2" xfId="40788"/>
    <cellStyle name="Porcentagem 6 4 2 4 2 2" xfId="40789"/>
    <cellStyle name="Porcentagem 6 4 2 4 2 3" xfId="40790"/>
    <cellStyle name="Porcentagem 6 4 2 4 2 4" xfId="40791"/>
    <cellStyle name="Porcentagem 6 4 2 4 3" xfId="40792"/>
    <cellStyle name="Porcentagem 6 4 2 4 3 2" xfId="40793"/>
    <cellStyle name="Porcentagem 6 4 2 4 3 3" xfId="40794"/>
    <cellStyle name="Porcentagem 6 4 2 4 4" xfId="40795"/>
    <cellStyle name="Porcentagem 6 4 2 4 5" xfId="40796"/>
    <cellStyle name="Porcentagem 6 4 2 4 6" xfId="40797"/>
    <cellStyle name="Porcentagem 6 4 2 5" xfId="40798"/>
    <cellStyle name="Porcentagem 6 4 2 5 2" xfId="40799"/>
    <cellStyle name="Porcentagem 6 4 2 5 3" xfId="40800"/>
    <cellStyle name="Porcentagem 6 4 2 5 4" xfId="40801"/>
    <cellStyle name="Porcentagem 6 4 2 6" xfId="40802"/>
    <cellStyle name="Porcentagem 6 4 2 6 2" xfId="40803"/>
    <cellStyle name="Porcentagem 6 4 2 6 3" xfId="40804"/>
    <cellStyle name="Porcentagem 6 4 2 6 4" xfId="40805"/>
    <cellStyle name="Porcentagem 6 4 2 7" xfId="40806"/>
    <cellStyle name="Porcentagem 6 4 2 7 2" xfId="40807"/>
    <cellStyle name="Porcentagem 6 4 2 7 3" xfId="40808"/>
    <cellStyle name="Porcentagem 6 4 2 7 4" xfId="40809"/>
    <cellStyle name="Porcentagem 6 4 2 8" xfId="40810"/>
    <cellStyle name="Porcentagem 6 4 2 8 2" xfId="40811"/>
    <cellStyle name="Porcentagem 6 4 2 8 3" xfId="40812"/>
    <cellStyle name="Porcentagem 6 4 2 9" xfId="40813"/>
    <cellStyle name="Porcentagem 6 4 3" xfId="40814"/>
    <cellStyle name="Porcentagem 6 4 3 10" xfId="40815"/>
    <cellStyle name="Porcentagem 6 4 3 2" xfId="40816"/>
    <cellStyle name="Porcentagem 6 4 3 2 2" xfId="40817"/>
    <cellStyle name="Porcentagem 6 4 3 2 2 2" xfId="40818"/>
    <cellStyle name="Porcentagem 6 4 3 2 2 2 2" xfId="40819"/>
    <cellStyle name="Porcentagem 6 4 3 2 2 2 3" xfId="40820"/>
    <cellStyle name="Porcentagem 6 4 3 2 2 2 4" xfId="40821"/>
    <cellStyle name="Porcentagem 6 4 3 2 2 3" xfId="40822"/>
    <cellStyle name="Porcentagem 6 4 3 2 2 3 2" xfId="40823"/>
    <cellStyle name="Porcentagem 6 4 3 2 2 3 3" xfId="40824"/>
    <cellStyle name="Porcentagem 6 4 3 2 2 4" xfId="40825"/>
    <cellStyle name="Porcentagem 6 4 3 2 2 5" xfId="40826"/>
    <cellStyle name="Porcentagem 6 4 3 2 2 6" xfId="40827"/>
    <cellStyle name="Porcentagem 6 4 3 2 3" xfId="40828"/>
    <cellStyle name="Porcentagem 6 4 3 2 3 2" xfId="40829"/>
    <cellStyle name="Porcentagem 6 4 3 2 3 3" xfId="40830"/>
    <cellStyle name="Porcentagem 6 4 3 2 3 4" xfId="40831"/>
    <cellStyle name="Porcentagem 6 4 3 2 4" xfId="40832"/>
    <cellStyle name="Porcentagem 6 4 3 2 4 2" xfId="40833"/>
    <cellStyle name="Porcentagem 6 4 3 2 4 3" xfId="40834"/>
    <cellStyle name="Porcentagem 6 4 3 2 4 4" xfId="40835"/>
    <cellStyle name="Porcentagem 6 4 3 2 5" xfId="40836"/>
    <cellStyle name="Porcentagem 6 4 3 2 5 2" xfId="40837"/>
    <cellStyle name="Porcentagem 6 4 3 2 5 3" xfId="40838"/>
    <cellStyle name="Porcentagem 6 4 3 2 5 4" xfId="40839"/>
    <cellStyle name="Porcentagem 6 4 3 2 6" xfId="40840"/>
    <cellStyle name="Porcentagem 6 4 3 2 6 2" xfId="40841"/>
    <cellStyle name="Porcentagem 6 4 3 2 6 3" xfId="40842"/>
    <cellStyle name="Porcentagem 6 4 3 2 7" xfId="40843"/>
    <cellStyle name="Porcentagem 6 4 3 2 8" xfId="40844"/>
    <cellStyle name="Porcentagem 6 4 3 2 9" xfId="40845"/>
    <cellStyle name="Porcentagem 6 4 3 3" xfId="40846"/>
    <cellStyle name="Porcentagem 6 4 3 3 2" xfId="40847"/>
    <cellStyle name="Porcentagem 6 4 3 3 2 2" xfId="40848"/>
    <cellStyle name="Porcentagem 6 4 3 3 2 3" xfId="40849"/>
    <cellStyle name="Porcentagem 6 4 3 3 2 4" xfId="40850"/>
    <cellStyle name="Porcentagem 6 4 3 3 3" xfId="40851"/>
    <cellStyle name="Porcentagem 6 4 3 3 3 2" xfId="40852"/>
    <cellStyle name="Porcentagem 6 4 3 3 3 3" xfId="40853"/>
    <cellStyle name="Porcentagem 6 4 3 3 4" xfId="40854"/>
    <cellStyle name="Porcentagem 6 4 3 3 5" xfId="40855"/>
    <cellStyle name="Porcentagem 6 4 3 3 6" xfId="40856"/>
    <cellStyle name="Porcentagem 6 4 3 4" xfId="40857"/>
    <cellStyle name="Porcentagem 6 4 3 4 2" xfId="40858"/>
    <cellStyle name="Porcentagem 6 4 3 4 3" xfId="40859"/>
    <cellStyle name="Porcentagem 6 4 3 4 4" xfId="40860"/>
    <cellStyle name="Porcentagem 6 4 3 5" xfId="40861"/>
    <cellStyle name="Porcentagem 6 4 3 5 2" xfId="40862"/>
    <cellStyle name="Porcentagem 6 4 3 5 3" xfId="40863"/>
    <cellStyle name="Porcentagem 6 4 3 5 4" xfId="40864"/>
    <cellStyle name="Porcentagem 6 4 3 6" xfId="40865"/>
    <cellStyle name="Porcentagem 6 4 3 6 2" xfId="40866"/>
    <cellStyle name="Porcentagem 6 4 3 6 3" xfId="40867"/>
    <cellStyle name="Porcentagem 6 4 3 6 4" xfId="40868"/>
    <cellStyle name="Porcentagem 6 4 3 7" xfId="40869"/>
    <cellStyle name="Porcentagem 6 4 3 7 2" xfId="40870"/>
    <cellStyle name="Porcentagem 6 4 3 7 3" xfId="40871"/>
    <cellStyle name="Porcentagem 6 4 3 8" xfId="40872"/>
    <cellStyle name="Porcentagem 6 4 3 9" xfId="40873"/>
    <cellStyle name="Porcentagem 6 4 4" xfId="40874"/>
    <cellStyle name="Porcentagem 6 4 4 2" xfId="40875"/>
    <cellStyle name="Porcentagem 6 4 4 2 2" xfId="40876"/>
    <cellStyle name="Porcentagem 6 4 4 2 2 2" xfId="40877"/>
    <cellStyle name="Porcentagem 6 4 4 2 2 3" xfId="40878"/>
    <cellStyle name="Porcentagem 6 4 4 2 2 4" xfId="40879"/>
    <cellStyle name="Porcentagem 6 4 4 2 3" xfId="40880"/>
    <cellStyle name="Porcentagem 6 4 4 2 3 2" xfId="40881"/>
    <cellStyle name="Porcentagem 6 4 4 2 3 3" xfId="40882"/>
    <cellStyle name="Porcentagem 6 4 4 2 4" xfId="40883"/>
    <cellStyle name="Porcentagem 6 4 4 2 5" xfId="40884"/>
    <cellStyle name="Porcentagem 6 4 4 2 6" xfId="40885"/>
    <cellStyle name="Porcentagem 6 4 4 3" xfId="40886"/>
    <cellStyle name="Porcentagem 6 4 4 3 2" xfId="40887"/>
    <cellStyle name="Porcentagem 6 4 4 3 3" xfId="40888"/>
    <cellStyle name="Porcentagem 6 4 4 3 4" xfId="40889"/>
    <cellStyle name="Porcentagem 6 4 4 4" xfId="40890"/>
    <cellStyle name="Porcentagem 6 4 4 4 2" xfId="40891"/>
    <cellStyle name="Porcentagem 6 4 4 4 3" xfId="40892"/>
    <cellStyle name="Porcentagem 6 4 4 4 4" xfId="40893"/>
    <cellStyle name="Porcentagem 6 4 4 5" xfId="40894"/>
    <cellStyle name="Porcentagem 6 4 4 5 2" xfId="40895"/>
    <cellStyle name="Porcentagem 6 4 4 5 3" xfId="40896"/>
    <cellStyle name="Porcentagem 6 4 4 5 4" xfId="40897"/>
    <cellStyle name="Porcentagem 6 4 4 6" xfId="40898"/>
    <cellStyle name="Porcentagem 6 4 4 6 2" xfId="40899"/>
    <cellStyle name="Porcentagem 6 4 4 6 3" xfId="40900"/>
    <cellStyle name="Porcentagem 6 4 4 7" xfId="40901"/>
    <cellStyle name="Porcentagem 6 4 4 8" xfId="40902"/>
    <cellStyle name="Porcentagem 6 4 4 9" xfId="40903"/>
    <cellStyle name="Porcentagem 6 4 5" xfId="40904"/>
    <cellStyle name="Porcentagem 6 4 5 2" xfId="40905"/>
    <cellStyle name="Porcentagem 6 4 5 2 2" xfId="40906"/>
    <cellStyle name="Porcentagem 6 4 5 2 2 2" xfId="40907"/>
    <cellStyle name="Porcentagem 6 4 5 2 2 3" xfId="40908"/>
    <cellStyle name="Porcentagem 6 4 5 2 2 4" xfId="40909"/>
    <cellStyle name="Porcentagem 6 4 5 2 3" xfId="40910"/>
    <cellStyle name="Porcentagem 6 4 5 2 3 2" xfId="40911"/>
    <cellStyle name="Porcentagem 6 4 5 2 3 3" xfId="40912"/>
    <cellStyle name="Porcentagem 6 4 5 2 4" xfId="40913"/>
    <cellStyle name="Porcentagem 6 4 5 2 5" xfId="40914"/>
    <cellStyle name="Porcentagem 6 4 5 2 6" xfId="40915"/>
    <cellStyle name="Porcentagem 6 4 5 3" xfId="40916"/>
    <cellStyle name="Porcentagem 6 4 5 3 2" xfId="40917"/>
    <cellStyle name="Porcentagem 6 4 5 3 3" xfId="40918"/>
    <cellStyle name="Porcentagem 6 4 5 3 4" xfId="40919"/>
    <cellStyle name="Porcentagem 6 4 5 4" xfId="40920"/>
    <cellStyle name="Porcentagem 6 4 5 4 2" xfId="40921"/>
    <cellStyle name="Porcentagem 6 4 5 4 3" xfId="40922"/>
    <cellStyle name="Porcentagem 6 4 5 4 4" xfId="40923"/>
    <cellStyle name="Porcentagem 6 4 5 5" xfId="40924"/>
    <cellStyle name="Porcentagem 6 4 5 5 2" xfId="40925"/>
    <cellStyle name="Porcentagem 6 4 5 5 3" xfId="40926"/>
    <cellStyle name="Porcentagem 6 4 5 5 4" xfId="40927"/>
    <cellStyle name="Porcentagem 6 4 5 6" xfId="40928"/>
    <cellStyle name="Porcentagem 6 4 5 6 2" xfId="40929"/>
    <cellStyle name="Porcentagem 6 4 5 6 3" xfId="40930"/>
    <cellStyle name="Porcentagem 6 4 5 7" xfId="40931"/>
    <cellStyle name="Porcentagem 6 4 5 8" xfId="40932"/>
    <cellStyle name="Porcentagem 6 4 5 9" xfId="40933"/>
    <cellStyle name="Porcentagem 6 4 6" xfId="40934"/>
    <cellStyle name="Porcentagem 6 4 6 2" xfId="40935"/>
    <cellStyle name="Porcentagem 6 4 6 2 2" xfId="40936"/>
    <cellStyle name="Porcentagem 6 4 6 2 2 2" xfId="40937"/>
    <cellStyle name="Porcentagem 6 4 6 2 2 3" xfId="40938"/>
    <cellStyle name="Porcentagem 6 4 6 2 2 4" xfId="40939"/>
    <cellStyle name="Porcentagem 6 4 6 2 3" xfId="40940"/>
    <cellStyle name="Porcentagem 6 4 6 2 3 2" xfId="40941"/>
    <cellStyle name="Porcentagem 6 4 6 2 3 3" xfId="40942"/>
    <cellStyle name="Porcentagem 6 4 6 2 4" xfId="40943"/>
    <cellStyle name="Porcentagem 6 4 6 2 5" xfId="40944"/>
    <cellStyle name="Porcentagem 6 4 6 2 6" xfId="40945"/>
    <cellStyle name="Porcentagem 6 4 6 3" xfId="40946"/>
    <cellStyle name="Porcentagem 6 4 6 3 2" xfId="40947"/>
    <cellStyle name="Porcentagem 6 4 6 3 3" xfId="40948"/>
    <cellStyle name="Porcentagem 6 4 6 3 4" xfId="40949"/>
    <cellStyle name="Porcentagem 6 4 6 4" xfId="40950"/>
    <cellStyle name="Porcentagem 6 4 6 4 2" xfId="40951"/>
    <cellStyle name="Porcentagem 6 4 6 4 3" xfId="40952"/>
    <cellStyle name="Porcentagem 6 4 6 4 4" xfId="40953"/>
    <cellStyle name="Porcentagem 6 4 6 5" xfId="40954"/>
    <cellStyle name="Porcentagem 6 4 6 5 2" xfId="40955"/>
    <cellStyle name="Porcentagem 6 4 6 5 3" xfId="40956"/>
    <cellStyle name="Porcentagem 6 4 6 6" xfId="40957"/>
    <cellStyle name="Porcentagem 6 4 6 7" xfId="40958"/>
    <cellStyle name="Porcentagem 6 4 6 8" xfId="40959"/>
    <cellStyle name="Porcentagem 6 4 7" xfId="40960"/>
    <cellStyle name="Porcentagem 6 4 7 2" xfId="40961"/>
    <cellStyle name="Porcentagem 6 4 7 2 2" xfId="40962"/>
    <cellStyle name="Porcentagem 6 4 7 2 3" xfId="40963"/>
    <cellStyle name="Porcentagem 6 4 7 2 4" xfId="40964"/>
    <cellStyle name="Porcentagem 6 4 7 3" xfId="40965"/>
    <cellStyle name="Porcentagem 6 4 7 3 2" xfId="40966"/>
    <cellStyle name="Porcentagem 6 4 7 3 3" xfId="40967"/>
    <cellStyle name="Porcentagem 6 4 7 4" xfId="40968"/>
    <cellStyle name="Porcentagem 6 4 7 5" xfId="40969"/>
    <cellStyle name="Porcentagem 6 4 7 6" xfId="40970"/>
    <cellStyle name="Porcentagem 6 4 8" xfId="40971"/>
    <cellStyle name="Porcentagem 6 4 8 2" xfId="40972"/>
    <cellStyle name="Porcentagem 6 4 8 3" xfId="40973"/>
    <cellStyle name="Porcentagem 6 4 8 4" xfId="40974"/>
    <cellStyle name="Porcentagem 6 4 9" xfId="40975"/>
    <cellStyle name="Porcentagem 6 4 9 2" xfId="40976"/>
    <cellStyle name="Porcentagem 6 4 9 3" xfId="40977"/>
    <cellStyle name="Porcentagem 6 4 9 4" xfId="40978"/>
    <cellStyle name="Porcentagem 6 5" xfId="40979"/>
    <cellStyle name="Porcentagem 6 5 10" xfId="40980"/>
    <cellStyle name="Porcentagem 6 5 11" xfId="40981"/>
    <cellStyle name="Porcentagem 6 5 2" xfId="40982"/>
    <cellStyle name="Porcentagem 6 5 2 10" xfId="40983"/>
    <cellStyle name="Porcentagem 6 5 2 2" xfId="40984"/>
    <cellStyle name="Porcentagem 6 5 2 2 2" xfId="40985"/>
    <cellStyle name="Porcentagem 6 5 2 2 2 2" xfId="40986"/>
    <cellStyle name="Porcentagem 6 5 2 2 2 2 2" xfId="40987"/>
    <cellStyle name="Porcentagem 6 5 2 2 2 2 3" xfId="40988"/>
    <cellStyle name="Porcentagem 6 5 2 2 2 2 4" xfId="40989"/>
    <cellStyle name="Porcentagem 6 5 2 2 2 3" xfId="40990"/>
    <cellStyle name="Porcentagem 6 5 2 2 2 3 2" xfId="40991"/>
    <cellStyle name="Porcentagem 6 5 2 2 2 3 3" xfId="40992"/>
    <cellStyle name="Porcentagem 6 5 2 2 2 4" xfId="40993"/>
    <cellStyle name="Porcentagem 6 5 2 2 2 5" xfId="40994"/>
    <cellStyle name="Porcentagem 6 5 2 2 2 6" xfId="40995"/>
    <cellStyle name="Porcentagem 6 5 2 2 3" xfId="40996"/>
    <cellStyle name="Porcentagem 6 5 2 2 3 2" xfId="40997"/>
    <cellStyle name="Porcentagem 6 5 2 2 3 3" xfId="40998"/>
    <cellStyle name="Porcentagem 6 5 2 2 3 4" xfId="40999"/>
    <cellStyle name="Porcentagem 6 5 2 2 4" xfId="41000"/>
    <cellStyle name="Porcentagem 6 5 2 2 4 2" xfId="41001"/>
    <cellStyle name="Porcentagem 6 5 2 2 4 3" xfId="41002"/>
    <cellStyle name="Porcentagem 6 5 2 2 4 4" xfId="41003"/>
    <cellStyle name="Porcentagem 6 5 2 2 5" xfId="41004"/>
    <cellStyle name="Porcentagem 6 5 2 2 5 2" xfId="41005"/>
    <cellStyle name="Porcentagem 6 5 2 2 5 3" xfId="41006"/>
    <cellStyle name="Porcentagem 6 5 2 2 5 4" xfId="41007"/>
    <cellStyle name="Porcentagem 6 5 2 2 6" xfId="41008"/>
    <cellStyle name="Porcentagem 6 5 2 2 6 2" xfId="41009"/>
    <cellStyle name="Porcentagem 6 5 2 2 6 3" xfId="41010"/>
    <cellStyle name="Porcentagem 6 5 2 2 7" xfId="41011"/>
    <cellStyle name="Porcentagem 6 5 2 2 8" xfId="41012"/>
    <cellStyle name="Porcentagem 6 5 2 2 9" xfId="41013"/>
    <cellStyle name="Porcentagem 6 5 2 3" xfId="41014"/>
    <cellStyle name="Porcentagem 6 5 2 3 2" xfId="41015"/>
    <cellStyle name="Porcentagem 6 5 2 3 2 2" xfId="41016"/>
    <cellStyle name="Porcentagem 6 5 2 3 2 3" xfId="41017"/>
    <cellStyle name="Porcentagem 6 5 2 3 2 4" xfId="41018"/>
    <cellStyle name="Porcentagem 6 5 2 3 3" xfId="41019"/>
    <cellStyle name="Porcentagem 6 5 2 3 3 2" xfId="41020"/>
    <cellStyle name="Porcentagem 6 5 2 3 3 3" xfId="41021"/>
    <cellStyle name="Porcentagem 6 5 2 3 4" xfId="41022"/>
    <cellStyle name="Porcentagem 6 5 2 3 5" xfId="41023"/>
    <cellStyle name="Porcentagem 6 5 2 3 6" xfId="41024"/>
    <cellStyle name="Porcentagem 6 5 2 4" xfId="41025"/>
    <cellStyle name="Porcentagem 6 5 2 4 2" xfId="41026"/>
    <cellStyle name="Porcentagem 6 5 2 4 3" xfId="41027"/>
    <cellStyle name="Porcentagem 6 5 2 4 4" xfId="41028"/>
    <cellStyle name="Porcentagem 6 5 2 5" xfId="41029"/>
    <cellStyle name="Porcentagem 6 5 2 5 2" xfId="41030"/>
    <cellStyle name="Porcentagem 6 5 2 5 3" xfId="41031"/>
    <cellStyle name="Porcentagem 6 5 2 5 4" xfId="41032"/>
    <cellStyle name="Porcentagem 6 5 2 6" xfId="41033"/>
    <cellStyle name="Porcentagem 6 5 2 6 2" xfId="41034"/>
    <cellStyle name="Porcentagem 6 5 2 6 3" xfId="41035"/>
    <cellStyle name="Porcentagem 6 5 2 6 4" xfId="41036"/>
    <cellStyle name="Porcentagem 6 5 2 7" xfId="41037"/>
    <cellStyle name="Porcentagem 6 5 2 7 2" xfId="41038"/>
    <cellStyle name="Porcentagem 6 5 2 7 3" xfId="41039"/>
    <cellStyle name="Porcentagem 6 5 2 8" xfId="41040"/>
    <cellStyle name="Porcentagem 6 5 2 9" xfId="41041"/>
    <cellStyle name="Porcentagem 6 5 3" xfId="41042"/>
    <cellStyle name="Porcentagem 6 5 3 2" xfId="41043"/>
    <cellStyle name="Porcentagem 6 5 3 2 2" xfId="41044"/>
    <cellStyle name="Porcentagem 6 5 3 2 2 2" xfId="41045"/>
    <cellStyle name="Porcentagem 6 5 3 2 2 3" xfId="41046"/>
    <cellStyle name="Porcentagem 6 5 3 2 2 4" xfId="41047"/>
    <cellStyle name="Porcentagem 6 5 3 2 3" xfId="41048"/>
    <cellStyle name="Porcentagem 6 5 3 2 3 2" xfId="41049"/>
    <cellStyle name="Porcentagem 6 5 3 2 3 3" xfId="41050"/>
    <cellStyle name="Porcentagem 6 5 3 2 4" xfId="41051"/>
    <cellStyle name="Porcentagem 6 5 3 2 5" xfId="41052"/>
    <cellStyle name="Porcentagem 6 5 3 2 6" xfId="41053"/>
    <cellStyle name="Porcentagem 6 5 3 3" xfId="41054"/>
    <cellStyle name="Porcentagem 6 5 3 3 2" xfId="41055"/>
    <cellStyle name="Porcentagem 6 5 3 3 3" xfId="41056"/>
    <cellStyle name="Porcentagem 6 5 3 3 4" xfId="41057"/>
    <cellStyle name="Porcentagem 6 5 3 4" xfId="41058"/>
    <cellStyle name="Porcentagem 6 5 3 4 2" xfId="41059"/>
    <cellStyle name="Porcentagem 6 5 3 4 3" xfId="41060"/>
    <cellStyle name="Porcentagem 6 5 3 4 4" xfId="41061"/>
    <cellStyle name="Porcentagem 6 5 3 5" xfId="41062"/>
    <cellStyle name="Porcentagem 6 5 3 5 2" xfId="41063"/>
    <cellStyle name="Porcentagem 6 5 3 5 3" xfId="41064"/>
    <cellStyle name="Porcentagem 6 5 3 5 4" xfId="41065"/>
    <cellStyle name="Porcentagem 6 5 3 6" xfId="41066"/>
    <cellStyle name="Porcentagem 6 5 3 6 2" xfId="41067"/>
    <cellStyle name="Porcentagem 6 5 3 6 3" xfId="41068"/>
    <cellStyle name="Porcentagem 6 5 3 7" xfId="41069"/>
    <cellStyle name="Porcentagem 6 5 3 8" xfId="41070"/>
    <cellStyle name="Porcentagem 6 5 3 9" xfId="41071"/>
    <cellStyle name="Porcentagem 6 5 4" xfId="41072"/>
    <cellStyle name="Porcentagem 6 5 4 2" xfId="41073"/>
    <cellStyle name="Porcentagem 6 5 4 2 2" xfId="41074"/>
    <cellStyle name="Porcentagem 6 5 4 2 3" xfId="41075"/>
    <cellStyle name="Porcentagem 6 5 4 2 4" xfId="41076"/>
    <cellStyle name="Porcentagem 6 5 4 3" xfId="41077"/>
    <cellStyle name="Porcentagem 6 5 4 3 2" xfId="41078"/>
    <cellStyle name="Porcentagem 6 5 4 3 3" xfId="41079"/>
    <cellStyle name="Porcentagem 6 5 4 4" xfId="41080"/>
    <cellStyle name="Porcentagem 6 5 4 5" xfId="41081"/>
    <cellStyle name="Porcentagem 6 5 4 6" xfId="41082"/>
    <cellStyle name="Porcentagem 6 5 5" xfId="41083"/>
    <cellStyle name="Porcentagem 6 5 5 2" xfId="41084"/>
    <cellStyle name="Porcentagem 6 5 5 3" xfId="41085"/>
    <cellStyle name="Porcentagem 6 5 5 4" xfId="41086"/>
    <cellStyle name="Porcentagem 6 5 6" xfId="41087"/>
    <cellStyle name="Porcentagem 6 5 6 2" xfId="41088"/>
    <cellStyle name="Porcentagem 6 5 6 3" xfId="41089"/>
    <cellStyle name="Porcentagem 6 5 6 4" xfId="41090"/>
    <cellStyle name="Porcentagem 6 5 7" xfId="41091"/>
    <cellStyle name="Porcentagem 6 5 7 2" xfId="41092"/>
    <cellStyle name="Porcentagem 6 5 7 3" xfId="41093"/>
    <cellStyle name="Porcentagem 6 5 7 4" xfId="41094"/>
    <cellStyle name="Porcentagem 6 5 8" xfId="41095"/>
    <cellStyle name="Porcentagem 6 5 8 2" xfId="41096"/>
    <cellStyle name="Porcentagem 6 5 8 3" xfId="41097"/>
    <cellStyle name="Porcentagem 6 5 9" xfId="41098"/>
    <cellStyle name="Porcentagem 6 6" xfId="41099"/>
    <cellStyle name="Porcentagem 6 6 10" xfId="41100"/>
    <cellStyle name="Porcentagem 6 6 11" xfId="41101"/>
    <cellStyle name="Porcentagem 6 6 2" xfId="41102"/>
    <cellStyle name="Porcentagem 6 6 2 10" xfId="41103"/>
    <cellStyle name="Porcentagem 6 6 2 2" xfId="41104"/>
    <cellStyle name="Porcentagem 6 6 2 2 2" xfId="41105"/>
    <cellStyle name="Porcentagem 6 6 2 2 2 2" xfId="41106"/>
    <cellStyle name="Porcentagem 6 6 2 2 2 2 2" xfId="41107"/>
    <cellStyle name="Porcentagem 6 6 2 2 2 2 3" xfId="41108"/>
    <cellStyle name="Porcentagem 6 6 2 2 2 2 4" xfId="41109"/>
    <cellStyle name="Porcentagem 6 6 2 2 2 3" xfId="41110"/>
    <cellStyle name="Porcentagem 6 6 2 2 2 3 2" xfId="41111"/>
    <cellStyle name="Porcentagem 6 6 2 2 2 3 3" xfId="41112"/>
    <cellStyle name="Porcentagem 6 6 2 2 2 4" xfId="41113"/>
    <cellStyle name="Porcentagem 6 6 2 2 2 5" xfId="41114"/>
    <cellStyle name="Porcentagem 6 6 2 2 2 6" xfId="41115"/>
    <cellStyle name="Porcentagem 6 6 2 2 3" xfId="41116"/>
    <cellStyle name="Porcentagem 6 6 2 2 3 2" xfId="41117"/>
    <cellStyle name="Porcentagem 6 6 2 2 3 3" xfId="41118"/>
    <cellStyle name="Porcentagem 6 6 2 2 3 4" xfId="41119"/>
    <cellStyle name="Porcentagem 6 6 2 2 4" xfId="41120"/>
    <cellStyle name="Porcentagem 6 6 2 2 4 2" xfId="41121"/>
    <cellStyle name="Porcentagem 6 6 2 2 4 3" xfId="41122"/>
    <cellStyle name="Porcentagem 6 6 2 2 4 4" xfId="41123"/>
    <cellStyle name="Porcentagem 6 6 2 2 5" xfId="41124"/>
    <cellStyle name="Porcentagem 6 6 2 2 5 2" xfId="41125"/>
    <cellStyle name="Porcentagem 6 6 2 2 5 3" xfId="41126"/>
    <cellStyle name="Porcentagem 6 6 2 2 5 4" xfId="41127"/>
    <cellStyle name="Porcentagem 6 6 2 2 6" xfId="41128"/>
    <cellStyle name="Porcentagem 6 6 2 2 6 2" xfId="41129"/>
    <cellStyle name="Porcentagem 6 6 2 2 6 3" xfId="41130"/>
    <cellStyle name="Porcentagem 6 6 2 2 7" xfId="41131"/>
    <cellStyle name="Porcentagem 6 6 2 2 8" xfId="41132"/>
    <cellStyle name="Porcentagem 6 6 2 2 9" xfId="41133"/>
    <cellStyle name="Porcentagem 6 6 2 3" xfId="41134"/>
    <cellStyle name="Porcentagem 6 6 2 3 2" xfId="41135"/>
    <cellStyle name="Porcentagem 6 6 2 3 2 2" xfId="41136"/>
    <cellStyle name="Porcentagem 6 6 2 3 2 3" xfId="41137"/>
    <cellStyle name="Porcentagem 6 6 2 3 2 4" xfId="41138"/>
    <cellStyle name="Porcentagem 6 6 2 3 3" xfId="41139"/>
    <cellStyle name="Porcentagem 6 6 2 3 3 2" xfId="41140"/>
    <cellStyle name="Porcentagem 6 6 2 3 3 3" xfId="41141"/>
    <cellStyle name="Porcentagem 6 6 2 3 4" xfId="41142"/>
    <cellStyle name="Porcentagem 6 6 2 3 5" xfId="41143"/>
    <cellStyle name="Porcentagem 6 6 2 3 6" xfId="41144"/>
    <cellStyle name="Porcentagem 6 6 2 4" xfId="41145"/>
    <cellStyle name="Porcentagem 6 6 2 4 2" xfId="41146"/>
    <cellStyle name="Porcentagem 6 6 2 4 3" xfId="41147"/>
    <cellStyle name="Porcentagem 6 6 2 4 4" xfId="41148"/>
    <cellStyle name="Porcentagem 6 6 2 5" xfId="41149"/>
    <cellStyle name="Porcentagem 6 6 2 5 2" xfId="41150"/>
    <cellStyle name="Porcentagem 6 6 2 5 3" xfId="41151"/>
    <cellStyle name="Porcentagem 6 6 2 5 4" xfId="41152"/>
    <cellStyle name="Porcentagem 6 6 2 6" xfId="41153"/>
    <cellStyle name="Porcentagem 6 6 2 6 2" xfId="41154"/>
    <cellStyle name="Porcentagem 6 6 2 6 3" xfId="41155"/>
    <cellStyle name="Porcentagem 6 6 2 6 4" xfId="41156"/>
    <cellStyle name="Porcentagem 6 6 2 7" xfId="41157"/>
    <cellStyle name="Porcentagem 6 6 2 7 2" xfId="41158"/>
    <cellStyle name="Porcentagem 6 6 2 7 3" xfId="41159"/>
    <cellStyle name="Porcentagem 6 6 2 8" xfId="41160"/>
    <cellStyle name="Porcentagem 6 6 2 9" xfId="41161"/>
    <cellStyle name="Porcentagem 6 6 3" xfId="41162"/>
    <cellStyle name="Porcentagem 6 6 3 2" xfId="41163"/>
    <cellStyle name="Porcentagem 6 6 3 2 2" xfId="41164"/>
    <cellStyle name="Porcentagem 6 6 3 2 2 2" xfId="41165"/>
    <cellStyle name="Porcentagem 6 6 3 2 2 3" xfId="41166"/>
    <cellStyle name="Porcentagem 6 6 3 2 2 4" xfId="41167"/>
    <cellStyle name="Porcentagem 6 6 3 2 3" xfId="41168"/>
    <cellStyle name="Porcentagem 6 6 3 2 3 2" xfId="41169"/>
    <cellStyle name="Porcentagem 6 6 3 2 3 3" xfId="41170"/>
    <cellStyle name="Porcentagem 6 6 3 2 4" xfId="41171"/>
    <cellStyle name="Porcentagem 6 6 3 2 5" xfId="41172"/>
    <cellStyle name="Porcentagem 6 6 3 2 6" xfId="41173"/>
    <cellStyle name="Porcentagem 6 6 3 3" xfId="41174"/>
    <cellStyle name="Porcentagem 6 6 3 3 2" xfId="41175"/>
    <cellStyle name="Porcentagem 6 6 3 3 3" xfId="41176"/>
    <cellStyle name="Porcentagem 6 6 3 3 4" xfId="41177"/>
    <cellStyle name="Porcentagem 6 6 3 4" xfId="41178"/>
    <cellStyle name="Porcentagem 6 6 3 4 2" xfId="41179"/>
    <cellStyle name="Porcentagem 6 6 3 4 3" xfId="41180"/>
    <cellStyle name="Porcentagem 6 6 3 4 4" xfId="41181"/>
    <cellStyle name="Porcentagem 6 6 3 5" xfId="41182"/>
    <cellStyle name="Porcentagem 6 6 3 5 2" xfId="41183"/>
    <cellStyle name="Porcentagem 6 6 3 5 3" xfId="41184"/>
    <cellStyle name="Porcentagem 6 6 3 5 4" xfId="41185"/>
    <cellStyle name="Porcentagem 6 6 3 6" xfId="41186"/>
    <cellStyle name="Porcentagem 6 6 3 6 2" xfId="41187"/>
    <cellStyle name="Porcentagem 6 6 3 6 3" xfId="41188"/>
    <cellStyle name="Porcentagem 6 6 3 7" xfId="41189"/>
    <cellStyle name="Porcentagem 6 6 3 8" xfId="41190"/>
    <cellStyle name="Porcentagem 6 6 3 9" xfId="41191"/>
    <cellStyle name="Porcentagem 6 6 4" xfId="41192"/>
    <cellStyle name="Porcentagem 6 6 4 2" xfId="41193"/>
    <cellStyle name="Porcentagem 6 6 4 2 2" xfId="41194"/>
    <cellStyle name="Porcentagem 6 6 4 2 3" xfId="41195"/>
    <cellStyle name="Porcentagem 6 6 4 2 4" xfId="41196"/>
    <cellStyle name="Porcentagem 6 6 4 3" xfId="41197"/>
    <cellStyle name="Porcentagem 6 6 4 3 2" xfId="41198"/>
    <cellStyle name="Porcentagem 6 6 4 3 3" xfId="41199"/>
    <cellStyle name="Porcentagem 6 6 4 4" xfId="41200"/>
    <cellStyle name="Porcentagem 6 6 4 5" xfId="41201"/>
    <cellStyle name="Porcentagem 6 6 4 6" xfId="41202"/>
    <cellStyle name="Porcentagem 6 6 5" xfId="41203"/>
    <cellStyle name="Porcentagem 6 6 5 2" xfId="41204"/>
    <cellStyle name="Porcentagem 6 6 5 3" xfId="41205"/>
    <cellStyle name="Porcentagem 6 6 5 4" xfId="41206"/>
    <cellStyle name="Porcentagem 6 6 6" xfId="41207"/>
    <cellStyle name="Porcentagem 6 6 6 2" xfId="41208"/>
    <cellStyle name="Porcentagem 6 6 6 3" xfId="41209"/>
    <cellStyle name="Porcentagem 6 6 6 4" xfId="41210"/>
    <cellStyle name="Porcentagem 6 6 7" xfId="41211"/>
    <cellStyle name="Porcentagem 6 6 7 2" xfId="41212"/>
    <cellStyle name="Porcentagem 6 6 7 3" xfId="41213"/>
    <cellStyle name="Porcentagem 6 6 7 4" xfId="41214"/>
    <cellStyle name="Porcentagem 6 6 8" xfId="41215"/>
    <cellStyle name="Porcentagem 6 6 8 2" xfId="41216"/>
    <cellStyle name="Porcentagem 6 6 8 3" xfId="41217"/>
    <cellStyle name="Porcentagem 6 6 9" xfId="41218"/>
    <cellStyle name="Porcentagem 6 7" xfId="41219"/>
    <cellStyle name="Porcentagem 6 7 10" xfId="41220"/>
    <cellStyle name="Porcentagem 6 7 11" xfId="41221"/>
    <cellStyle name="Porcentagem 6 7 2" xfId="41222"/>
    <cellStyle name="Porcentagem 6 7 2 10" xfId="41223"/>
    <cellStyle name="Porcentagem 6 7 2 2" xfId="41224"/>
    <cellStyle name="Porcentagem 6 7 2 2 2" xfId="41225"/>
    <cellStyle name="Porcentagem 6 7 2 2 2 2" xfId="41226"/>
    <cellStyle name="Porcentagem 6 7 2 2 2 2 2" xfId="41227"/>
    <cellStyle name="Porcentagem 6 7 2 2 2 2 3" xfId="41228"/>
    <cellStyle name="Porcentagem 6 7 2 2 2 2 4" xfId="41229"/>
    <cellStyle name="Porcentagem 6 7 2 2 2 3" xfId="41230"/>
    <cellStyle name="Porcentagem 6 7 2 2 2 3 2" xfId="41231"/>
    <cellStyle name="Porcentagem 6 7 2 2 2 3 3" xfId="41232"/>
    <cellStyle name="Porcentagem 6 7 2 2 2 4" xfId="41233"/>
    <cellStyle name="Porcentagem 6 7 2 2 2 5" xfId="41234"/>
    <cellStyle name="Porcentagem 6 7 2 2 2 6" xfId="41235"/>
    <cellStyle name="Porcentagem 6 7 2 2 3" xfId="41236"/>
    <cellStyle name="Porcentagem 6 7 2 2 3 2" xfId="41237"/>
    <cellStyle name="Porcentagem 6 7 2 2 3 3" xfId="41238"/>
    <cellStyle name="Porcentagem 6 7 2 2 3 4" xfId="41239"/>
    <cellStyle name="Porcentagem 6 7 2 2 4" xfId="41240"/>
    <cellStyle name="Porcentagem 6 7 2 2 4 2" xfId="41241"/>
    <cellStyle name="Porcentagem 6 7 2 2 4 3" xfId="41242"/>
    <cellStyle name="Porcentagem 6 7 2 2 4 4" xfId="41243"/>
    <cellStyle name="Porcentagem 6 7 2 2 5" xfId="41244"/>
    <cellStyle name="Porcentagem 6 7 2 2 5 2" xfId="41245"/>
    <cellStyle name="Porcentagem 6 7 2 2 5 3" xfId="41246"/>
    <cellStyle name="Porcentagem 6 7 2 2 5 4" xfId="41247"/>
    <cellStyle name="Porcentagem 6 7 2 2 6" xfId="41248"/>
    <cellStyle name="Porcentagem 6 7 2 2 6 2" xfId="41249"/>
    <cellStyle name="Porcentagem 6 7 2 2 6 3" xfId="41250"/>
    <cellStyle name="Porcentagem 6 7 2 2 7" xfId="41251"/>
    <cellStyle name="Porcentagem 6 7 2 2 8" xfId="41252"/>
    <cellStyle name="Porcentagem 6 7 2 2 9" xfId="41253"/>
    <cellStyle name="Porcentagem 6 7 2 3" xfId="41254"/>
    <cellStyle name="Porcentagem 6 7 2 3 2" xfId="41255"/>
    <cellStyle name="Porcentagem 6 7 2 3 2 2" xfId="41256"/>
    <cellStyle name="Porcentagem 6 7 2 3 2 3" xfId="41257"/>
    <cellStyle name="Porcentagem 6 7 2 3 2 4" xfId="41258"/>
    <cellStyle name="Porcentagem 6 7 2 3 3" xfId="41259"/>
    <cellStyle name="Porcentagem 6 7 2 3 3 2" xfId="41260"/>
    <cellStyle name="Porcentagem 6 7 2 3 3 3" xfId="41261"/>
    <cellStyle name="Porcentagem 6 7 2 3 4" xfId="41262"/>
    <cellStyle name="Porcentagem 6 7 2 3 5" xfId="41263"/>
    <cellStyle name="Porcentagem 6 7 2 3 6" xfId="41264"/>
    <cellStyle name="Porcentagem 6 7 2 4" xfId="41265"/>
    <cellStyle name="Porcentagem 6 7 2 4 2" xfId="41266"/>
    <cellStyle name="Porcentagem 6 7 2 4 3" xfId="41267"/>
    <cellStyle name="Porcentagem 6 7 2 4 4" xfId="41268"/>
    <cellStyle name="Porcentagem 6 7 2 5" xfId="41269"/>
    <cellStyle name="Porcentagem 6 7 2 5 2" xfId="41270"/>
    <cellStyle name="Porcentagem 6 7 2 5 3" xfId="41271"/>
    <cellStyle name="Porcentagem 6 7 2 5 4" xfId="41272"/>
    <cellStyle name="Porcentagem 6 7 2 6" xfId="41273"/>
    <cellStyle name="Porcentagem 6 7 2 6 2" xfId="41274"/>
    <cellStyle name="Porcentagem 6 7 2 6 3" xfId="41275"/>
    <cellStyle name="Porcentagem 6 7 2 6 4" xfId="41276"/>
    <cellStyle name="Porcentagem 6 7 2 7" xfId="41277"/>
    <cellStyle name="Porcentagem 6 7 2 7 2" xfId="41278"/>
    <cellStyle name="Porcentagem 6 7 2 7 3" xfId="41279"/>
    <cellStyle name="Porcentagem 6 7 2 8" xfId="41280"/>
    <cellStyle name="Porcentagem 6 7 2 9" xfId="41281"/>
    <cellStyle name="Porcentagem 6 7 3" xfId="41282"/>
    <cellStyle name="Porcentagem 6 7 3 2" xfId="41283"/>
    <cellStyle name="Porcentagem 6 7 3 2 2" xfId="41284"/>
    <cellStyle name="Porcentagem 6 7 3 2 2 2" xfId="41285"/>
    <cellStyle name="Porcentagem 6 7 3 2 2 3" xfId="41286"/>
    <cellStyle name="Porcentagem 6 7 3 2 2 4" xfId="41287"/>
    <cellStyle name="Porcentagem 6 7 3 2 3" xfId="41288"/>
    <cellStyle name="Porcentagem 6 7 3 2 3 2" xfId="41289"/>
    <cellStyle name="Porcentagem 6 7 3 2 3 3" xfId="41290"/>
    <cellStyle name="Porcentagem 6 7 3 2 4" xfId="41291"/>
    <cellStyle name="Porcentagem 6 7 3 2 5" xfId="41292"/>
    <cellStyle name="Porcentagem 6 7 3 2 6" xfId="41293"/>
    <cellStyle name="Porcentagem 6 7 3 3" xfId="41294"/>
    <cellStyle name="Porcentagem 6 7 3 3 2" xfId="41295"/>
    <cellStyle name="Porcentagem 6 7 3 3 3" xfId="41296"/>
    <cellStyle name="Porcentagem 6 7 3 3 4" xfId="41297"/>
    <cellStyle name="Porcentagem 6 7 3 4" xfId="41298"/>
    <cellStyle name="Porcentagem 6 7 3 4 2" xfId="41299"/>
    <cellStyle name="Porcentagem 6 7 3 4 3" xfId="41300"/>
    <cellStyle name="Porcentagem 6 7 3 4 4" xfId="41301"/>
    <cellStyle name="Porcentagem 6 7 3 5" xfId="41302"/>
    <cellStyle name="Porcentagem 6 7 3 5 2" xfId="41303"/>
    <cellStyle name="Porcentagem 6 7 3 5 3" xfId="41304"/>
    <cellStyle name="Porcentagem 6 7 3 5 4" xfId="41305"/>
    <cellStyle name="Porcentagem 6 7 3 6" xfId="41306"/>
    <cellStyle name="Porcentagem 6 7 3 6 2" xfId="41307"/>
    <cellStyle name="Porcentagem 6 7 3 6 3" xfId="41308"/>
    <cellStyle name="Porcentagem 6 7 3 7" xfId="41309"/>
    <cellStyle name="Porcentagem 6 7 3 8" xfId="41310"/>
    <cellStyle name="Porcentagem 6 7 3 9" xfId="41311"/>
    <cellStyle name="Porcentagem 6 7 4" xfId="41312"/>
    <cellStyle name="Porcentagem 6 7 4 2" xfId="41313"/>
    <cellStyle name="Porcentagem 6 7 4 2 2" xfId="41314"/>
    <cellStyle name="Porcentagem 6 7 4 2 3" xfId="41315"/>
    <cellStyle name="Porcentagem 6 7 4 2 4" xfId="41316"/>
    <cellStyle name="Porcentagem 6 7 4 3" xfId="41317"/>
    <cellStyle name="Porcentagem 6 7 4 3 2" xfId="41318"/>
    <cellStyle name="Porcentagem 6 7 4 3 3" xfId="41319"/>
    <cellStyle name="Porcentagem 6 7 4 4" xfId="41320"/>
    <cellStyle name="Porcentagem 6 7 4 5" xfId="41321"/>
    <cellStyle name="Porcentagem 6 7 4 6" xfId="41322"/>
    <cellStyle name="Porcentagem 6 7 5" xfId="41323"/>
    <cellStyle name="Porcentagem 6 7 5 2" xfId="41324"/>
    <cellStyle name="Porcentagem 6 7 5 3" xfId="41325"/>
    <cellStyle name="Porcentagem 6 7 5 4" xfId="41326"/>
    <cellStyle name="Porcentagem 6 7 6" xfId="41327"/>
    <cellStyle name="Porcentagem 6 7 6 2" xfId="41328"/>
    <cellStyle name="Porcentagem 6 7 6 3" xfId="41329"/>
    <cellStyle name="Porcentagem 6 7 6 4" xfId="41330"/>
    <cellStyle name="Porcentagem 6 7 7" xfId="41331"/>
    <cellStyle name="Porcentagem 6 7 7 2" xfId="41332"/>
    <cellStyle name="Porcentagem 6 7 7 3" xfId="41333"/>
    <cellStyle name="Porcentagem 6 7 7 4" xfId="41334"/>
    <cellStyle name="Porcentagem 6 7 8" xfId="41335"/>
    <cellStyle name="Porcentagem 6 7 8 2" xfId="41336"/>
    <cellStyle name="Porcentagem 6 7 8 3" xfId="41337"/>
    <cellStyle name="Porcentagem 6 7 9" xfId="41338"/>
    <cellStyle name="Porcentagem 6 8" xfId="41339"/>
    <cellStyle name="Porcentagem 6 8 10" xfId="41340"/>
    <cellStyle name="Porcentagem 6 8 2" xfId="41341"/>
    <cellStyle name="Porcentagem 6 8 2 2" xfId="41342"/>
    <cellStyle name="Porcentagem 6 8 2 2 2" xfId="41343"/>
    <cellStyle name="Porcentagem 6 8 2 2 2 2" xfId="41344"/>
    <cellStyle name="Porcentagem 6 8 2 2 2 3" xfId="41345"/>
    <cellStyle name="Porcentagem 6 8 2 2 2 4" xfId="41346"/>
    <cellStyle name="Porcentagem 6 8 2 2 3" xfId="41347"/>
    <cellStyle name="Porcentagem 6 8 2 2 3 2" xfId="41348"/>
    <cellStyle name="Porcentagem 6 8 2 2 3 3" xfId="41349"/>
    <cellStyle name="Porcentagem 6 8 2 2 4" xfId="41350"/>
    <cellStyle name="Porcentagem 6 8 2 2 5" xfId="41351"/>
    <cellStyle name="Porcentagem 6 8 2 2 6" xfId="41352"/>
    <cellStyle name="Porcentagem 6 8 2 3" xfId="41353"/>
    <cellStyle name="Porcentagem 6 8 2 3 2" xfId="41354"/>
    <cellStyle name="Porcentagem 6 8 2 3 3" xfId="41355"/>
    <cellStyle name="Porcentagem 6 8 2 3 4" xfId="41356"/>
    <cellStyle name="Porcentagem 6 8 2 4" xfId="41357"/>
    <cellStyle name="Porcentagem 6 8 2 4 2" xfId="41358"/>
    <cellStyle name="Porcentagem 6 8 2 4 3" xfId="41359"/>
    <cellStyle name="Porcentagem 6 8 2 4 4" xfId="41360"/>
    <cellStyle name="Porcentagem 6 8 2 5" xfId="41361"/>
    <cellStyle name="Porcentagem 6 8 2 5 2" xfId="41362"/>
    <cellStyle name="Porcentagem 6 8 2 5 3" xfId="41363"/>
    <cellStyle name="Porcentagem 6 8 2 5 4" xfId="41364"/>
    <cellStyle name="Porcentagem 6 8 2 6" xfId="41365"/>
    <cellStyle name="Porcentagem 6 8 2 6 2" xfId="41366"/>
    <cellStyle name="Porcentagem 6 8 2 6 3" xfId="41367"/>
    <cellStyle name="Porcentagem 6 8 2 7" xfId="41368"/>
    <cellStyle name="Porcentagem 6 8 2 8" xfId="41369"/>
    <cellStyle name="Porcentagem 6 8 2 9" xfId="41370"/>
    <cellStyle name="Porcentagem 6 8 3" xfId="41371"/>
    <cellStyle name="Porcentagem 6 8 3 2" xfId="41372"/>
    <cellStyle name="Porcentagem 6 8 3 2 2" xfId="41373"/>
    <cellStyle name="Porcentagem 6 8 3 2 3" xfId="41374"/>
    <cellStyle name="Porcentagem 6 8 3 2 4" xfId="41375"/>
    <cellStyle name="Porcentagem 6 8 3 3" xfId="41376"/>
    <cellStyle name="Porcentagem 6 8 3 3 2" xfId="41377"/>
    <cellStyle name="Porcentagem 6 8 3 3 3" xfId="41378"/>
    <cellStyle name="Porcentagem 6 8 3 4" xfId="41379"/>
    <cellStyle name="Porcentagem 6 8 3 5" xfId="41380"/>
    <cellStyle name="Porcentagem 6 8 3 6" xfId="41381"/>
    <cellStyle name="Porcentagem 6 8 4" xfId="41382"/>
    <cellStyle name="Porcentagem 6 8 4 2" xfId="41383"/>
    <cellStyle name="Porcentagem 6 8 4 3" xfId="41384"/>
    <cellStyle name="Porcentagem 6 8 4 4" xfId="41385"/>
    <cellStyle name="Porcentagem 6 8 5" xfId="41386"/>
    <cellStyle name="Porcentagem 6 8 5 2" xfId="41387"/>
    <cellStyle name="Porcentagem 6 8 5 3" xfId="41388"/>
    <cellStyle name="Porcentagem 6 8 5 4" xfId="41389"/>
    <cellStyle name="Porcentagem 6 8 6" xfId="41390"/>
    <cellStyle name="Porcentagem 6 8 6 2" xfId="41391"/>
    <cellStyle name="Porcentagem 6 8 6 3" xfId="41392"/>
    <cellStyle name="Porcentagem 6 8 6 4" xfId="41393"/>
    <cellStyle name="Porcentagem 6 8 7" xfId="41394"/>
    <cellStyle name="Porcentagem 6 8 7 2" xfId="41395"/>
    <cellStyle name="Porcentagem 6 8 7 3" xfId="41396"/>
    <cellStyle name="Porcentagem 6 8 8" xfId="41397"/>
    <cellStyle name="Porcentagem 6 8 9" xfId="41398"/>
    <cellStyle name="Porcentagem 6 9" xfId="41399"/>
    <cellStyle name="Porcentagem 6 9 2" xfId="41400"/>
    <cellStyle name="Porcentagem 6 9 2 2" xfId="41401"/>
    <cellStyle name="Porcentagem 6 9 2 2 2" xfId="41402"/>
    <cellStyle name="Porcentagem 6 9 2 2 3" xfId="41403"/>
    <cellStyle name="Porcentagem 6 9 2 2 4" xfId="41404"/>
    <cellStyle name="Porcentagem 6 9 2 3" xfId="41405"/>
    <cellStyle name="Porcentagem 6 9 2 3 2" xfId="41406"/>
    <cellStyle name="Porcentagem 6 9 2 3 3" xfId="41407"/>
    <cellStyle name="Porcentagem 6 9 2 4" xfId="41408"/>
    <cellStyle name="Porcentagem 6 9 2 5" xfId="41409"/>
    <cellStyle name="Porcentagem 6 9 2 6" xfId="41410"/>
    <cellStyle name="Porcentagem 6 9 3" xfId="41411"/>
    <cellStyle name="Porcentagem 6 9 3 2" xfId="41412"/>
    <cellStyle name="Porcentagem 6 9 3 3" xfId="41413"/>
    <cellStyle name="Porcentagem 6 9 3 4" xfId="41414"/>
    <cellStyle name="Porcentagem 6 9 4" xfId="41415"/>
    <cellStyle name="Porcentagem 6 9 4 2" xfId="41416"/>
    <cellStyle name="Porcentagem 6 9 4 3" xfId="41417"/>
    <cellStyle name="Porcentagem 6 9 4 4" xfId="41418"/>
    <cellStyle name="Porcentagem 6 9 5" xfId="41419"/>
    <cellStyle name="Porcentagem 6 9 5 2" xfId="41420"/>
    <cellStyle name="Porcentagem 6 9 5 3" xfId="41421"/>
    <cellStyle name="Porcentagem 6 9 5 4" xfId="41422"/>
    <cellStyle name="Porcentagem 6 9 6" xfId="41423"/>
    <cellStyle name="Porcentagem 6 9 6 2" xfId="41424"/>
    <cellStyle name="Porcentagem 6 9 6 3" xfId="41425"/>
    <cellStyle name="Porcentagem 6 9 7" xfId="41426"/>
    <cellStyle name="Porcentagem 6 9 8" xfId="41427"/>
    <cellStyle name="Porcentagem 6 9 9" xfId="41428"/>
    <cellStyle name="Porcentagem 7" xfId="175"/>
    <cellStyle name="Porcentagem 7 2" xfId="223"/>
    <cellStyle name="Porcentagem 7 3" xfId="41429"/>
    <cellStyle name="Porcentagem 8" xfId="41430"/>
    <cellStyle name="Porcentagem 9" xfId="54135"/>
    <cellStyle name="Result" xfId="12"/>
    <cellStyle name="Result2" xfId="13"/>
    <cellStyle name="Saída 2" xfId="41431"/>
    <cellStyle name="Saída 2 2" xfId="41432"/>
    <cellStyle name="Sep. milhar [0]" xfId="89"/>
    <cellStyle name="Separador de m" xfId="90"/>
    <cellStyle name="Separador de milhares 2" xfId="15"/>
    <cellStyle name="Separador de milhares 2 2" xfId="21"/>
    <cellStyle name="Separador de milhares 2 2 2" xfId="41433"/>
    <cellStyle name="Separador de milhares 2 2 2 2" xfId="41434"/>
    <cellStyle name="Separador de milhares 2 2 3" xfId="41435"/>
    <cellStyle name="Separador de milhares 2 2 4" xfId="41436"/>
    <cellStyle name="Separador de milhares 2 3" xfId="41437"/>
    <cellStyle name="Separador de milhares 2 3 2" xfId="41438"/>
    <cellStyle name="Separador de milhares 2 4" xfId="41439"/>
    <cellStyle name="Separador de milhares 2 5" xfId="41440"/>
    <cellStyle name="Separador de milhares 3" xfId="22"/>
    <cellStyle name="Separador de milhares 4" xfId="16"/>
    <cellStyle name="Sepavador de milhares [0]_Pasta2" xfId="91"/>
    <cellStyle name="Standard_RP100_01 (metr.)" xfId="92"/>
    <cellStyle name="Texto de Aviso 2" xfId="41441"/>
    <cellStyle name="Texto de Aviso 2 2" xfId="41442"/>
    <cellStyle name="Texto Explicativo 2" xfId="41443"/>
    <cellStyle name="Texto Explicativo 2 2" xfId="41444"/>
    <cellStyle name="Título 1 2" xfId="41445"/>
    <cellStyle name="Título 1 2 2" xfId="41446"/>
    <cellStyle name="Título 2 2" xfId="41447"/>
    <cellStyle name="Título 2 2 2" xfId="41448"/>
    <cellStyle name="Título 3 2" xfId="41449"/>
    <cellStyle name="Título 3 2 2" xfId="41450"/>
    <cellStyle name="Título 4 2" xfId="41451"/>
    <cellStyle name="Título 4 2 2" xfId="41452"/>
    <cellStyle name="Titulo1" xfId="93"/>
    <cellStyle name="Titulo2" xfId="94"/>
    <cellStyle name="Vírgula" xfId="14" builtinId="3"/>
    <cellStyle name="Vírgula 10" xfId="117"/>
    <cellStyle name="Vírgula 10 10" xfId="41453"/>
    <cellStyle name="Vírgula 10 10 2" xfId="41454"/>
    <cellStyle name="Vírgula 10 10 2 2" xfId="41455"/>
    <cellStyle name="Vírgula 10 10 2 2 2" xfId="41456"/>
    <cellStyle name="Vírgula 10 10 2 2 3" xfId="41457"/>
    <cellStyle name="Vírgula 10 10 2 2 4" xfId="41458"/>
    <cellStyle name="Vírgula 10 10 2 3" xfId="41459"/>
    <cellStyle name="Vírgula 10 10 2 3 2" xfId="41460"/>
    <cellStyle name="Vírgula 10 10 2 3 3" xfId="41461"/>
    <cellStyle name="Vírgula 10 10 2 4" xfId="41462"/>
    <cellStyle name="Vírgula 10 10 2 5" xfId="41463"/>
    <cellStyle name="Vírgula 10 10 2 6" xfId="41464"/>
    <cellStyle name="Vírgula 10 10 3" xfId="41465"/>
    <cellStyle name="Vírgula 10 10 3 2" xfId="41466"/>
    <cellStyle name="Vírgula 10 10 3 3" xfId="41467"/>
    <cellStyle name="Vírgula 10 10 3 4" xfId="41468"/>
    <cellStyle name="Vírgula 10 10 4" xfId="41469"/>
    <cellStyle name="Vírgula 10 10 4 2" xfId="41470"/>
    <cellStyle name="Vírgula 10 10 4 3" xfId="41471"/>
    <cellStyle name="Vírgula 10 10 4 4" xfId="41472"/>
    <cellStyle name="Vírgula 10 10 5" xfId="41473"/>
    <cellStyle name="Vírgula 10 10 5 2" xfId="41474"/>
    <cellStyle name="Vírgula 10 10 5 3" xfId="41475"/>
    <cellStyle name="Vírgula 10 10 5 4" xfId="41476"/>
    <cellStyle name="Vírgula 10 10 6" xfId="41477"/>
    <cellStyle name="Vírgula 10 10 6 2" xfId="41478"/>
    <cellStyle name="Vírgula 10 10 6 3" xfId="41479"/>
    <cellStyle name="Vírgula 10 10 7" xfId="41480"/>
    <cellStyle name="Vírgula 10 10 8" xfId="41481"/>
    <cellStyle name="Vírgula 10 10 9" xfId="41482"/>
    <cellStyle name="Vírgula 10 11" xfId="41483"/>
    <cellStyle name="Vírgula 10 11 2" xfId="41484"/>
    <cellStyle name="Vírgula 10 11 2 2" xfId="41485"/>
    <cellStyle name="Vírgula 10 11 2 2 2" xfId="41486"/>
    <cellStyle name="Vírgula 10 11 2 2 3" xfId="41487"/>
    <cellStyle name="Vírgula 10 11 2 2 4" xfId="41488"/>
    <cellStyle name="Vírgula 10 11 2 3" xfId="41489"/>
    <cellStyle name="Vírgula 10 11 2 3 2" xfId="41490"/>
    <cellStyle name="Vírgula 10 11 2 3 3" xfId="41491"/>
    <cellStyle name="Vírgula 10 11 2 4" xfId="41492"/>
    <cellStyle name="Vírgula 10 11 2 5" xfId="41493"/>
    <cellStyle name="Vírgula 10 11 2 6" xfId="41494"/>
    <cellStyle name="Vírgula 10 11 3" xfId="41495"/>
    <cellStyle name="Vírgula 10 11 3 2" xfId="41496"/>
    <cellStyle name="Vírgula 10 11 3 3" xfId="41497"/>
    <cellStyle name="Vírgula 10 11 3 4" xfId="41498"/>
    <cellStyle name="Vírgula 10 11 4" xfId="41499"/>
    <cellStyle name="Vírgula 10 11 4 2" xfId="41500"/>
    <cellStyle name="Vírgula 10 11 4 3" xfId="41501"/>
    <cellStyle name="Vírgula 10 11 4 4" xfId="41502"/>
    <cellStyle name="Vírgula 10 11 5" xfId="41503"/>
    <cellStyle name="Vírgula 10 11 5 2" xfId="41504"/>
    <cellStyle name="Vírgula 10 11 5 3" xfId="41505"/>
    <cellStyle name="Vírgula 10 11 5 4" xfId="41506"/>
    <cellStyle name="Vírgula 10 11 6" xfId="41507"/>
    <cellStyle name="Vírgula 10 11 6 2" xfId="41508"/>
    <cellStyle name="Vírgula 10 11 6 3" xfId="41509"/>
    <cellStyle name="Vírgula 10 11 7" xfId="41510"/>
    <cellStyle name="Vírgula 10 11 8" xfId="41511"/>
    <cellStyle name="Vírgula 10 11 9" xfId="41512"/>
    <cellStyle name="Vírgula 10 12" xfId="41513"/>
    <cellStyle name="Vírgula 10 12 2" xfId="41514"/>
    <cellStyle name="Vírgula 10 12 2 2" xfId="41515"/>
    <cellStyle name="Vírgula 10 12 2 2 2" xfId="41516"/>
    <cellStyle name="Vírgula 10 12 2 2 3" xfId="41517"/>
    <cellStyle name="Vírgula 10 12 2 2 4" xfId="41518"/>
    <cellStyle name="Vírgula 10 12 2 3" xfId="41519"/>
    <cellStyle name="Vírgula 10 12 2 3 2" xfId="41520"/>
    <cellStyle name="Vírgula 10 12 2 3 3" xfId="41521"/>
    <cellStyle name="Vírgula 10 12 2 4" xfId="41522"/>
    <cellStyle name="Vírgula 10 12 2 5" xfId="41523"/>
    <cellStyle name="Vírgula 10 12 2 6" xfId="41524"/>
    <cellStyle name="Vírgula 10 12 3" xfId="41525"/>
    <cellStyle name="Vírgula 10 12 3 2" xfId="41526"/>
    <cellStyle name="Vírgula 10 12 3 3" xfId="41527"/>
    <cellStyle name="Vírgula 10 12 3 4" xfId="41528"/>
    <cellStyle name="Vírgula 10 12 4" xfId="41529"/>
    <cellStyle name="Vírgula 10 12 4 2" xfId="41530"/>
    <cellStyle name="Vírgula 10 12 4 3" xfId="41531"/>
    <cellStyle name="Vírgula 10 12 4 4" xfId="41532"/>
    <cellStyle name="Vírgula 10 12 5" xfId="41533"/>
    <cellStyle name="Vírgula 10 12 5 2" xfId="41534"/>
    <cellStyle name="Vírgula 10 12 5 3" xfId="41535"/>
    <cellStyle name="Vírgula 10 12 6" xfId="41536"/>
    <cellStyle name="Vírgula 10 12 7" xfId="41537"/>
    <cellStyle name="Vírgula 10 12 8" xfId="41538"/>
    <cellStyle name="Vírgula 10 13" xfId="41539"/>
    <cellStyle name="Vírgula 10 13 2" xfId="41540"/>
    <cellStyle name="Vírgula 10 13 2 2" xfId="41541"/>
    <cellStyle name="Vírgula 10 13 2 3" xfId="41542"/>
    <cellStyle name="Vírgula 10 13 2 4" xfId="41543"/>
    <cellStyle name="Vírgula 10 13 3" xfId="41544"/>
    <cellStyle name="Vírgula 10 13 3 2" xfId="41545"/>
    <cellStyle name="Vírgula 10 13 3 3" xfId="41546"/>
    <cellStyle name="Vírgula 10 13 3 4" xfId="41547"/>
    <cellStyle name="Vírgula 10 13 4" xfId="41548"/>
    <cellStyle name="Vírgula 10 13 4 2" xfId="41549"/>
    <cellStyle name="Vírgula 10 13 4 3" xfId="41550"/>
    <cellStyle name="Vírgula 10 13 5" xfId="41551"/>
    <cellStyle name="Vírgula 10 13 6" xfId="41552"/>
    <cellStyle name="Vírgula 10 13 7" xfId="41553"/>
    <cellStyle name="Vírgula 10 14" xfId="41554"/>
    <cellStyle name="Vírgula 10 14 2" xfId="41555"/>
    <cellStyle name="Vírgula 10 14 3" xfId="41556"/>
    <cellStyle name="Vírgula 10 14 4" xfId="41557"/>
    <cellStyle name="Vírgula 10 15" xfId="41558"/>
    <cellStyle name="Vírgula 10 15 2" xfId="41559"/>
    <cellStyle name="Vírgula 10 15 3" xfId="41560"/>
    <cellStyle name="Vírgula 10 15 4" xfId="41561"/>
    <cellStyle name="Vírgula 10 16" xfId="41562"/>
    <cellStyle name="Vírgula 10 16 2" xfId="41563"/>
    <cellStyle name="Vírgula 10 16 3" xfId="41564"/>
    <cellStyle name="Vírgula 10 16 4" xfId="41565"/>
    <cellStyle name="Vírgula 10 17" xfId="41566"/>
    <cellStyle name="Vírgula 10 17 2" xfId="41567"/>
    <cellStyle name="Vírgula 10 17 3" xfId="41568"/>
    <cellStyle name="Vírgula 10 18" xfId="41569"/>
    <cellStyle name="Vírgula 10 19" xfId="41570"/>
    <cellStyle name="Vírgula 10 2" xfId="167"/>
    <cellStyle name="Vírgula 10 2 10" xfId="41571"/>
    <cellStyle name="Vírgula 10 2 10 2" xfId="41572"/>
    <cellStyle name="Vírgula 10 2 10 2 2" xfId="41573"/>
    <cellStyle name="Vírgula 10 2 10 2 2 2" xfId="41574"/>
    <cellStyle name="Vírgula 10 2 10 2 2 3" xfId="41575"/>
    <cellStyle name="Vírgula 10 2 10 2 2 4" xfId="41576"/>
    <cellStyle name="Vírgula 10 2 10 2 3" xfId="41577"/>
    <cellStyle name="Vírgula 10 2 10 2 3 2" xfId="41578"/>
    <cellStyle name="Vírgula 10 2 10 2 3 3" xfId="41579"/>
    <cellStyle name="Vírgula 10 2 10 2 4" xfId="41580"/>
    <cellStyle name="Vírgula 10 2 10 2 5" xfId="41581"/>
    <cellStyle name="Vírgula 10 2 10 2 6" xfId="41582"/>
    <cellStyle name="Vírgula 10 2 10 3" xfId="41583"/>
    <cellStyle name="Vírgula 10 2 10 3 2" xfId="41584"/>
    <cellStyle name="Vírgula 10 2 10 3 3" xfId="41585"/>
    <cellStyle name="Vírgula 10 2 10 3 4" xfId="41586"/>
    <cellStyle name="Vírgula 10 2 10 4" xfId="41587"/>
    <cellStyle name="Vírgula 10 2 10 4 2" xfId="41588"/>
    <cellStyle name="Vírgula 10 2 10 4 3" xfId="41589"/>
    <cellStyle name="Vírgula 10 2 10 4 4" xfId="41590"/>
    <cellStyle name="Vírgula 10 2 10 5" xfId="41591"/>
    <cellStyle name="Vírgula 10 2 10 5 2" xfId="41592"/>
    <cellStyle name="Vírgula 10 2 10 5 3" xfId="41593"/>
    <cellStyle name="Vírgula 10 2 10 5 4" xfId="41594"/>
    <cellStyle name="Vírgula 10 2 10 6" xfId="41595"/>
    <cellStyle name="Vírgula 10 2 10 6 2" xfId="41596"/>
    <cellStyle name="Vírgula 10 2 10 6 3" xfId="41597"/>
    <cellStyle name="Vírgula 10 2 10 7" xfId="41598"/>
    <cellStyle name="Vírgula 10 2 10 8" xfId="41599"/>
    <cellStyle name="Vírgula 10 2 10 9" xfId="41600"/>
    <cellStyle name="Vírgula 10 2 11" xfId="41601"/>
    <cellStyle name="Vírgula 10 2 11 2" xfId="41602"/>
    <cellStyle name="Vírgula 10 2 11 2 2" xfId="41603"/>
    <cellStyle name="Vírgula 10 2 11 2 2 2" xfId="41604"/>
    <cellStyle name="Vírgula 10 2 11 2 2 3" xfId="41605"/>
    <cellStyle name="Vírgula 10 2 11 2 2 4" xfId="41606"/>
    <cellStyle name="Vírgula 10 2 11 2 3" xfId="41607"/>
    <cellStyle name="Vírgula 10 2 11 2 3 2" xfId="41608"/>
    <cellStyle name="Vírgula 10 2 11 2 3 3" xfId="41609"/>
    <cellStyle name="Vírgula 10 2 11 2 4" xfId="41610"/>
    <cellStyle name="Vírgula 10 2 11 2 5" xfId="41611"/>
    <cellStyle name="Vírgula 10 2 11 2 6" xfId="41612"/>
    <cellStyle name="Vírgula 10 2 11 3" xfId="41613"/>
    <cellStyle name="Vírgula 10 2 11 3 2" xfId="41614"/>
    <cellStyle name="Vírgula 10 2 11 3 3" xfId="41615"/>
    <cellStyle name="Vírgula 10 2 11 3 4" xfId="41616"/>
    <cellStyle name="Vírgula 10 2 11 4" xfId="41617"/>
    <cellStyle name="Vírgula 10 2 11 4 2" xfId="41618"/>
    <cellStyle name="Vírgula 10 2 11 4 3" xfId="41619"/>
    <cellStyle name="Vírgula 10 2 11 4 4" xfId="41620"/>
    <cellStyle name="Vírgula 10 2 11 5" xfId="41621"/>
    <cellStyle name="Vírgula 10 2 11 5 2" xfId="41622"/>
    <cellStyle name="Vírgula 10 2 11 5 3" xfId="41623"/>
    <cellStyle name="Vírgula 10 2 11 6" xfId="41624"/>
    <cellStyle name="Vírgula 10 2 11 7" xfId="41625"/>
    <cellStyle name="Vírgula 10 2 11 8" xfId="41626"/>
    <cellStyle name="Vírgula 10 2 12" xfId="41627"/>
    <cellStyle name="Vírgula 10 2 12 2" xfId="41628"/>
    <cellStyle name="Vírgula 10 2 12 2 2" xfId="41629"/>
    <cellStyle name="Vírgula 10 2 12 2 3" xfId="41630"/>
    <cellStyle name="Vírgula 10 2 12 2 4" xfId="41631"/>
    <cellStyle name="Vírgula 10 2 12 3" xfId="41632"/>
    <cellStyle name="Vírgula 10 2 12 3 2" xfId="41633"/>
    <cellStyle name="Vírgula 10 2 12 3 3" xfId="41634"/>
    <cellStyle name="Vírgula 10 2 12 3 4" xfId="41635"/>
    <cellStyle name="Vírgula 10 2 12 4" xfId="41636"/>
    <cellStyle name="Vírgula 10 2 12 4 2" xfId="41637"/>
    <cellStyle name="Vírgula 10 2 12 4 3" xfId="41638"/>
    <cellStyle name="Vírgula 10 2 12 5" xfId="41639"/>
    <cellStyle name="Vírgula 10 2 12 6" xfId="41640"/>
    <cellStyle name="Vírgula 10 2 12 7" xfId="41641"/>
    <cellStyle name="Vírgula 10 2 13" xfId="41642"/>
    <cellStyle name="Vírgula 10 2 13 2" xfId="41643"/>
    <cellStyle name="Vírgula 10 2 13 3" xfId="41644"/>
    <cellStyle name="Vírgula 10 2 13 4" xfId="41645"/>
    <cellStyle name="Vírgula 10 2 14" xfId="41646"/>
    <cellStyle name="Vírgula 10 2 14 2" xfId="41647"/>
    <cellStyle name="Vírgula 10 2 14 3" xfId="41648"/>
    <cellStyle name="Vírgula 10 2 14 4" xfId="41649"/>
    <cellStyle name="Vírgula 10 2 15" xfId="41650"/>
    <cellStyle name="Vírgula 10 2 15 2" xfId="41651"/>
    <cellStyle name="Vírgula 10 2 15 3" xfId="41652"/>
    <cellStyle name="Vírgula 10 2 15 4" xfId="41653"/>
    <cellStyle name="Vírgula 10 2 16" xfId="41654"/>
    <cellStyle name="Vírgula 10 2 16 2" xfId="41655"/>
    <cellStyle name="Vírgula 10 2 16 3" xfId="41656"/>
    <cellStyle name="Vírgula 10 2 17" xfId="41657"/>
    <cellStyle name="Vírgula 10 2 18" xfId="41658"/>
    <cellStyle name="Vírgula 10 2 19" xfId="41659"/>
    <cellStyle name="Vírgula 10 2 2" xfId="228"/>
    <cellStyle name="Vírgula 10 2 2 10" xfId="41660"/>
    <cellStyle name="Vírgula 10 2 2 10 2" xfId="41661"/>
    <cellStyle name="Vírgula 10 2 2 10 3" xfId="41662"/>
    <cellStyle name="Vírgula 10 2 2 10 4" xfId="41663"/>
    <cellStyle name="Vírgula 10 2 2 11" xfId="41664"/>
    <cellStyle name="Vírgula 10 2 2 11 2" xfId="41665"/>
    <cellStyle name="Vírgula 10 2 2 11 3" xfId="41666"/>
    <cellStyle name="Vírgula 10 2 2 12" xfId="41667"/>
    <cellStyle name="Vírgula 10 2 2 13" xfId="41668"/>
    <cellStyle name="Vírgula 10 2 2 14" xfId="41669"/>
    <cellStyle name="Vírgula 10 2 2 2" xfId="41670"/>
    <cellStyle name="Vírgula 10 2 2 2 10" xfId="41671"/>
    <cellStyle name="Vírgula 10 2 2 2 11" xfId="41672"/>
    <cellStyle name="Vírgula 10 2 2 2 2" xfId="41673"/>
    <cellStyle name="Vírgula 10 2 2 2 2 10" xfId="41674"/>
    <cellStyle name="Vírgula 10 2 2 2 2 2" xfId="41675"/>
    <cellStyle name="Vírgula 10 2 2 2 2 2 2" xfId="41676"/>
    <cellStyle name="Vírgula 10 2 2 2 2 2 2 2" xfId="41677"/>
    <cellStyle name="Vírgula 10 2 2 2 2 2 2 2 2" xfId="41678"/>
    <cellStyle name="Vírgula 10 2 2 2 2 2 2 2 3" xfId="41679"/>
    <cellStyle name="Vírgula 10 2 2 2 2 2 2 2 4" xfId="41680"/>
    <cellStyle name="Vírgula 10 2 2 2 2 2 2 3" xfId="41681"/>
    <cellStyle name="Vírgula 10 2 2 2 2 2 2 3 2" xfId="41682"/>
    <cellStyle name="Vírgula 10 2 2 2 2 2 2 3 3" xfId="41683"/>
    <cellStyle name="Vírgula 10 2 2 2 2 2 2 4" xfId="41684"/>
    <cellStyle name="Vírgula 10 2 2 2 2 2 2 5" xfId="41685"/>
    <cellStyle name="Vírgula 10 2 2 2 2 2 2 6" xfId="41686"/>
    <cellStyle name="Vírgula 10 2 2 2 2 2 3" xfId="41687"/>
    <cellStyle name="Vírgula 10 2 2 2 2 2 3 2" xfId="41688"/>
    <cellStyle name="Vírgula 10 2 2 2 2 2 3 3" xfId="41689"/>
    <cellStyle name="Vírgula 10 2 2 2 2 2 3 4" xfId="41690"/>
    <cellStyle name="Vírgula 10 2 2 2 2 2 4" xfId="41691"/>
    <cellStyle name="Vírgula 10 2 2 2 2 2 4 2" xfId="41692"/>
    <cellStyle name="Vírgula 10 2 2 2 2 2 4 3" xfId="41693"/>
    <cellStyle name="Vírgula 10 2 2 2 2 2 4 4" xfId="41694"/>
    <cellStyle name="Vírgula 10 2 2 2 2 2 5" xfId="41695"/>
    <cellStyle name="Vírgula 10 2 2 2 2 2 5 2" xfId="41696"/>
    <cellStyle name="Vírgula 10 2 2 2 2 2 5 3" xfId="41697"/>
    <cellStyle name="Vírgula 10 2 2 2 2 2 5 4" xfId="41698"/>
    <cellStyle name="Vírgula 10 2 2 2 2 2 6" xfId="41699"/>
    <cellStyle name="Vírgula 10 2 2 2 2 2 6 2" xfId="41700"/>
    <cellStyle name="Vírgula 10 2 2 2 2 2 6 3" xfId="41701"/>
    <cellStyle name="Vírgula 10 2 2 2 2 2 7" xfId="41702"/>
    <cellStyle name="Vírgula 10 2 2 2 2 2 8" xfId="41703"/>
    <cellStyle name="Vírgula 10 2 2 2 2 2 9" xfId="41704"/>
    <cellStyle name="Vírgula 10 2 2 2 2 3" xfId="41705"/>
    <cellStyle name="Vírgula 10 2 2 2 2 3 2" xfId="41706"/>
    <cellStyle name="Vírgula 10 2 2 2 2 3 2 2" xfId="41707"/>
    <cellStyle name="Vírgula 10 2 2 2 2 3 2 3" xfId="41708"/>
    <cellStyle name="Vírgula 10 2 2 2 2 3 2 4" xfId="41709"/>
    <cellStyle name="Vírgula 10 2 2 2 2 3 3" xfId="41710"/>
    <cellStyle name="Vírgula 10 2 2 2 2 3 3 2" xfId="41711"/>
    <cellStyle name="Vírgula 10 2 2 2 2 3 3 3" xfId="41712"/>
    <cellStyle name="Vírgula 10 2 2 2 2 3 4" xfId="41713"/>
    <cellStyle name="Vírgula 10 2 2 2 2 3 5" xfId="41714"/>
    <cellStyle name="Vírgula 10 2 2 2 2 3 6" xfId="41715"/>
    <cellStyle name="Vírgula 10 2 2 2 2 4" xfId="41716"/>
    <cellStyle name="Vírgula 10 2 2 2 2 4 2" xfId="41717"/>
    <cellStyle name="Vírgula 10 2 2 2 2 4 3" xfId="41718"/>
    <cellStyle name="Vírgula 10 2 2 2 2 4 4" xfId="41719"/>
    <cellStyle name="Vírgula 10 2 2 2 2 5" xfId="41720"/>
    <cellStyle name="Vírgula 10 2 2 2 2 5 2" xfId="41721"/>
    <cellStyle name="Vírgula 10 2 2 2 2 5 3" xfId="41722"/>
    <cellStyle name="Vírgula 10 2 2 2 2 5 4" xfId="41723"/>
    <cellStyle name="Vírgula 10 2 2 2 2 6" xfId="41724"/>
    <cellStyle name="Vírgula 10 2 2 2 2 6 2" xfId="41725"/>
    <cellStyle name="Vírgula 10 2 2 2 2 6 3" xfId="41726"/>
    <cellStyle name="Vírgula 10 2 2 2 2 6 4" xfId="41727"/>
    <cellStyle name="Vírgula 10 2 2 2 2 7" xfId="41728"/>
    <cellStyle name="Vírgula 10 2 2 2 2 7 2" xfId="41729"/>
    <cellStyle name="Vírgula 10 2 2 2 2 7 3" xfId="41730"/>
    <cellStyle name="Vírgula 10 2 2 2 2 8" xfId="41731"/>
    <cellStyle name="Vírgula 10 2 2 2 2 9" xfId="41732"/>
    <cellStyle name="Vírgula 10 2 2 2 3" xfId="41733"/>
    <cellStyle name="Vírgula 10 2 2 2 3 2" xfId="41734"/>
    <cellStyle name="Vírgula 10 2 2 2 3 2 2" xfId="41735"/>
    <cellStyle name="Vírgula 10 2 2 2 3 2 2 2" xfId="41736"/>
    <cellStyle name="Vírgula 10 2 2 2 3 2 2 3" xfId="41737"/>
    <cellStyle name="Vírgula 10 2 2 2 3 2 2 4" xfId="41738"/>
    <cellStyle name="Vírgula 10 2 2 2 3 2 3" xfId="41739"/>
    <cellStyle name="Vírgula 10 2 2 2 3 2 3 2" xfId="41740"/>
    <cellStyle name="Vírgula 10 2 2 2 3 2 3 3" xfId="41741"/>
    <cellStyle name="Vírgula 10 2 2 2 3 2 4" xfId="41742"/>
    <cellStyle name="Vírgula 10 2 2 2 3 2 5" xfId="41743"/>
    <cellStyle name="Vírgula 10 2 2 2 3 2 6" xfId="41744"/>
    <cellStyle name="Vírgula 10 2 2 2 3 3" xfId="41745"/>
    <cellStyle name="Vírgula 10 2 2 2 3 3 2" xfId="41746"/>
    <cellStyle name="Vírgula 10 2 2 2 3 3 3" xfId="41747"/>
    <cellStyle name="Vírgula 10 2 2 2 3 3 4" xfId="41748"/>
    <cellStyle name="Vírgula 10 2 2 2 3 4" xfId="41749"/>
    <cellStyle name="Vírgula 10 2 2 2 3 4 2" xfId="41750"/>
    <cellStyle name="Vírgula 10 2 2 2 3 4 3" xfId="41751"/>
    <cellStyle name="Vírgula 10 2 2 2 3 4 4" xfId="41752"/>
    <cellStyle name="Vírgula 10 2 2 2 3 5" xfId="41753"/>
    <cellStyle name="Vírgula 10 2 2 2 3 5 2" xfId="41754"/>
    <cellStyle name="Vírgula 10 2 2 2 3 5 3" xfId="41755"/>
    <cellStyle name="Vírgula 10 2 2 2 3 5 4" xfId="41756"/>
    <cellStyle name="Vírgula 10 2 2 2 3 6" xfId="41757"/>
    <cellStyle name="Vírgula 10 2 2 2 3 6 2" xfId="41758"/>
    <cellStyle name="Vírgula 10 2 2 2 3 6 3" xfId="41759"/>
    <cellStyle name="Vírgula 10 2 2 2 3 7" xfId="41760"/>
    <cellStyle name="Vírgula 10 2 2 2 3 8" xfId="41761"/>
    <cellStyle name="Vírgula 10 2 2 2 3 9" xfId="41762"/>
    <cellStyle name="Vírgula 10 2 2 2 4" xfId="41763"/>
    <cellStyle name="Vírgula 10 2 2 2 4 2" xfId="41764"/>
    <cellStyle name="Vírgula 10 2 2 2 4 2 2" xfId="41765"/>
    <cellStyle name="Vírgula 10 2 2 2 4 2 3" xfId="41766"/>
    <cellStyle name="Vírgula 10 2 2 2 4 2 4" xfId="41767"/>
    <cellStyle name="Vírgula 10 2 2 2 4 3" xfId="41768"/>
    <cellStyle name="Vírgula 10 2 2 2 4 3 2" xfId="41769"/>
    <cellStyle name="Vírgula 10 2 2 2 4 3 3" xfId="41770"/>
    <cellStyle name="Vírgula 10 2 2 2 4 4" xfId="41771"/>
    <cellStyle name="Vírgula 10 2 2 2 4 5" xfId="41772"/>
    <cellStyle name="Vírgula 10 2 2 2 4 6" xfId="41773"/>
    <cellStyle name="Vírgula 10 2 2 2 5" xfId="41774"/>
    <cellStyle name="Vírgula 10 2 2 2 5 2" xfId="41775"/>
    <cellStyle name="Vírgula 10 2 2 2 5 3" xfId="41776"/>
    <cellStyle name="Vírgula 10 2 2 2 5 4" xfId="41777"/>
    <cellStyle name="Vírgula 10 2 2 2 6" xfId="41778"/>
    <cellStyle name="Vírgula 10 2 2 2 6 2" xfId="41779"/>
    <cellStyle name="Vírgula 10 2 2 2 6 3" xfId="41780"/>
    <cellStyle name="Vírgula 10 2 2 2 6 4" xfId="41781"/>
    <cellStyle name="Vírgula 10 2 2 2 7" xfId="41782"/>
    <cellStyle name="Vírgula 10 2 2 2 7 2" xfId="41783"/>
    <cellStyle name="Vírgula 10 2 2 2 7 3" xfId="41784"/>
    <cellStyle name="Vírgula 10 2 2 2 7 4" xfId="41785"/>
    <cellStyle name="Vírgula 10 2 2 2 8" xfId="41786"/>
    <cellStyle name="Vírgula 10 2 2 2 8 2" xfId="41787"/>
    <cellStyle name="Vírgula 10 2 2 2 8 3" xfId="41788"/>
    <cellStyle name="Vírgula 10 2 2 2 9" xfId="41789"/>
    <cellStyle name="Vírgula 10 2 2 3" xfId="41790"/>
    <cellStyle name="Vírgula 10 2 2 3 10" xfId="41791"/>
    <cellStyle name="Vírgula 10 2 2 3 2" xfId="41792"/>
    <cellStyle name="Vírgula 10 2 2 3 2 2" xfId="41793"/>
    <cellStyle name="Vírgula 10 2 2 3 2 2 2" xfId="41794"/>
    <cellStyle name="Vírgula 10 2 2 3 2 2 2 2" xfId="41795"/>
    <cellStyle name="Vírgula 10 2 2 3 2 2 2 3" xfId="41796"/>
    <cellStyle name="Vírgula 10 2 2 3 2 2 2 4" xfId="41797"/>
    <cellStyle name="Vírgula 10 2 2 3 2 2 3" xfId="41798"/>
    <cellStyle name="Vírgula 10 2 2 3 2 2 3 2" xfId="41799"/>
    <cellStyle name="Vírgula 10 2 2 3 2 2 3 3" xfId="41800"/>
    <cellStyle name="Vírgula 10 2 2 3 2 2 4" xfId="41801"/>
    <cellStyle name="Vírgula 10 2 2 3 2 2 5" xfId="41802"/>
    <cellStyle name="Vírgula 10 2 2 3 2 2 6" xfId="41803"/>
    <cellStyle name="Vírgula 10 2 2 3 2 3" xfId="41804"/>
    <cellStyle name="Vírgula 10 2 2 3 2 3 2" xfId="41805"/>
    <cellStyle name="Vírgula 10 2 2 3 2 3 3" xfId="41806"/>
    <cellStyle name="Vírgula 10 2 2 3 2 3 4" xfId="41807"/>
    <cellStyle name="Vírgula 10 2 2 3 2 4" xfId="41808"/>
    <cellStyle name="Vírgula 10 2 2 3 2 4 2" xfId="41809"/>
    <cellStyle name="Vírgula 10 2 2 3 2 4 3" xfId="41810"/>
    <cellStyle name="Vírgula 10 2 2 3 2 4 4" xfId="41811"/>
    <cellStyle name="Vírgula 10 2 2 3 2 5" xfId="41812"/>
    <cellStyle name="Vírgula 10 2 2 3 2 5 2" xfId="41813"/>
    <cellStyle name="Vírgula 10 2 2 3 2 5 3" xfId="41814"/>
    <cellStyle name="Vírgula 10 2 2 3 2 5 4" xfId="41815"/>
    <cellStyle name="Vírgula 10 2 2 3 2 6" xfId="41816"/>
    <cellStyle name="Vírgula 10 2 2 3 2 6 2" xfId="41817"/>
    <cellStyle name="Vírgula 10 2 2 3 2 6 3" xfId="41818"/>
    <cellStyle name="Vírgula 10 2 2 3 2 7" xfId="41819"/>
    <cellStyle name="Vírgula 10 2 2 3 2 8" xfId="41820"/>
    <cellStyle name="Vírgula 10 2 2 3 2 9" xfId="41821"/>
    <cellStyle name="Vírgula 10 2 2 3 3" xfId="41822"/>
    <cellStyle name="Vírgula 10 2 2 3 3 2" xfId="41823"/>
    <cellStyle name="Vírgula 10 2 2 3 3 2 2" xfId="41824"/>
    <cellStyle name="Vírgula 10 2 2 3 3 2 3" xfId="41825"/>
    <cellStyle name="Vírgula 10 2 2 3 3 2 4" xfId="41826"/>
    <cellStyle name="Vírgula 10 2 2 3 3 3" xfId="41827"/>
    <cellStyle name="Vírgula 10 2 2 3 3 3 2" xfId="41828"/>
    <cellStyle name="Vírgula 10 2 2 3 3 3 3" xfId="41829"/>
    <cellStyle name="Vírgula 10 2 2 3 3 4" xfId="41830"/>
    <cellStyle name="Vírgula 10 2 2 3 3 5" xfId="41831"/>
    <cellStyle name="Vírgula 10 2 2 3 3 6" xfId="41832"/>
    <cellStyle name="Vírgula 10 2 2 3 4" xfId="41833"/>
    <cellStyle name="Vírgula 10 2 2 3 4 2" xfId="41834"/>
    <cellStyle name="Vírgula 10 2 2 3 4 3" xfId="41835"/>
    <cellStyle name="Vírgula 10 2 2 3 4 4" xfId="41836"/>
    <cellStyle name="Vírgula 10 2 2 3 5" xfId="41837"/>
    <cellStyle name="Vírgula 10 2 2 3 5 2" xfId="41838"/>
    <cellStyle name="Vírgula 10 2 2 3 5 3" xfId="41839"/>
    <cellStyle name="Vírgula 10 2 2 3 5 4" xfId="41840"/>
    <cellStyle name="Vírgula 10 2 2 3 6" xfId="41841"/>
    <cellStyle name="Vírgula 10 2 2 3 6 2" xfId="41842"/>
    <cellStyle name="Vírgula 10 2 2 3 6 3" xfId="41843"/>
    <cellStyle name="Vírgula 10 2 2 3 6 4" xfId="41844"/>
    <cellStyle name="Vírgula 10 2 2 3 7" xfId="41845"/>
    <cellStyle name="Vírgula 10 2 2 3 7 2" xfId="41846"/>
    <cellStyle name="Vírgula 10 2 2 3 7 3" xfId="41847"/>
    <cellStyle name="Vírgula 10 2 2 3 8" xfId="41848"/>
    <cellStyle name="Vírgula 10 2 2 3 9" xfId="41849"/>
    <cellStyle name="Vírgula 10 2 2 4" xfId="41850"/>
    <cellStyle name="Vírgula 10 2 2 4 2" xfId="41851"/>
    <cellStyle name="Vírgula 10 2 2 4 2 2" xfId="41852"/>
    <cellStyle name="Vírgula 10 2 2 4 2 2 2" xfId="41853"/>
    <cellStyle name="Vírgula 10 2 2 4 2 2 3" xfId="41854"/>
    <cellStyle name="Vírgula 10 2 2 4 2 2 4" xfId="41855"/>
    <cellStyle name="Vírgula 10 2 2 4 2 3" xfId="41856"/>
    <cellStyle name="Vírgula 10 2 2 4 2 3 2" xfId="41857"/>
    <cellStyle name="Vírgula 10 2 2 4 2 3 3" xfId="41858"/>
    <cellStyle name="Vírgula 10 2 2 4 2 4" xfId="41859"/>
    <cellStyle name="Vírgula 10 2 2 4 2 5" xfId="41860"/>
    <cellStyle name="Vírgula 10 2 2 4 2 6" xfId="41861"/>
    <cellStyle name="Vírgula 10 2 2 4 3" xfId="41862"/>
    <cellStyle name="Vírgula 10 2 2 4 3 2" xfId="41863"/>
    <cellStyle name="Vírgula 10 2 2 4 3 3" xfId="41864"/>
    <cellStyle name="Vírgula 10 2 2 4 3 4" xfId="41865"/>
    <cellStyle name="Vírgula 10 2 2 4 4" xfId="41866"/>
    <cellStyle name="Vírgula 10 2 2 4 4 2" xfId="41867"/>
    <cellStyle name="Vírgula 10 2 2 4 4 3" xfId="41868"/>
    <cellStyle name="Vírgula 10 2 2 4 4 4" xfId="41869"/>
    <cellStyle name="Vírgula 10 2 2 4 5" xfId="41870"/>
    <cellStyle name="Vírgula 10 2 2 4 5 2" xfId="41871"/>
    <cellStyle name="Vírgula 10 2 2 4 5 3" xfId="41872"/>
    <cellStyle name="Vírgula 10 2 2 4 5 4" xfId="41873"/>
    <cellStyle name="Vírgula 10 2 2 4 6" xfId="41874"/>
    <cellStyle name="Vírgula 10 2 2 4 6 2" xfId="41875"/>
    <cellStyle name="Vírgula 10 2 2 4 6 3" xfId="41876"/>
    <cellStyle name="Vírgula 10 2 2 4 7" xfId="41877"/>
    <cellStyle name="Vírgula 10 2 2 4 8" xfId="41878"/>
    <cellStyle name="Vírgula 10 2 2 4 9" xfId="41879"/>
    <cellStyle name="Vírgula 10 2 2 5" xfId="41880"/>
    <cellStyle name="Vírgula 10 2 2 5 2" xfId="41881"/>
    <cellStyle name="Vírgula 10 2 2 5 2 2" xfId="41882"/>
    <cellStyle name="Vírgula 10 2 2 5 2 2 2" xfId="41883"/>
    <cellStyle name="Vírgula 10 2 2 5 2 2 3" xfId="41884"/>
    <cellStyle name="Vírgula 10 2 2 5 2 2 4" xfId="41885"/>
    <cellStyle name="Vírgula 10 2 2 5 2 3" xfId="41886"/>
    <cellStyle name="Vírgula 10 2 2 5 2 3 2" xfId="41887"/>
    <cellStyle name="Vírgula 10 2 2 5 2 3 3" xfId="41888"/>
    <cellStyle name="Vírgula 10 2 2 5 2 4" xfId="41889"/>
    <cellStyle name="Vírgula 10 2 2 5 2 5" xfId="41890"/>
    <cellStyle name="Vírgula 10 2 2 5 2 6" xfId="41891"/>
    <cellStyle name="Vírgula 10 2 2 5 3" xfId="41892"/>
    <cellStyle name="Vírgula 10 2 2 5 3 2" xfId="41893"/>
    <cellStyle name="Vírgula 10 2 2 5 3 3" xfId="41894"/>
    <cellStyle name="Vírgula 10 2 2 5 3 4" xfId="41895"/>
    <cellStyle name="Vírgula 10 2 2 5 4" xfId="41896"/>
    <cellStyle name="Vírgula 10 2 2 5 4 2" xfId="41897"/>
    <cellStyle name="Vírgula 10 2 2 5 4 3" xfId="41898"/>
    <cellStyle name="Vírgula 10 2 2 5 4 4" xfId="41899"/>
    <cellStyle name="Vírgula 10 2 2 5 5" xfId="41900"/>
    <cellStyle name="Vírgula 10 2 2 5 5 2" xfId="41901"/>
    <cellStyle name="Vírgula 10 2 2 5 5 3" xfId="41902"/>
    <cellStyle name="Vírgula 10 2 2 5 5 4" xfId="41903"/>
    <cellStyle name="Vírgula 10 2 2 5 6" xfId="41904"/>
    <cellStyle name="Vírgula 10 2 2 5 6 2" xfId="41905"/>
    <cellStyle name="Vírgula 10 2 2 5 6 3" xfId="41906"/>
    <cellStyle name="Vírgula 10 2 2 5 7" xfId="41907"/>
    <cellStyle name="Vírgula 10 2 2 5 8" xfId="41908"/>
    <cellStyle name="Vírgula 10 2 2 5 9" xfId="41909"/>
    <cellStyle name="Vírgula 10 2 2 6" xfId="41910"/>
    <cellStyle name="Vírgula 10 2 2 6 2" xfId="41911"/>
    <cellStyle name="Vírgula 10 2 2 6 2 2" xfId="41912"/>
    <cellStyle name="Vírgula 10 2 2 6 2 2 2" xfId="41913"/>
    <cellStyle name="Vírgula 10 2 2 6 2 2 3" xfId="41914"/>
    <cellStyle name="Vírgula 10 2 2 6 2 2 4" xfId="41915"/>
    <cellStyle name="Vírgula 10 2 2 6 2 3" xfId="41916"/>
    <cellStyle name="Vírgula 10 2 2 6 2 3 2" xfId="41917"/>
    <cellStyle name="Vírgula 10 2 2 6 2 3 3" xfId="41918"/>
    <cellStyle name="Vírgula 10 2 2 6 2 4" xfId="41919"/>
    <cellStyle name="Vírgula 10 2 2 6 2 5" xfId="41920"/>
    <cellStyle name="Vírgula 10 2 2 6 2 6" xfId="41921"/>
    <cellStyle name="Vírgula 10 2 2 6 3" xfId="41922"/>
    <cellStyle name="Vírgula 10 2 2 6 3 2" xfId="41923"/>
    <cellStyle name="Vírgula 10 2 2 6 3 3" xfId="41924"/>
    <cellStyle name="Vírgula 10 2 2 6 3 4" xfId="41925"/>
    <cellStyle name="Vírgula 10 2 2 6 4" xfId="41926"/>
    <cellStyle name="Vírgula 10 2 2 6 4 2" xfId="41927"/>
    <cellStyle name="Vírgula 10 2 2 6 4 3" xfId="41928"/>
    <cellStyle name="Vírgula 10 2 2 6 4 4" xfId="41929"/>
    <cellStyle name="Vírgula 10 2 2 6 5" xfId="41930"/>
    <cellStyle name="Vírgula 10 2 2 6 5 2" xfId="41931"/>
    <cellStyle name="Vírgula 10 2 2 6 5 3" xfId="41932"/>
    <cellStyle name="Vírgula 10 2 2 6 6" xfId="41933"/>
    <cellStyle name="Vírgula 10 2 2 6 7" xfId="41934"/>
    <cellStyle name="Vírgula 10 2 2 6 8" xfId="41935"/>
    <cellStyle name="Vírgula 10 2 2 7" xfId="41936"/>
    <cellStyle name="Vírgula 10 2 2 7 2" xfId="41937"/>
    <cellStyle name="Vírgula 10 2 2 7 2 2" xfId="41938"/>
    <cellStyle name="Vírgula 10 2 2 7 2 3" xfId="41939"/>
    <cellStyle name="Vírgula 10 2 2 7 2 4" xfId="41940"/>
    <cellStyle name="Vírgula 10 2 2 7 3" xfId="41941"/>
    <cellStyle name="Vírgula 10 2 2 7 3 2" xfId="41942"/>
    <cellStyle name="Vírgula 10 2 2 7 3 3" xfId="41943"/>
    <cellStyle name="Vírgula 10 2 2 7 4" xfId="41944"/>
    <cellStyle name="Vírgula 10 2 2 7 5" xfId="41945"/>
    <cellStyle name="Vírgula 10 2 2 7 6" xfId="41946"/>
    <cellStyle name="Vírgula 10 2 2 8" xfId="41947"/>
    <cellStyle name="Vírgula 10 2 2 8 2" xfId="41948"/>
    <cellStyle name="Vírgula 10 2 2 8 3" xfId="41949"/>
    <cellStyle name="Vírgula 10 2 2 8 4" xfId="41950"/>
    <cellStyle name="Vírgula 10 2 2 9" xfId="41951"/>
    <cellStyle name="Vírgula 10 2 2 9 2" xfId="41952"/>
    <cellStyle name="Vírgula 10 2 2 9 3" xfId="41953"/>
    <cellStyle name="Vírgula 10 2 2 9 4" xfId="41954"/>
    <cellStyle name="Vírgula 10 2 3" xfId="41955"/>
    <cellStyle name="Vírgula 10 2 3 10" xfId="41956"/>
    <cellStyle name="Vírgula 10 2 3 10 2" xfId="41957"/>
    <cellStyle name="Vírgula 10 2 3 10 3" xfId="41958"/>
    <cellStyle name="Vírgula 10 2 3 10 4" xfId="41959"/>
    <cellStyle name="Vírgula 10 2 3 11" xfId="41960"/>
    <cellStyle name="Vírgula 10 2 3 11 2" xfId="41961"/>
    <cellStyle name="Vírgula 10 2 3 11 3" xfId="41962"/>
    <cellStyle name="Vírgula 10 2 3 12" xfId="41963"/>
    <cellStyle name="Vírgula 10 2 3 13" xfId="41964"/>
    <cellStyle name="Vírgula 10 2 3 14" xfId="41965"/>
    <cellStyle name="Vírgula 10 2 3 2" xfId="41966"/>
    <cellStyle name="Vírgula 10 2 3 2 10" xfId="41967"/>
    <cellStyle name="Vírgula 10 2 3 2 11" xfId="41968"/>
    <cellStyle name="Vírgula 10 2 3 2 2" xfId="41969"/>
    <cellStyle name="Vírgula 10 2 3 2 2 10" xfId="41970"/>
    <cellStyle name="Vírgula 10 2 3 2 2 2" xfId="41971"/>
    <cellStyle name="Vírgula 10 2 3 2 2 2 2" xfId="41972"/>
    <cellStyle name="Vírgula 10 2 3 2 2 2 2 2" xfId="41973"/>
    <cellStyle name="Vírgula 10 2 3 2 2 2 2 2 2" xfId="41974"/>
    <cellStyle name="Vírgula 10 2 3 2 2 2 2 2 3" xfId="41975"/>
    <cellStyle name="Vírgula 10 2 3 2 2 2 2 2 4" xfId="41976"/>
    <cellStyle name="Vírgula 10 2 3 2 2 2 2 3" xfId="41977"/>
    <cellStyle name="Vírgula 10 2 3 2 2 2 2 3 2" xfId="41978"/>
    <cellStyle name="Vírgula 10 2 3 2 2 2 2 3 3" xfId="41979"/>
    <cellStyle name="Vírgula 10 2 3 2 2 2 2 4" xfId="41980"/>
    <cellStyle name="Vírgula 10 2 3 2 2 2 2 5" xfId="41981"/>
    <cellStyle name="Vírgula 10 2 3 2 2 2 2 6" xfId="41982"/>
    <cellStyle name="Vírgula 10 2 3 2 2 2 3" xfId="41983"/>
    <cellStyle name="Vírgula 10 2 3 2 2 2 3 2" xfId="41984"/>
    <cellStyle name="Vírgula 10 2 3 2 2 2 3 3" xfId="41985"/>
    <cellStyle name="Vírgula 10 2 3 2 2 2 3 4" xfId="41986"/>
    <cellStyle name="Vírgula 10 2 3 2 2 2 4" xfId="41987"/>
    <cellStyle name="Vírgula 10 2 3 2 2 2 4 2" xfId="41988"/>
    <cellStyle name="Vírgula 10 2 3 2 2 2 4 3" xfId="41989"/>
    <cellStyle name="Vírgula 10 2 3 2 2 2 4 4" xfId="41990"/>
    <cellStyle name="Vírgula 10 2 3 2 2 2 5" xfId="41991"/>
    <cellStyle name="Vírgula 10 2 3 2 2 2 5 2" xfId="41992"/>
    <cellStyle name="Vírgula 10 2 3 2 2 2 5 3" xfId="41993"/>
    <cellStyle name="Vírgula 10 2 3 2 2 2 5 4" xfId="41994"/>
    <cellStyle name="Vírgula 10 2 3 2 2 2 6" xfId="41995"/>
    <cellStyle name="Vírgula 10 2 3 2 2 2 6 2" xfId="41996"/>
    <cellStyle name="Vírgula 10 2 3 2 2 2 6 3" xfId="41997"/>
    <cellStyle name="Vírgula 10 2 3 2 2 2 7" xfId="41998"/>
    <cellStyle name="Vírgula 10 2 3 2 2 2 8" xfId="41999"/>
    <cellStyle name="Vírgula 10 2 3 2 2 2 9" xfId="42000"/>
    <cellStyle name="Vírgula 10 2 3 2 2 3" xfId="42001"/>
    <cellStyle name="Vírgula 10 2 3 2 2 3 2" xfId="42002"/>
    <cellStyle name="Vírgula 10 2 3 2 2 3 2 2" xfId="42003"/>
    <cellStyle name="Vírgula 10 2 3 2 2 3 2 3" xfId="42004"/>
    <cellStyle name="Vírgula 10 2 3 2 2 3 2 4" xfId="42005"/>
    <cellStyle name="Vírgula 10 2 3 2 2 3 3" xfId="42006"/>
    <cellStyle name="Vírgula 10 2 3 2 2 3 3 2" xfId="42007"/>
    <cellStyle name="Vírgula 10 2 3 2 2 3 3 3" xfId="42008"/>
    <cellStyle name="Vírgula 10 2 3 2 2 3 4" xfId="42009"/>
    <cellStyle name="Vírgula 10 2 3 2 2 3 5" xfId="42010"/>
    <cellStyle name="Vírgula 10 2 3 2 2 3 6" xfId="42011"/>
    <cellStyle name="Vírgula 10 2 3 2 2 4" xfId="42012"/>
    <cellStyle name="Vírgula 10 2 3 2 2 4 2" xfId="42013"/>
    <cellStyle name="Vírgula 10 2 3 2 2 4 3" xfId="42014"/>
    <cellStyle name="Vírgula 10 2 3 2 2 4 4" xfId="42015"/>
    <cellStyle name="Vírgula 10 2 3 2 2 5" xfId="42016"/>
    <cellStyle name="Vírgula 10 2 3 2 2 5 2" xfId="42017"/>
    <cellStyle name="Vírgula 10 2 3 2 2 5 3" xfId="42018"/>
    <cellStyle name="Vírgula 10 2 3 2 2 5 4" xfId="42019"/>
    <cellStyle name="Vírgula 10 2 3 2 2 6" xfId="42020"/>
    <cellStyle name="Vírgula 10 2 3 2 2 6 2" xfId="42021"/>
    <cellStyle name="Vírgula 10 2 3 2 2 6 3" xfId="42022"/>
    <cellStyle name="Vírgula 10 2 3 2 2 6 4" xfId="42023"/>
    <cellStyle name="Vírgula 10 2 3 2 2 7" xfId="42024"/>
    <cellStyle name="Vírgula 10 2 3 2 2 7 2" xfId="42025"/>
    <cellStyle name="Vírgula 10 2 3 2 2 7 3" xfId="42026"/>
    <cellStyle name="Vírgula 10 2 3 2 2 8" xfId="42027"/>
    <cellStyle name="Vírgula 10 2 3 2 2 9" xfId="42028"/>
    <cellStyle name="Vírgula 10 2 3 2 3" xfId="42029"/>
    <cellStyle name="Vírgula 10 2 3 2 3 2" xfId="42030"/>
    <cellStyle name="Vírgula 10 2 3 2 3 2 2" xfId="42031"/>
    <cellStyle name="Vírgula 10 2 3 2 3 2 2 2" xfId="42032"/>
    <cellStyle name="Vírgula 10 2 3 2 3 2 2 3" xfId="42033"/>
    <cellStyle name="Vírgula 10 2 3 2 3 2 2 4" xfId="42034"/>
    <cellStyle name="Vírgula 10 2 3 2 3 2 3" xfId="42035"/>
    <cellStyle name="Vírgula 10 2 3 2 3 2 3 2" xfId="42036"/>
    <cellStyle name="Vírgula 10 2 3 2 3 2 3 3" xfId="42037"/>
    <cellStyle name="Vírgula 10 2 3 2 3 2 4" xfId="42038"/>
    <cellStyle name="Vírgula 10 2 3 2 3 2 5" xfId="42039"/>
    <cellStyle name="Vírgula 10 2 3 2 3 2 6" xfId="42040"/>
    <cellStyle name="Vírgula 10 2 3 2 3 3" xfId="42041"/>
    <cellStyle name="Vírgula 10 2 3 2 3 3 2" xfId="42042"/>
    <cellStyle name="Vírgula 10 2 3 2 3 3 3" xfId="42043"/>
    <cellStyle name="Vírgula 10 2 3 2 3 3 4" xfId="42044"/>
    <cellStyle name="Vírgula 10 2 3 2 3 4" xfId="42045"/>
    <cellStyle name="Vírgula 10 2 3 2 3 4 2" xfId="42046"/>
    <cellStyle name="Vírgula 10 2 3 2 3 4 3" xfId="42047"/>
    <cellStyle name="Vírgula 10 2 3 2 3 4 4" xfId="42048"/>
    <cellStyle name="Vírgula 10 2 3 2 3 5" xfId="42049"/>
    <cellStyle name="Vírgula 10 2 3 2 3 5 2" xfId="42050"/>
    <cellStyle name="Vírgula 10 2 3 2 3 5 3" xfId="42051"/>
    <cellStyle name="Vírgula 10 2 3 2 3 5 4" xfId="42052"/>
    <cellStyle name="Vírgula 10 2 3 2 3 6" xfId="42053"/>
    <cellStyle name="Vírgula 10 2 3 2 3 6 2" xfId="42054"/>
    <cellStyle name="Vírgula 10 2 3 2 3 6 3" xfId="42055"/>
    <cellStyle name="Vírgula 10 2 3 2 3 7" xfId="42056"/>
    <cellStyle name="Vírgula 10 2 3 2 3 8" xfId="42057"/>
    <cellStyle name="Vírgula 10 2 3 2 3 9" xfId="42058"/>
    <cellStyle name="Vírgula 10 2 3 2 4" xfId="42059"/>
    <cellStyle name="Vírgula 10 2 3 2 4 2" xfId="42060"/>
    <cellStyle name="Vírgula 10 2 3 2 4 2 2" xfId="42061"/>
    <cellStyle name="Vírgula 10 2 3 2 4 2 3" xfId="42062"/>
    <cellStyle name="Vírgula 10 2 3 2 4 2 4" xfId="42063"/>
    <cellStyle name="Vírgula 10 2 3 2 4 3" xfId="42064"/>
    <cellStyle name="Vírgula 10 2 3 2 4 3 2" xfId="42065"/>
    <cellStyle name="Vírgula 10 2 3 2 4 3 3" xfId="42066"/>
    <cellStyle name="Vírgula 10 2 3 2 4 4" xfId="42067"/>
    <cellStyle name="Vírgula 10 2 3 2 4 5" xfId="42068"/>
    <cellStyle name="Vírgula 10 2 3 2 4 6" xfId="42069"/>
    <cellStyle name="Vírgula 10 2 3 2 5" xfId="42070"/>
    <cellStyle name="Vírgula 10 2 3 2 5 2" xfId="42071"/>
    <cellStyle name="Vírgula 10 2 3 2 5 3" xfId="42072"/>
    <cellStyle name="Vírgula 10 2 3 2 5 4" xfId="42073"/>
    <cellStyle name="Vírgula 10 2 3 2 6" xfId="42074"/>
    <cellStyle name="Vírgula 10 2 3 2 6 2" xfId="42075"/>
    <cellStyle name="Vírgula 10 2 3 2 6 3" xfId="42076"/>
    <cellStyle name="Vírgula 10 2 3 2 6 4" xfId="42077"/>
    <cellStyle name="Vírgula 10 2 3 2 7" xfId="42078"/>
    <cellStyle name="Vírgula 10 2 3 2 7 2" xfId="42079"/>
    <cellStyle name="Vírgula 10 2 3 2 7 3" xfId="42080"/>
    <cellStyle name="Vírgula 10 2 3 2 7 4" xfId="42081"/>
    <cellStyle name="Vírgula 10 2 3 2 8" xfId="42082"/>
    <cellStyle name="Vírgula 10 2 3 2 8 2" xfId="42083"/>
    <cellStyle name="Vírgula 10 2 3 2 8 3" xfId="42084"/>
    <cellStyle name="Vírgula 10 2 3 2 9" xfId="42085"/>
    <cellStyle name="Vírgula 10 2 3 3" xfId="42086"/>
    <cellStyle name="Vírgula 10 2 3 3 10" xfId="42087"/>
    <cellStyle name="Vírgula 10 2 3 3 2" xfId="42088"/>
    <cellStyle name="Vírgula 10 2 3 3 2 2" xfId="42089"/>
    <cellStyle name="Vírgula 10 2 3 3 2 2 2" xfId="42090"/>
    <cellStyle name="Vírgula 10 2 3 3 2 2 2 2" xfId="42091"/>
    <cellStyle name="Vírgula 10 2 3 3 2 2 2 3" xfId="42092"/>
    <cellStyle name="Vírgula 10 2 3 3 2 2 2 4" xfId="42093"/>
    <cellStyle name="Vírgula 10 2 3 3 2 2 3" xfId="42094"/>
    <cellStyle name="Vírgula 10 2 3 3 2 2 3 2" xfId="42095"/>
    <cellStyle name="Vírgula 10 2 3 3 2 2 3 3" xfId="42096"/>
    <cellStyle name="Vírgula 10 2 3 3 2 2 4" xfId="42097"/>
    <cellStyle name="Vírgula 10 2 3 3 2 2 5" xfId="42098"/>
    <cellStyle name="Vírgula 10 2 3 3 2 2 6" xfId="42099"/>
    <cellStyle name="Vírgula 10 2 3 3 2 3" xfId="42100"/>
    <cellStyle name="Vírgula 10 2 3 3 2 3 2" xfId="42101"/>
    <cellStyle name="Vírgula 10 2 3 3 2 3 3" xfId="42102"/>
    <cellStyle name="Vírgula 10 2 3 3 2 3 4" xfId="42103"/>
    <cellStyle name="Vírgula 10 2 3 3 2 4" xfId="42104"/>
    <cellStyle name="Vírgula 10 2 3 3 2 4 2" xfId="42105"/>
    <cellStyle name="Vírgula 10 2 3 3 2 4 3" xfId="42106"/>
    <cellStyle name="Vírgula 10 2 3 3 2 4 4" xfId="42107"/>
    <cellStyle name="Vírgula 10 2 3 3 2 5" xfId="42108"/>
    <cellStyle name="Vírgula 10 2 3 3 2 5 2" xfId="42109"/>
    <cellStyle name="Vírgula 10 2 3 3 2 5 3" xfId="42110"/>
    <cellStyle name="Vírgula 10 2 3 3 2 5 4" xfId="42111"/>
    <cellStyle name="Vírgula 10 2 3 3 2 6" xfId="42112"/>
    <cellStyle name="Vírgula 10 2 3 3 2 6 2" xfId="42113"/>
    <cellStyle name="Vírgula 10 2 3 3 2 6 3" xfId="42114"/>
    <cellStyle name="Vírgula 10 2 3 3 2 7" xfId="42115"/>
    <cellStyle name="Vírgula 10 2 3 3 2 8" xfId="42116"/>
    <cellStyle name="Vírgula 10 2 3 3 2 9" xfId="42117"/>
    <cellStyle name="Vírgula 10 2 3 3 3" xfId="42118"/>
    <cellStyle name="Vírgula 10 2 3 3 3 2" xfId="42119"/>
    <cellStyle name="Vírgula 10 2 3 3 3 2 2" xfId="42120"/>
    <cellStyle name="Vírgula 10 2 3 3 3 2 3" xfId="42121"/>
    <cellStyle name="Vírgula 10 2 3 3 3 2 4" xfId="42122"/>
    <cellStyle name="Vírgula 10 2 3 3 3 3" xfId="42123"/>
    <cellStyle name="Vírgula 10 2 3 3 3 3 2" xfId="42124"/>
    <cellStyle name="Vírgula 10 2 3 3 3 3 3" xfId="42125"/>
    <cellStyle name="Vírgula 10 2 3 3 3 4" xfId="42126"/>
    <cellStyle name="Vírgula 10 2 3 3 3 5" xfId="42127"/>
    <cellStyle name="Vírgula 10 2 3 3 3 6" xfId="42128"/>
    <cellStyle name="Vírgula 10 2 3 3 4" xfId="42129"/>
    <cellStyle name="Vírgula 10 2 3 3 4 2" xfId="42130"/>
    <cellStyle name="Vírgula 10 2 3 3 4 3" xfId="42131"/>
    <cellStyle name="Vírgula 10 2 3 3 4 4" xfId="42132"/>
    <cellStyle name="Vírgula 10 2 3 3 5" xfId="42133"/>
    <cellStyle name="Vírgula 10 2 3 3 5 2" xfId="42134"/>
    <cellStyle name="Vírgula 10 2 3 3 5 3" xfId="42135"/>
    <cellStyle name="Vírgula 10 2 3 3 5 4" xfId="42136"/>
    <cellStyle name="Vírgula 10 2 3 3 6" xfId="42137"/>
    <cellStyle name="Vírgula 10 2 3 3 6 2" xfId="42138"/>
    <cellStyle name="Vírgula 10 2 3 3 6 3" xfId="42139"/>
    <cellStyle name="Vírgula 10 2 3 3 6 4" xfId="42140"/>
    <cellStyle name="Vírgula 10 2 3 3 7" xfId="42141"/>
    <cellStyle name="Vírgula 10 2 3 3 7 2" xfId="42142"/>
    <cellStyle name="Vírgula 10 2 3 3 7 3" xfId="42143"/>
    <cellStyle name="Vírgula 10 2 3 3 8" xfId="42144"/>
    <cellStyle name="Vírgula 10 2 3 3 9" xfId="42145"/>
    <cellStyle name="Vírgula 10 2 3 4" xfId="42146"/>
    <cellStyle name="Vírgula 10 2 3 4 2" xfId="42147"/>
    <cellStyle name="Vírgula 10 2 3 4 2 2" xfId="42148"/>
    <cellStyle name="Vírgula 10 2 3 4 2 2 2" xfId="42149"/>
    <cellStyle name="Vírgula 10 2 3 4 2 2 3" xfId="42150"/>
    <cellStyle name="Vírgula 10 2 3 4 2 2 4" xfId="42151"/>
    <cellStyle name="Vírgula 10 2 3 4 2 3" xfId="42152"/>
    <cellStyle name="Vírgula 10 2 3 4 2 3 2" xfId="42153"/>
    <cellStyle name="Vírgula 10 2 3 4 2 3 3" xfId="42154"/>
    <cellStyle name="Vírgula 10 2 3 4 2 4" xfId="42155"/>
    <cellStyle name="Vírgula 10 2 3 4 2 5" xfId="42156"/>
    <cellStyle name="Vírgula 10 2 3 4 2 6" xfId="42157"/>
    <cellStyle name="Vírgula 10 2 3 4 3" xfId="42158"/>
    <cellStyle name="Vírgula 10 2 3 4 3 2" xfId="42159"/>
    <cellStyle name="Vírgula 10 2 3 4 3 3" xfId="42160"/>
    <cellStyle name="Vírgula 10 2 3 4 3 4" xfId="42161"/>
    <cellStyle name="Vírgula 10 2 3 4 4" xfId="42162"/>
    <cellStyle name="Vírgula 10 2 3 4 4 2" xfId="42163"/>
    <cellStyle name="Vírgula 10 2 3 4 4 3" xfId="42164"/>
    <cellStyle name="Vírgula 10 2 3 4 4 4" xfId="42165"/>
    <cellStyle name="Vírgula 10 2 3 4 5" xfId="42166"/>
    <cellStyle name="Vírgula 10 2 3 4 5 2" xfId="42167"/>
    <cellStyle name="Vírgula 10 2 3 4 5 3" xfId="42168"/>
    <cellStyle name="Vírgula 10 2 3 4 5 4" xfId="42169"/>
    <cellStyle name="Vírgula 10 2 3 4 6" xfId="42170"/>
    <cellStyle name="Vírgula 10 2 3 4 6 2" xfId="42171"/>
    <cellStyle name="Vírgula 10 2 3 4 6 3" xfId="42172"/>
    <cellStyle name="Vírgula 10 2 3 4 7" xfId="42173"/>
    <cellStyle name="Vírgula 10 2 3 4 8" xfId="42174"/>
    <cellStyle name="Vírgula 10 2 3 4 9" xfId="42175"/>
    <cellStyle name="Vírgula 10 2 3 5" xfId="42176"/>
    <cellStyle name="Vírgula 10 2 3 5 2" xfId="42177"/>
    <cellStyle name="Vírgula 10 2 3 5 2 2" xfId="42178"/>
    <cellStyle name="Vírgula 10 2 3 5 2 2 2" xfId="42179"/>
    <cellStyle name="Vírgula 10 2 3 5 2 2 3" xfId="42180"/>
    <cellStyle name="Vírgula 10 2 3 5 2 2 4" xfId="42181"/>
    <cellStyle name="Vírgula 10 2 3 5 2 3" xfId="42182"/>
    <cellStyle name="Vírgula 10 2 3 5 2 3 2" xfId="42183"/>
    <cellStyle name="Vírgula 10 2 3 5 2 3 3" xfId="42184"/>
    <cellStyle name="Vírgula 10 2 3 5 2 4" xfId="42185"/>
    <cellStyle name="Vírgula 10 2 3 5 2 5" xfId="42186"/>
    <cellStyle name="Vírgula 10 2 3 5 2 6" xfId="42187"/>
    <cellStyle name="Vírgula 10 2 3 5 3" xfId="42188"/>
    <cellStyle name="Vírgula 10 2 3 5 3 2" xfId="42189"/>
    <cellStyle name="Vírgula 10 2 3 5 3 3" xfId="42190"/>
    <cellStyle name="Vírgula 10 2 3 5 3 4" xfId="42191"/>
    <cellStyle name="Vírgula 10 2 3 5 4" xfId="42192"/>
    <cellStyle name="Vírgula 10 2 3 5 4 2" xfId="42193"/>
    <cellStyle name="Vírgula 10 2 3 5 4 3" xfId="42194"/>
    <cellStyle name="Vírgula 10 2 3 5 4 4" xfId="42195"/>
    <cellStyle name="Vírgula 10 2 3 5 5" xfId="42196"/>
    <cellStyle name="Vírgula 10 2 3 5 5 2" xfId="42197"/>
    <cellStyle name="Vírgula 10 2 3 5 5 3" xfId="42198"/>
    <cellStyle name="Vírgula 10 2 3 5 5 4" xfId="42199"/>
    <cellStyle name="Vírgula 10 2 3 5 6" xfId="42200"/>
    <cellStyle name="Vírgula 10 2 3 5 6 2" xfId="42201"/>
    <cellStyle name="Vírgula 10 2 3 5 6 3" xfId="42202"/>
    <cellStyle name="Vírgula 10 2 3 5 7" xfId="42203"/>
    <cellStyle name="Vírgula 10 2 3 5 8" xfId="42204"/>
    <cellStyle name="Vírgula 10 2 3 5 9" xfId="42205"/>
    <cellStyle name="Vírgula 10 2 3 6" xfId="42206"/>
    <cellStyle name="Vírgula 10 2 3 6 2" xfId="42207"/>
    <cellStyle name="Vírgula 10 2 3 6 2 2" xfId="42208"/>
    <cellStyle name="Vírgula 10 2 3 6 2 2 2" xfId="42209"/>
    <cellStyle name="Vírgula 10 2 3 6 2 2 3" xfId="42210"/>
    <cellStyle name="Vírgula 10 2 3 6 2 2 4" xfId="42211"/>
    <cellStyle name="Vírgula 10 2 3 6 2 3" xfId="42212"/>
    <cellStyle name="Vírgula 10 2 3 6 2 3 2" xfId="42213"/>
    <cellStyle name="Vírgula 10 2 3 6 2 3 3" xfId="42214"/>
    <cellStyle name="Vírgula 10 2 3 6 2 4" xfId="42215"/>
    <cellStyle name="Vírgula 10 2 3 6 2 5" xfId="42216"/>
    <cellStyle name="Vírgula 10 2 3 6 2 6" xfId="42217"/>
    <cellStyle name="Vírgula 10 2 3 6 3" xfId="42218"/>
    <cellStyle name="Vírgula 10 2 3 6 3 2" xfId="42219"/>
    <cellStyle name="Vírgula 10 2 3 6 3 3" xfId="42220"/>
    <cellStyle name="Vírgula 10 2 3 6 3 4" xfId="42221"/>
    <cellStyle name="Vírgula 10 2 3 6 4" xfId="42222"/>
    <cellStyle name="Vírgula 10 2 3 6 4 2" xfId="42223"/>
    <cellStyle name="Vírgula 10 2 3 6 4 3" xfId="42224"/>
    <cellStyle name="Vírgula 10 2 3 6 4 4" xfId="42225"/>
    <cellStyle name="Vírgula 10 2 3 6 5" xfId="42226"/>
    <cellStyle name="Vírgula 10 2 3 6 5 2" xfId="42227"/>
    <cellStyle name="Vírgula 10 2 3 6 5 3" xfId="42228"/>
    <cellStyle name="Vírgula 10 2 3 6 6" xfId="42229"/>
    <cellStyle name="Vírgula 10 2 3 6 7" xfId="42230"/>
    <cellStyle name="Vírgula 10 2 3 6 8" xfId="42231"/>
    <cellStyle name="Vírgula 10 2 3 7" xfId="42232"/>
    <cellStyle name="Vírgula 10 2 3 7 2" xfId="42233"/>
    <cellStyle name="Vírgula 10 2 3 7 2 2" xfId="42234"/>
    <cellStyle name="Vírgula 10 2 3 7 2 3" xfId="42235"/>
    <cellStyle name="Vírgula 10 2 3 7 2 4" xfId="42236"/>
    <cellStyle name="Vírgula 10 2 3 7 3" xfId="42237"/>
    <cellStyle name="Vírgula 10 2 3 7 3 2" xfId="42238"/>
    <cellStyle name="Vírgula 10 2 3 7 3 3" xfId="42239"/>
    <cellStyle name="Vírgula 10 2 3 7 4" xfId="42240"/>
    <cellStyle name="Vírgula 10 2 3 7 5" xfId="42241"/>
    <cellStyle name="Vírgula 10 2 3 7 6" xfId="42242"/>
    <cellStyle name="Vírgula 10 2 3 8" xfId="42243"/>
    <cellStyle name="Vírgula 10 2 3 8 2" xfId="42244"/>
    <cellStyle name="Vírgula 10 2 3 8 3" xfId="42245"/>
    <cellStyle name="Vírgula 10 2 3 8 4" xfId="42246"/>
    <cellStyle name="Vírgula 10 2 3 9" xfId="42247"/>
    <cellStyle name="Vírgula 10 2 3 9 2" xfId="42248"/>
    <cellStyle name="Vírgula 10 2 3 9 3" xfId="42249"/>
    <cellStyle name="Vírgula 10 2 3 9 4" xfId="42250"/>
    <cellStyle name="Vírgula 10 2 4" xfId="42251"/>
    <cellStyle name="Vírgula 10 2 4 10" xfId="42252"/>
    <cellStyle name="Vírgula 10 2 4 11" xfId="42253"/>
    <cellStyle name="Vírgula 10 2 4 2" xfId="42254"/>
    <cellStyle name="Vírgula 10 2 4 2 10" xfId="42255"/>
    <cellStyle name="Vírgula 10 2 4 2 2" xfId="42256"/>
    <cellStyle name="Vírgula 10 2 4 2 2 2" xfId="42257"/>
    <cellStyle name="Vírgula 10 2 4 2 2 2 2" xfId="42258"/>
    <cellStyle name="Vírgula 10 2 4 2 2 2 2 2" xfId="42259"/>
    <cellStyle name="Vírgula 10 2 4 2 2 2 2 3" xfId="42260"/>
    <cellStyle name="Vírgula 10 2 4 2 2 2 2 4" xfId="42261"/>
    <cellStyle name="Vírgula 10 2 4 2 2 2 3" xfId="42262"/>
    <cellStyle name="Vírgula 10 2 4 2 2 2 3 2" xfId="42263"/>
    <cellStyle name="Vírgula 10 2 4 2 2 2 3 3" xfId="42264"/>
    <cellStyle name="Vírgula 10 2 4 2 2 2 4" xfId="42265"/>
    <cellStyle name="Vírgula 10 2 4 2 2 2 5" xfId="42266"/>
    <cellStyle name="Vírgula 10 2 4 2 2 2 6" xfId="42267"/>
    <cellStyle name="Vírgula 10 2 4 2 2 3" xfId="42268"/>
    <cellStyle name="Vírgula 10 2 4 2 2 3 2" xfId="42269"/>
    <cellStyle name="Vírgula 10 2 4 2 2 3 3" xfId="42270"/>
    <cellStyle name="Vírgula 10 2 4 2 2 3 4" xfId="42271"/>
    <cellStyle name="Vírgula 10 2 4 2 2 4" xfId="42272"/>
    <cellStyle name="Vírgula 10 2 4 2 2 4 2" xfId="42273"/>
    <cellStyle name="Vírgula 10 2 4 2 2 4 3" xfId="42274"/>
    <cellStyle name="Vírgula 10 2 4 2 2 4 4" xfId="42275"/>
    <cellStyle name="Vírgula 10 2 4 2 2 5" xfId="42276"/>
    <cellStyle name="Vírgula 10 2 4 2 2 5 2" xfId="42277"/>
    <cellStyle name="Vírgula 10 2 4 2 2 5 3" xfId="42278"/>
    <cellStyle name="Vírgula 10 2 4 2 2 5 4" xfId="42279"/>
    <cellStyle name="Vírgula 10 2 4 2 2 6" xfId="42280"/>
    <cellStyle name="Vírgula 10 2 4 2 2 6 2" xfId="42281"/>
    <cellStyle name="Vírgula 10 2 4 2 2 6 3" xfId="42282"/>
    <cellStyle name="Vírgula 10 2 4 2 2 7" xfId="42283"/>
    <cellStyle name="Vírgula 10 2 4 2 2 8" xfId="42284"/>
    <cellStyle name="Vírgula 10 2 4 2 2 9" xfId="42285"/>
    <cellStyle name="Vírgula 10 2 4 2 3" xfId="42286"/>
    <cellStyle name="Vírgula 10 2 4 2 3 2" xfId="42287"/>
    <cellStyle name="Vírgula 10 2 4 2 3 2 2" xfId="42288"/>
    <cellStyle name="Vírgula 10 2 4 2 3 2 3" xfId="42289"/>
    <cellStyle name="Vírgula 10 2 4 2 3 2 4" xfId="42290"/>
    <cellStyle name="Vírgula 10 2 4 2 3 3" xfId="42291"/>
    <cellStyle name="Vírgula 10 2 4 2 3 3 2" xfId="42292"/>
    <cellStyle name="Vírgula 10 2 4 2 3 3 3" xfId="42293"/>
    <cellStyle name="Vírgula 10 2 4 2 3 4" xfId="42294"/>
    <cellStyle name="Vírgula 10 2 4 2 3 5" xfId="42295"/>
    <cellStyle name="Vírgula 10 2 4 2 3 6" xfId="42296"/>
    <cellStyle name="Vírgula 10 2 4 2 4" xfId="42297"/>
    <cellStyle name="Vírgula 10 2 4 2 4 2" xfId="42298"/>
    <cellStyle name="Vírgula 10 2 4 2 4 3" xfId="42299"/>
    <cellStyle name="Vírgula 10 2 4 2 4 4" xfId="42300"/>
    <cellStyle name="Vírgula 10 2 4 2 5" xfId="42301"/>
    <cellStyle name="Vírgula 10 2 4 2 5 2" xfId="42302"/>
    <cellStyle name="Vírgula 10 2 4 2 5 3" xfId="42303"/>
    <cellStyle name="Vírgula 10 2 4 2 5 4" xfId="42304"/>
    <cellStyle name="Vírgula 10 2 4 2 6" xfId="42305"/>
    <cellStyle name="Vírgula 10 2 4 2 6 2" xfId="42306"/>
    <cellStyle name="Vírgula 10 2 4 2 6 3" xfId="42307"/>
    <cellStyle name="Vírgula 10 2 4 2 6 4" xfId="42308"/>
    <cellStyle name="Vírgula 10 2 4 2 7" xfId="42309"/>
    <cellStyle name="Vírgula 10 2 4 2 7 2" xfId="42310"/>
    <cellStyle name="Vírgula 10 2 4 2 7 3" xfId="42311"/>
    <cellStyle name="Vírgula 10 2 4 2 8" xfId="42312"/>
    <cellStyle name="Vírgula 10 2 4 2 9" xfId="42313"/>
    <cellStyle name="Vírgula 10 2 4 3" xfId="42314"/>
    <cellStyle name="Vírgula 10 2 4 3 2" xfId="42315"/>
    <cellStyle name="Vírgula 10 2 4 3 2 2" xfId="42316"/>
    <cellStyle name="Vírgula 10 2 4 3 2 2 2" xfId="42317"/>
    <cellStyle name="Vírgula 10 2 4 3 2 2 3" xfId="42318"/>
    <cellStyle name="Vírgula 10 2 4 3 2 2 4" xfId="42319"/>
    <cellStyle name="Vírgula 10 2 4 3 2 3" xfId="42320"/>
    <cellStyle name="Vírgula 10 2 4 3 2 3 2" xfId="42321"/>
    <cellStyle name="Vírgula 10 2 4 3 2 3 3" xfId="42322"/>
    <cellStyle name="Vírgula 10 2 4 3 2 4" xfId="42323"/>
    <cellStyle name="Vírgula 10 2 4 3 2 5" xfId="42324"/>
    <cellStyle name="Vírgula 10 2 4 3 2 6" xfId="42325"/>
    <cellStyle name="Vírgula 10 2 4 3 3" xfId="42326"/>
    <cellStyle name="Vírgula 10 2 4 3 3 2" xfId="42327"/>
    <cellStyle name="Vírgula 10 2 4 3 3 3" xfId="42328"/>
    <cellStyle name="Vírgula 10 2 4 3 3 4" xfId="42329"/>
    <cellStyle name="Vírgula 10 2 4 3 4" xfId="42330"/>
    <cellStyle name="Vírgula 10 2 4 3 4 2" xfId="42331"/>
    <cellStyle name="Vírgula 10 2 4 3 4 3" xfId="42332"/>
    <cellStyle name="Vírgula 10 2 4 3 4 4" xfId="42333"/>
    <cellStyle name="Vírgula 10 2 4 3 5" xfId="42334"/>
    <cellStyle name="Vírgula 10 2 4 3 5 2" xfId="42335"/>
    <cellStyle name="Vírgula 10 2 4 3 5 3" xfId="42336"/>
    <cellStyle name="Vírgula 10 2 4 3 5 4" xfId="42337"/>
    <cellStyle name="Vírgula 10 2 4 3 6" xfId="42338"/>
    <cellStyle name="Vírgula 10 2 4 3 6 2" xfId="42339"/>
    <cellStyle name="Vírgula 10 2 4 3 6 3" xfId="42340"/>
    <cellStyle name="Vírgula 10 2 4 3 7" xfId="42341"/>
    <cellStyle name="Vírgula 10 2 4 3 8" xfId="42342"/>
    <cellStyle name="Vírgula 10 2 4 3 9" xfId="42343"/>
    <cellStyle name="Vírgula 10 2 4 4" xfId="42344"/>
    <cellStyle name="Vírgula 10 2 4 4 2" xfId="42345"/>
    <cellStyle name="Vírgula 10 2 4 4 2 2" xfId="42346"/>
    <cellStyle name="Vírgula 10 2 4 4 2 3" xfId="42347"/>
    <cellStyle name="Vírgula 10 2 4 4 2 4" xfId="42348"/>
    <cellStyle name="Vírgula 10 2 4 4 3" xfId="42349"/>
    <cellStyle name="Vírgula 10 2 4 4 3 2" xfId="42350"/>
    <cellStyle name="Vírgula 10 2 4 4 3 3" xfId="42351"/>
    <cellStyle name="Vírgula 10 2 4 4 4" xfId="42352"/>
    <cellStyle name="Vírgula 10 2 4 4 5" xfId="42353"/>
    <cellStyle name="Vírgula 10 2 4 4 6" xfId="42354"/>
    <cellStyle name="Vírgula 10 2 4 5" xfId="42355"/>
    <cellStyle name="Vírgula 10 2 4 5 2" xfId="42356"/>
    <cellStyle name="Vírgula 10 2 4 5 3" xfId="42357"/>
    <cellStyle name="Vírgula 10 2 4 5 4" xfId="42358"/>
    <cellStyle name="Vírgula 10 2 4 6" xfId="42359"/>
    <cellStyle name="Vírgula 10 2 4 6 2" xfId="42360"/>
    <cellStyle name="Vírgula 10 2 4 6 3" xfId="42361"/>
    <cellStyle name="Vírgula 10 2 4 6 4" xfId="42362"/>
    <cellStyle name="Vírgula 10 2 4 7" xfId="42363"/>
    <cellStyle name="Vírgula 10 2 4 7 2" xfId="42364"/>
    <cellStyle name="Vírgula 10 2 4 7 3" xfId="42365"/>
    <cellStyle name="Vírgula 10 2 4 7 4" xfId="42366"/>
    <cellStyle name="Vírgula 10 2 4 8" xfId="42367"/>
    <cellStyle name="Vírgula 10 2 4 8 2" xfId="42368"/>
    <cellStyle name="Vírgula 10 2 4 8 3" xfId="42369"/>
    <cellStyle name="Vírgula 10 2 4 9" xfId="42370"/>
    <cellStyle name="Vírgula 10 2 5" xfId="42371"/>
    <cellStyle name="Vírgula 10 2 5 10" xfId="42372"/>
    <cellStyle name="Vírgula 10 2 5 11" xfId="42373"/>
    <cellStyle name="Vírgula 10 2 5 2" xfId="42374"/>
    <cellStyle name="Vírgula 10 2 5 2 10" xfId="42375"/>
    <cellStyle name="Vírgula 10 2 5 2 2" xfId="42376"/>
    <cellStyle name="Vírgula 10 2 5 2 2 2" xfId="42377"/>
    <cellStyle name="Vírgula 10 2 5 2 2 2 2" xfId="42378"/>
    <cellStyle name="Vírgula 10 2 5 2 2 2 2 2" xfId="42379"/>
    <cellStyle name="Vírgula 10 2 5 2 2 2 2 3" xfId="42380"/>
    <cellStyle name="Vírgula 10 2 5 2 2 2 2 4" xfId="42381"/>
    <cellStyle name="Vírgula 10 2 5 2 2 2 3" xfId="42382"/>
    <cellStyle name="Vírgula 10 2 5 2 2 2 3 2" xfId="42383"/>
    <cellStyle name="Vírgula 10 2 5 2 2 2 3 3" xfId="42384"/>
    <cellStyle name="Vírgula 10 2 5 2 2 2 4" xfId="42385"/>
    <cellStyle name="Vírgula 10 2 5 2 2 2 5" xfId="42386"/>
    <cellStyle name="Vírgula 10 2 5 2 2 2 6" xfId="42387"/>
    <cellStyle name="Vírgula 10 2 5 2 2 3" xfId="42388"/>
    <cellStyle name="Vírgula 10 2 5 2 2 3 2" xfId="42389"/>
    <cellStyle name="Vírgula 10 2 5 2 2 3 3" xfId="42390"/>
    <cellStyle name="Vírgula 10 2 5 2 2 3 4" xfId="42391"/>
    <cellStyle name="Vírgula 10 2 5 2 2 4" xfId="42392"/>
    <cellStyle name="Vírgula 10 2 5 2 2 4 2" xfId="42393"/>
    <cellStyle name="Vírgula 10 2 5 2 2 4 3" xfId="42394"/>
    <cellStyle name="Vírgula 10 2 5 2 2 4 4" xfId="42395"/>
    <cellStyle name="Vírgula 10 2 5 2 2 5" xfId="42396"/>
    <cellStyle name="Vírgula 10 2 5 2 2 5 2" xfId="42397"/>
    <cellStyle name="Vírgula 10 2 5 2 2 5 3" xfId="42398"/>
    <cellStyle name="Vírgula 10 2 5 2 2 5 4" xfId="42399"/>
    <cellStyle name="Vírgula 10 2 5 2 2 6" xfId="42400"/>
    <cellStyle name="Vírgula 10 2 5 2 2 6 2" xfId="42401"/>
    <cellStyle name="Vírgula 10 2 5 2 2 6 3" xfId="42402"/>
    <cellStyle name="Vírgula 10 2 5 2 2 7" xfId="42403"/>
    <cellStyle name="Vírgula 10 2 5 2 2 8" xfId="42404"/>
    <cellStyle name="Vírgula 10 2 5 2 2 9" xfId="42405"/>
    <cellStyle name="Vírgula 10 2 5 2 3" xfId="42406"/>
    <cellStyle name="Vírgula 10 2 5 2 3 2" xfId="42407"/>
    <cellStyle name="Vírgula 10 2 5 2 3 2 2" xfId="42408"/>
    <cellStyle name="Vírgula 10 2 5 2 3 2 3" xfId="42409"/>
    <cellStyle name="Vírgula 10 2 5 2 3 2 4" xfId="42410"/>
    <cellStyle name="Vírgula 10 2 5 2 3 3" xfId="42411"/>
    <cellStyle name="Vírgula 10 2 5 2 3 3 2" xfId="42412"/>
    <cellStyle name="Vírgula 10 2 5 2 3 3 3" xfId="42413"/>
    <cellStyle name="Vírgula 10 2 5 2 3 4" xfId="42414"/>
    <cellStyle name="Vírgula 10 2 5 2 3 5" xfId="42415"/>
    <cellStyle name="Vírgula 10 2 5 2 3 6" xfId="42416"/>
    <cellStyle name="Vírgula 10 2 5 2 4" xfId="42417"/>
    <cellStyle name="Vírgula 10 2 5 2 4 2" xfId="42418"/>
    <cellStyle name="Vírgula 10 2 5 2 4 3" xfId="42419"/>
    <cellStyle name="Vírgula 10 2 5 2 4 4" xfId="42420"/>
    <cellStyle name="Vírgula 10 2 5 2 5" xfId="42421"/>
    <cellStyle name="Vírgula 10 2 5 2 5 2" xfId="42422"/>
    <cellStyle name="Vírgula 10 2 5 2 5 3" xfId="42423"/>
    <cellStyle name="Vírgula 10 2 5 2 5 4" xfId="42424"/>
    <cellStyle name="Vírgula 10 2 5 2 6" xfId="42425"/>
    <cellStyle name="Vírgula 10 2 5 2 6 2" xfId="42426"/>
    <cellStyle name="Vírgula 10 2 5 2 6 3" xfId="42427"/>
    <cellStyle name="Vírgula 10 2 5 2 6 4" xfId="42428"/>
    <cellStyle name="Vírgula 10 2 5 2 7" xfId="42429"/>
    <cellStyle name="Vírgula 10 2 5 2 7 2" xfId="42430"/>
    <cellStyle name="Vírgula 10 2 5 2 7 3" xfId="42431"/>
    <cellStyle name="Vírgula 10 2 5 2 8" xfId="42432"/>
    <cellStyle name="Vírgula 10 2 5 2 9" xfId="42433"/>
    <cellStyle name="Vírgula 10 2 5 3" xfId="42434"/>
    <cellStyle name="Vírgula 10 2 5 3 2" xfId="42435"/>
    <cellStyle name="Vírgula 10 2 5 3 2 2" xfId="42436"/>
    <cellStyle name="Vírgula 10 2 5 3 2 2 2" xfId="42437"/>
    <cellStyle name="Vírgula 10 2 5 3 2 2 3" xfId="42438"/>
    <cellStyle name="Vírgula 10 2 5 3 2 2 4" xfId="42439"/>
    <cellStyle name="Vírgula 10 2 5 3 2 3" xfId="42440"/>
    <cellStyle name="Vírgula 10 2 5 3 2 3 2" xfId="42441"/>
    <cellStyle name="Vírgula 10 2 5 3 2 3 3" xfId="42442"/>
    <cellStyle name="Vírgula 10 2 5 3 2 4" xfId="42443"/>
    <cellStyle name="Vírgula 10 2 5 3 2 5" xfId="42444"/>
    <cellStyle name="Vírgula 10 2 5 3 2 6" xfId="42445"/>
    <cellStyle name="Vírgula 10 2 5 3 3" xfId="42446"/>
    <cellStyle name="Vírgula 10 2 5 3 3 2" xfId="42447"/>
    <cellStyle name="Vírgula 10 2 5 3 3 3" xfId="42448"/>
    <cellStyle name="Vírgula 10 2 5 3 3 4" xfId="42449"/>
    <cellStyle name="Vírgula 10 2 5 3 4" xfId="42450"/>
    <cellStyle name="Vírgula 10 2 5 3 4 2" xfId="42451"/>
    <cellStyle name="Vírgula 10 2 5 3 4 3" xfId="42452"/>
    <cellStyle name="Vírgula 10 2 5 3 4 4" xfId="42453"/>
    <cellStyle name="Vírgula 10 2 5 3 5" xfId="42454"/>
    <cellStyle name="Vírgula 10 2 5 3 5 2" xfId="42455"/>
    <cellStyle name="Vírgula 10 2 5 3 5 3" xfId="42456"/>
    <cellStyle name="Vírgula 10 2 5 3 5 4" xfId="42457"/>
    <cellStyle name="Vírgula 10 2 5 3 6" xfId="42458"/>
    <cellStyle name="Vírgula 10 2 5 3 6 2" xfId="42459"/>
    <cellStyle name="Vírgula 10 2 5 3 6 3" xfId="42460"/>
    <cellStyle name="Vírgula 10 2 5 3 7" xfId="42461"/>
    <cellStyle name="Vírgula 10 2 5 3 8" xfId="42462"/>
    <cellStyle name="Vírgula 10 2 5 3 9" xfId="42463"/>
    <cellStyle name="Vírgula 10 2 5 4" xfId="42464"/>
    <cellStyle name="Vírgula 10 2 5 4 2" xfId="42465"/>
    <cellStyle name="Vírgula 10 2 5 4 2 2" xfId="42466"/>
    <cellStyle name="Vírgula 10 2 5 4 2 3" xfId="42467"/>
    <cellStyle name="Vírgula 10 2 5 4 2 4" xfId="42468"/>
    <cellStyle name="Vírgula 10 2 5 4 3" xfId="42469"/>
    <cellStyle name="Vírgula 10 2 5 4 3 2" xfId="42470"/>
    <cellStyle name="Vírgula 10 2 5 4 3 3" xfId="42471"/>
    <cellStyle name="Vírgula 10 2 5 4 4" xfId="42472"/>
    <cellStyle name="Vírgula 10 2 5 4 5" xfId="42473"/>
    <cellStyle name="Vírgula 10 2 5 4 6" xfId="42474"/>
    <cellStyle name="Vírgula 10 2 5 5" xfId="42475"/>
    <cellStyle name="Vírgula 10 2 5 5 2" xfId="42476"/>
    <cellStyle name="Vírgula 10 2 5 5 3" xfId="42477"/>
    <cellStyle name="Vírgula 10 2 5 5 4" xfId="42478"/>
    <cellStyle name="Vírgula 10 2 5 6" xfId="42479"/>
    <cellStyle name="Vírgula 10 2 5 6 2" xfId="42480"/>
    <cellStyle name="Vírgula 10 2 5 6 3" xfId="42481"/>
    <cellStyle name="Vírgula 10 2 5 6 4" xfId="42482"/>
    <cellStyle name="Vírgula 10 2 5 7" xfId="42483"/>
    <cellStyle name="Vírgula 10 2 5 7 2" xfId="42484"/>
    <cellStyle name="Vírgula 10 2 5 7 3" xfId="42485"/>
    <cellStyle name="Vírgula 10 2 5 7 4" xfId="42486"/>
    <cellStyle name="Vírgula 10 2 5 8" xfId="42487"/>
    <cellStyle name="Vírgula 10 2 5 8 2" xfId="42488"/>
    <cellStyle name="Vírgula 10 2 5 8 3" xfId="42489"/>
    <cellStyle name="Vírgula 10 2 5 9" xfId="42490"/>
    <cellStyle name="Vírgula 10 2 6" xfId="42491"/>
    <cellStyle name="Vírgula 10 2 6 10" xfId="42492"/>
    <cellStyle name="Vírgula 10 2 6 11" xfId="42493"/>
    <cellStyle name="Vírgula 10 2 6 2" xfId="42494"/>
    <cellStyle name="Vírgula 10 2 6 2 10" xfId="42495"/>
    <cellStyle name="Vírgula 10 2 6 2 2" xfId="42496"/>
    <cellStyle name="Vírgula 10 2 6 2 2 2" xfId="42497"/>
    <cellStyle name="Vírgula 10 2 6 2 2 2 2" xfId="42498"/>
    <cellStyle name="Vírgula 10 2 6 2 2 2 2 2" xfId="42499"/>
    <cellStyle name="Vírgula 10 2 6 2 2 2 2 3" xfId="42500"/>
    <cellStyle name="Vírgula 10 2 6 2 2 2 2 4" xfId="42501"/>
    <cellStyle name="Vírgula 10 2 6 2 2 2 3" xfId="42502"/>
    <cellStyle name="Vírgula 10 2 6 2 2 2 3 2" xfId="42503"/>
    <cellStyle name="Vírgula 10 2 6 2 2 2 3 3" xfId="42504"/>
    <cellStyle name="Vírgula 10 2 6 2 2 2 4" xfId="42505"/>
    <cellStyle name="Vírgula 10 2 6 2 2 2 5" xfId="42506"/>
    <cellStyle name="Vírgula 10 2 6 2 2 2 6" xfId="42507"/>
    <cellStyle name="Vírgula 10 2 6 2 2 3" xfId="42508"/>
    <cellStyle name="Vírgula 10 2 6 2 2 3 2" xfId="42509"/>
    <cellStyle name="Vírgula 10 2 6 2 2 3 3" xfId="42510"/>
    <cellStyle name="Vírgula 10 2 6 2 2 3 4" xfId="42511"/>
    <cellStyle name="Vírgula 10 2 6 2 2 4" xfId="42512"/>
    <cellStyle name="Vírgula 10 2 6 2 2 4 2" xfId="42513"/>
    <cellStyle name="Vírgula 10 2 6 2 2 4 3" xfId="42514"/>
    <cellStyle name="Vírgula 10 2 6 2 2 4 4" xfId="42515"/>
    <cellStyle name="Vírgula 10 2 6 2 2 5" xfId="42516"/>
    <cellStyle name="Vírgula 10 2 6 2 2 5 2" xfId="42517"/>
    <cellStyle name="Vírgula 10 2 6 2 2 5 3" xfId="42518"/>
    <cellStyle name="Vírgula 10 2 6 2 2 5 4" xfId="42519"/>
    <cellStyle name="Vírgula 10 2 6 2 2 6" xfId="42520"/>
    <cellStyle name="Vírgula 10 2 6 2 2 6 2" xfId="42521"/>
    <cellStyle name="Vírgula 10 2 6 2 2 6 3" xfId="42522"/>
    <cellStyle name="Vírgula 10 2 6 2 2 7" xfId="42523"/>
    <cellStyle name="Vírgula 10 2 6 2 2 8" xfId="42524"/>
    <cellStyle name="Vírgula 10 2 6 2 2 9" xfId="42525"/>
    <cellStyle name="Vírgula 10 2 6 2 3" xfId="42526"/>
    <cellStyle name="Vírgula 10 2 6 2 3 2" xfId="42527"/>
    <cellStyle name="Vírgula 10 2 6 2 3 2 2" xfId="42528"/>
    <cellStyle name="Vírgula 10 2 6 2 3 2 3" xfId="42529"/>
    <cellStyle name="Vírgula 10 2 6 2 3 2 4" xfId="42530"/>
    <cellStyle name="Vírgula 10 2 6 2 3 3" xfId="42531"/>
    <cellStyle name="Vírgula 10 2 6 2 3 3 2" xfId="42532"/>
    <cellStyle name="Vírgula 10 2 6 2 3 3 3" xfId="42533"/>
    <cellStyle name="Vírgula 10 2 6 2 3 4" xfId="42534"/>
    <cellStyle name="Vírgula 10 2 6 2 3 5" xfId="42535"/>
    <cellStyle name="Vírgula 10 2 6 2 3 6" xfId="42536"/>
    <cellStyle name="Vírgula 10 2 6 2 4" xfId="42537"/>
    <cellStyle name="Vírgula 10 2 6 2 4 2" xfId="42538"/>
    <cellStyle name="Vírgula 10 2 6 2 4 3" xfId="42539"/>
    <cellStyle name="Vírgula 10 2 6 2 4 4" xfId="42540"/>
    <cellStyle name="Vírgula 10 2 6 2 5" xfId="42541"/>
    <cellStyle name="Vírgula 10 2 6 2 5 2" xfId="42542"/>
    <cellStyle name="Vírgula 10 2 6 2 5 3" xfId="42543"/>
    <cellStyle name="Vírgula 10 2 6 2 5 4" xfId="42544"/>
    <cellStyle name="Vírgula 10 2 6 2 6" xfId="42545"/>
    <cellStyle name="Vírgula 10 2 6 2 6 2" xfId="42546"/>
    <cellStyle name="Vírgula 10 2 6 2 6 3" xfId="42547"/>
    <cellStyle name="Vírgula 10 2 6 2 6 4" xfId="42548"/>
    <cellStyle name="Vírgula 10 2 6 2 7" xfId="42549"/>
    <cellStyle name="Vírgula 10 2 6 2 7 2" xfId="42550"/>
    <cellStyle name="Vírgula 10 2 6 2 7 3" xfId="42551"/>
    <cellStyle name="Vírgula 10 2 6 2 8" xfId="42552"/>
    <cellStyle name="Vírgula 10 2 6 2 9" xfId="42553"/>
    <cellStyle name="Vírgula 10 2 6 3" xfId="42554"/>
    <cellStyle name="Vírgula 10 2 6 3 2" xfId="42555"/>
    <cellStyle name="Vírgula 10 2 6 3 2 2" xfId="42556"/>
    <cellStyle name="Vírgula 10 2 6 3 2 2 2" xfId="42557"/>
    <cellStyle name="Vírgula 10 2 6 3 2 2 3" xfId="42558"/>
    <cellStyle name="Vírgula 10 2 6 3 2 2 4" xfId="42559"/>
    <cellStyle name="Vírgula 10 2 6 3 2 3" xfId="42560"/>
    <cellStyle name="Vírgula 10 2 6 3 2 3 2" xfId="42561"/>
    <cellStyle name="Vírgula 10 2 6 3 2 3 3" xfId="42562"/>
    <cellStyle name="Vírgula 10 2 6 3 2 4" xfId="42563"/>
    <cellStyle name="Vírgula 10 2 6 3 2 5" xfId="42564"/>
    <cellStyle name="Vírgula 10 2 6 3 2 6" xfId="42565"/>
    <cellStyle name="Vírgula 10 2 6 3 3" xfId="42566"/>
    <cellStyle name="Vírgula 10 2 6 3 3 2" xfId="42567"/>
    <cellStyle name="Vírgula 10 2 6 3 3 3" xfId="42568"/>
    <cellStyle name="Vírgula 10 2 6 3 3 4" xfId="42569"/>
    <cellStyle name="Vírgula 10 2 6 3 4" xfId="42570"/>
    <cellStyle name="Vírgula 10 2 6 3 4 2" xfId="42571"/>
    <cellStyle name="Vírgula 10 2 6 3 4 3" xfId="42572"/>
    <cellStyle name="Vírgula 10 2 6 3 4 4" xfId="42573"/>
    <cellStyle name="Vírgula 10 2 6 3 5" xfId="42574"/>
    <cellStyle name="Vírgula 10 2 6 3 5 2" xfId="42575"/>
    <cellStyle name="Vírgula 10 2 6 3 5 3" xfId="42576"/>
    <cellStyle name="Vírgula 10 2 6 3 5 4" xfId="42577"/>
    <cellStyle name="Vírgula 10 2 6 3 6" xfId="42578"/>
    <cellStyle name="Vírgula 10 2 6 3 6 2" xfId="42579"/>
    <cellStyle name="Vírgula 10 2 6 3 6 3" xfId="42580"/>
    <cellStyle name="Vírgula 10 2 6 3 7" xfId="42581"/>
    <cellStyle name="Vírgula 10 2 6 3 8" xfId="42582"/>
    <cellStyle name="Vírgula 10 2 6 3 9" xfId="42583"/>
    <cellStyle name="Vírgula 10 2 6 4" xfId="42584"/>
    <cellStyle name="Vírgula 10 2 6 4 2" xfId="42585"/>
    <cellStyle name="Vírgula 10 2 6 4 2 2" xfId="42586"/>
    <cellStyle name="Vírgula 10 2 6 4 2 3" xfId="42587"/>
    <cellStyle name="Vírgula 10 2 6 4 2 4" xfId="42588"/>
    <cellStyle name="Vírgula 10 2 6 4 3" xfId="42589"/>
    <cellStyle name="Vírgula 10 2 6 4 3 2" xfId="42590"/>
    <cellStyle name="Vírgula 10 2 6 4 3 3" xfId="42591"/>
    <cellStyle name="Vírgula 10 2 6 4 4" xfId="42592"/>
    <cellStyle name="Vírgula 10 2 6 4 5" xfId="42593"/>
    <cellStyle name="Vírgula 10 2 6 4 6" xfId="42594"/>
    <cellStyle name="Vírgula 10 2 6 5" xfId="42595"/>
    <cellStyle name="Vírgula 10 2 6 5 2" xfId="42596"/>
    <cellStyle name="Vírgula 10 2 6 5 3" xfId="42597"/>
    <cellStyle name="Vírgula 10 2 6 5 4" xfId="42598"/>
    <cellStyle name="Vírgula 10 2 6 6" xfId="42599"/>
    <cellStyle name="Vírgula 10 2 6 6 2" xfId="42600"/>
    <cellStyle name="Vírgula 10 2 6 6 3" xfId="42601"/>
    <cellStyle name="Vírgula 10 2 6 6 4" xfId="42602"/>
    <cellStyle name="Vírgula 10 2 6 7" xfId="42603"/>
    <cellStyle name="Vírgula 10 2 6 7 2" xfId="42604"/>
    <cellStyle name="Vírgula 10 2 6 7 3" xfId="42605"/>
    <cellStyle name="Vírgula 10 2 6 7 4" xfId="42606"/>
    <cellStyle name="Vírgula 10 2 6 8" xfId="42607"/>
    <cellStyle name="Vírgula 10 2 6 8 2" xfId="42608"/>
    <cellStyle name="Vírgula 10 2 6 8 3" xfId="42609"/>
    <cellStyle name="Vírgula 10 2 6 9" xfId="42610"/>
    <cellStyle name="Vírgula 10 2 7" xfId="42611"/>
    <cellStyle name="Vírgula 10 2 7 10" xfId="42612"/>
    <cellStyle name="Vírgula 10 2 7 2" xfId="42613"/>
    <cellStyle name="Vírgula 10 2 7 2 2" xfId="42614"/>
    <cellStyle name="Vírgula 10 2 7 2 2 2" xfId="42615"/>
    <cellStyle name="Vírgula 10 2 7 2 2 2 2" xfId="42616"/>
    <cellStyle name="Vírgula 10 2 7 2 2 2 3" xfId="42617"/>
    <cellStyle name="Vírgula 10 2 7 2 2 2 4" xfId="42618"/>
    <cellStyle name="Vírgula 10 2 7 2 2 3" xfId="42619"/>
    <cellStyle name="Vírgula 10 2 7 2 2 3 2" xfId="42620"/>
    <cellStyle name="Vírgula 10 2 7 2 2 3 3" xfId="42621"/>
    <cellStyle name="Vírgula 10 2 7 2 2 4" xfId="42622"/>
    <cellStyle name="Vírgula 10 2 7 2 2 5" xfId="42623"/>
    <cellStyle name="Vírgula 10 2 7 2 2 6" xfId="42624"/>
    <cellStyle name="Vírgula 10 2 7 2 3" xfId="42625"/>
    <cellStyle name="Vírgula 10 2 7 2 3 2" xfId="42626"/>
    <cellStyle name="Vírgula 10 2 7 2 3 3" xfId="42627"/>
    <cellStyle name="Vírgula 10 2 7 2 3 4" xfId="42628"/>
    <cellStyle name="Vírgula 10 2 7 2 4" xfId="42629"/>
    <cellStyle name="Vírgula 10 2 7 2 4 2" xfId="42630"/>
    <cellStyle name="Vírgula 10 2 7 2 4 3" xfId="42631"/>
    <cellStyle name="Vírgula 10 2 7 2 4 4" xfId="42632"/>
    <cellStyle name="Vírgula 10 2 7 2 5" xfId="42633"/>
    <cellStyle name="Vírgula 10 2 7 2 5 2" xfId="42634"/>
    <cellStyle name="Vírgula 10 2 7 2 5 3" xfId="42635"/>
    <cellStyle name="Vírgula 10 2 7 2 5 4" xfId="42636"/>
    <cellStyle name="Vírgula 10 2 7 2 6" xfId="42637"/>
    <cellStyle name="Vírgula 10 2 7 2 6 2" xfId="42638"/>
    <cellStyle name="Vírgula 10 2 7 2 6 3" xfId="42639"/>
    <cellStyle name="Vírgula 10 2 7 2 7" xfId="42640"/>
    <cellStyle name="Vírgula 10 2 7 2 8" xfId="42641"/>
    <cellStyle name="Vírgula 10 2 7 2 9" xfId="42642"/>
    <cellStyle name="Vírgula 10 2 7 3" xfId="42643"/>
    <cellStyle name="Vírgula 10 2 7 3 2" xfId="42644"/>
    <cellStyle name="Vírgula 10 2 7 3 2 2" xfId="42645"/>
    <cellStyle name="Vírgula 10 2 7 3 2 3" xfId="42646"/>
    <cellStyle name="Vírgula 10 2 7 3 2 4" xfId="42647"/>
    <cellStyle name="Vírgula 10 2 7 3 3" xfId="42648"/>
    <cellStyle name="Vírgula 10 2 7 3 3 2" xfId="42649"/>
    <cellStyle name="Vírgula 10 2 7 3 3 3" xfId="42650"/>
    <cellStyle name="Vírgula 10 2 7 3 4" xfId="42651"/>
    <cellStyle name="Vírgula 10 2 7 3 5" xfId="42652"/>
    <cellStyle name="Vírgula 10 2 7 3 6" xfId="42653"/>
    <cellStyle name="Vírgula 10 2 7 4" xfId="42654"/>
    <cellStyle name="Vírgula 10 2 7 4 2" xfId="42655"/>
    <cellStyle name="Vírgula 10 2 7 4 3" xfId="42656"/>
    <cellStyle name="Vírgula 10 2 7 4 4" xfId="42657"/>
    <cellStyle name="Vírgula 10 2 7 5" xfId="42658"/>
    <cellStyle name="Vírgula 10 2 7 5 2" xfId="42659"/>
    <cellStyle name="Vírgula 10 2 7 5 3" xfId="42660"/>
    <cellStyle name="Vírgula 10 2 7 5 4" xfId="42661"/>
    <cellStyle name="Vírgula 10 2 7 6" xfId="42662"/>
    <cellStyle name="Vírgula 10 2 7 6 2" xfId="42663"/>
    <cellStyle name="Vírgula 10 2 7 6 3" xfId="42664"/>
    <cellStyle name="Vírgula 10 2 7 6 4" xfId="42665"/>
    <cellStyle name="Vírgula 10 2 7 7" xfId="42666"/>
    <cellStyle name="Vírgula 10 2 7 7 2" xfId="42667"/>
    <cellStyle name="Vírgula 10 2 7 7 3" xfId="42668"/>
    <cellStyle name="Vírgula 10 2 7 8" xfId="42669"/>
    <cellStyle name="Vírgula 10 2 7 9" xfId="42670"/>
    <cellStyle name="Vírgula 10 2 8" xfId="42671"/>
    <cellStyle name="Vírgula 10 2 8 2" xfId="42672"/>
    <cellStyle name="Vírgula 10 2 8 2 2" xfId="42673"/>
    <cellStyle name="Vírgula 10 2 8 2 2 2" xfId="42674"/>
    <cellStyle name="Vírgula 10 2 8 2 2 3" xfId="42675"/>
    <cellStyle name="Vírgula 10 2 8 2 2 4" xfId="42676"/>
    <cellStyle name="Vírgula 10 2 8 2 3" xfId="42677"/>
    <cellStyle name="Vírgula 10 2 8 2 3 2" xfId="42678"/>
    <cellStyle name="Vírgula 10 2 8 2 3 3" xfId="42679"/>
    <cellStyle name="Vírgula 10 2 8 2 4" xfId="42680"/>
    <cellStyle name="Vírgula 10 2 8 2 5" xfId="42681"/>
    <cellStyle name="Vírgula 10 2 8 2 6" xfId="42682"/>
    <cellStyle name="Vírgula 10 2 8 3" xfId="42683"/>
    <cellStyle name="Vírgula 10 2 8 3 2" xfId="42684"/>
    <cellStyle name="Vírgula 10 2 8 3 3" xfId="42685"/>
    <cellStyle name="Vírgula 10 2 8 3 4" xfId="42686"/>
    <cellStyle name="Vírgula 10 2 8 4" xfId="42687"/>
    <cellStyle name="Vírgula 10 2 8 4 2" xfId="42688"/>
    <cellStyle name="Vírgula 10 2 8 4 3" xfId="42689"/>
    <cellStyle name="Vírgula 10 2 8 4 4" xfId="42690"/>
    <cellStyle name="Vírgula 10 2 8 5" xfId="42691"/>
    <cellStyle name="Vírgula 10 2 8 5 2" xfId="42692"/>
    <cellStyle name="Vírgula 10 2 8 5 3" xfId="42693"/>
    <cellStyle name="Vírgula 10 2 8 5 4" xfId="42694"/>
    <cellStyle name="Vírgula 10 2 8 6" xfId="42695"/>
    <cellStyle name="Vírgula 10 2 8 6 2" xfId="42696"/>
    <cellStyle name="Vírgula 10 2 8 6 3" xfId="42697"/>
    <cellStyle name="Vírgula 10 2 8 7" xfId="42698"/>
    <cellStyle name="Vírgula 10 2 8 8" xfId="42699"/>
    <cellStyle name="Vírgula 10 2 8 9" xfId="42700"/>
    <cellStyle name="Vírgula 10 2 9" xfId="42701"/>
    <cellStyle name="Vírgula 10 2 9 2" xfId="42702"/>
    <cellStyle name="Vírgula 10 2 9 2 2" xfId="42703"/>
    <cellStyle name="Vírgula 10 2 9 2 2 2" xfId="42704"/>
    <cellStyle name="Vírgula 10 2 9 2 2 3" xfId="42705"/>
    <cellStyle name="Vírgula 10 2 9 2 2 4" xfId="42706"/>
    <cellStyle name="Vírgula 10 2 9 2 3" xfId="42707"/>
    <cellStyle name="Vírgula 10 2 9 2 3 2" xfId="42708"/>
    <cellStyle name="Vírgula 10 2 9 2 3 3" xfId="42709"/>
    <cellStyle name="Vírgula 10 2 9 2 4" xfId="42710"/>
    <cellStyle name="Vírgula 10 2 9 2 5" xfId="42711"/>
    <cellStyle name="Vírgula 10 2 9 2 6" xfId="42712"/>
    <cellStyle name="Vírgula 10 2 9 3" xfId="42713"/>
    <cellStyle name="Vírgula 10 2 9 3 2" xfId="42714"/>
    <cellStyle name="Vírgula 10 2 9 3 3" xfId="42715"/>
    <cellStyle name="Vírgula 10 2 9 3 4" xfId="42716"/>
    <cellStyle name="Vírgula 10 2 9 4" xfId="42717"/>
    <cellStyle name="Vírgula 10 2 9 4 2" xfId="42718"/>
    <cellStyle name="Vírgula 10 2 9 4 3" xfId="42719"/>
    <cellStyle name="Vírgula 10 2 9 4 4" xfId="42720"/>
    <cellStyle name="Vírgula 10 2 9 5" xfId="42721"/>
    <cellStyle name="Vírgula 10 2 9 5 2" xfId="42722"/>
    <cellStyle name="Vírgula 10 2 9 5 3" xfId="42723"/>
    <cellStyle name="Vírgula 10 2 9 5 4" xfId="42724"/>
    <cellStyle name="Vírgula 10 2 9 6" xfId="42725"/>
    <cellStyle name="Vírgula 10 2 9 6 2" xfId="42726"/>
    <cellStyle name="Vírgula 10 2 9 6 3" xfId="42727"/>
    <cellStyle name="Vírgula 10 2 9 7" xfId="42728"/>
    <cellStyle name="Vírgula 10 2 9 8" xfId="42729"/>
    <cellStyle name="Vírgula 10 2 9 9" xfId="42730"/>
    <cellStyle name="Vírgula 10 20" xfId="42731"/>
    <cellStyle name="Vírgula 10 3" xfId="227"/>
    <cellStyle name="Vírgula 10 3 10" xfId="42732"/>
    <cellStyle name="Vírgula 10 3 10 2" xfId="42733"/>
    <cellStyle name="Vírgula 10 3 10 3" xfId="42734"/>
    <cellStyle name="Vírgula 10 3 10 4" xfId="42735"/>
    <cellStyle name="Vírgula 10 3 11" xfId="42736"/>
    <cellStyle name="Vírgula 10 3 11 2" xfId="42737"/>
    <cellStyle name="Vírgula 10 3 11 3" xfId="42738"/>
    <cellStyle name="Vírgula 10 3 12" xfId="42739"/>
    <cellStyle name="Vírgula 10 3 13" xfId="42740"/>
    <cellStyle name="Vírgula 10 3 14" xfId="42741"/>
    <cellStyle name="Vírgula 10 3 2" xfId="42742"/>
    <cellStyle name="Vírgula 10 3 2 10" xfId="42743"/>
    <cellStyle name="Vírgula 10 3 2 11" xfId="42744"/>
    <cellStyle name="Vírgula 10 3 2 2" xfId="42745"/>
    <cellStyle name="Vírgula 10 3 2 2 10" xfId="42746"/>
    <cellStyle name="Vírgula 10 3 2 2 2" xfId="42747"/>
    <cellStyle name="Vírgula 10 3 2 2 2 2" xfId="42748"/>
    <cellStyle name="Vírgula 10 3 2 2 2 2 2" xfId="42749"/>
    <cellStyle name="Vírgula 10 3 2 2 2 2 2 2" xfId="42750"/>
    <cellStyle name="Vírgula 10 3 2 2 2 2 2 3" xfId="42751"/>
    <cellStyle name="Vírgula 10 3 2 2 2 2 2 4" xfId="42752"/>
    <cellStyle name="Vírgula 10 3 2 2 2 2 3" xfId="42753"/>
    <cellStyle name="Vírgula 10 3 2 2 2 2 3 2" xfId="42754"/>
    <cellStyle name="Vírgula 10 3 2 2 2 2 3 3" xfId="42755"/>
    <cellStyle name="Vírgula 10 3 2 2 2 2 4" xfId="42756"/>
    <cellStyle name="Vírgula 10 3 2 2 2 2 5" xfId="42757"/>
    <cellStyle name="Vírgula 10 3 2 2 2 2 6" xfId="42758"/>
    <cellStyle name="Vírgula 10 3 2 2 2 3" xfId="42759"/>
    <cellStyle name="Vírgula 10 3 2 2 2 3 2" xfId="42760"/>
    <cellStyle name="Vírgula 10 3 2 2 2 3 3" xfId="42761"/>
    <cellStyle name="Vírgula 10 3 2 2 2 3 4" xfId="42762"/>
    <cellStyle name="Vírgula 10 3 2 2 2 4" xfId="42763"/>
    <cellStyle name="Vírgula 10 3 2 2 2 4 2" xfId="42764"/>
    <cellStyle name="Vírgula 10 3 2 2 2 4 3" xfId="42765"/>
    <cellStyle name="Vírgula 10 3 2 2 2 4 4" xfId="42766"/>
    <cellStyle name="Vírgula 10 3 2 2 2 5" xfId="42767"/>
    <cellStyle name="Vírgula 10 3 2 2 2 5 2" xfId="42768"/>
    <cellStyle name="Vírgula 10 3 2 2 2 5 3" xfId="42769"/>
    <cellStyle name="Vírgula 10 3 2 2 2 5 4" xfId="42770"/>
    <cellStyle name="Vírgula 10 3 2 2 2 6" xfId="42771"/>
    <cellStyle name="Vírgula 10 3 2 2 2 6 2" xfId="42772"/>
    <cellStyle name="Vírgula 10 3 2 2 2 6 3" xfId="42773"/>
    <cellStyle name="Vírgula 10 3 2 2 2 7" xfId="42774"/>
    <cellStyle name="Vírgula 10 3 2 2 2 8" xfId="42775"/>
    <cellStyle name="Vírgula 10 3 2 2 2 9" xfId="42776"/>
    <cellStyle name="Vírgula 10 3 2 2 3" xfId="42777"/>
    <cellStyle name="Vírgula 10 3 2 2 3 2" xfId="42778"/>
    <cellStyle name="Vírgula 10 3 2 2 3 2 2" xfId="42779"/>
    <cellStyle name="Vírgula 10 3 2 2 3 2 3" xfId="42780"/>
    <cellStyle name="Vírgula 10 3 2 2 3 2 4" xfId="42781"/>
    <cellStyle name="Vírgula 10 3 2 2 3 3" xfId="42782"/>
    <cellStyle name="Vírgula 10 3 2 2 3 3 2" xfId="42783"/>
    <cellStyle name="Vírgula 10 3 2 2 3 3 3" xfId="42784"/>
    <cellStyle name="Vírgula 10 3 2 2 3 4" xfId="42785"/>
    <cellStyle name="Vírgula 10 3 2 2 3 5" xfId="42786"/>
    <cellStyle name="Vírgula 10 3 2 2 3 6" xfId="42787"/>
    <cellStyle name="Vírgula 10 3 2 2 4" xfId="42788"/>
    <cellStyle name="Vírgula 10 3 2 2 4 2" xfId="42789"/>
    <cellStyle name="Vírgula 10 3 2 2 4 3" xfId="42790"/>
    <cellStyle name="Vírgula 10 3 2 2 4 4" xfId="42791"/>
    <cellStyle name="Vírgula 10 3 2 2 5" xfId="42792"/>
    <cellStyle name="Vírgula 10 3 2 2 5 2" xfId="42793"/>
    <cellStyle name="Vírgula 10 3 2 2 5 3" xfId="42794"/>
    <cellStyle name="Vírgula 10 3 2 2 5 4" xfId="42795"/>
    <cellStyle name="Vírgula 10 3 2 2 6" xfId="42796"/>
    <cellStyle name="Vírgula 10 3 2 2 6 2" xfId="42797"/>
    <cellStyle name="Vírgula 10 3 2 2 6 3" xfId="42798"/>
    <cellStyle name="Vírgula 10 3 2 2 6 4" xfId="42799"/>
    <cellStyle name="Vírgula 10 3 2 2 7" xfId="42800"/>
    <cellStyle name="Vírgula 10 3 2 2 7 2" xfId="42801"/>
    <cellStyle name="Vírgula 10 3 2 2 7 3" xfId="42802"/>
    <cellStyle name="Vírgula 10 3 2 2 8" xfId="42803"/>
    <cellStyle name="Vírgula 10 3 2 2 9" xfId="42804"/>
    <cellStyle name="Vírgula 10 3 2 3" xfId="42805"/>
    <cellStyle name="Vírgula 10 3 2 3 2" xfId="42806"/>
    <cellStyle name="Vírgula 10 3 2 3 2 2" xfId="42807"/>
    <cellStyle name="Vírgula 10 3 2 3 2 2 2" xfId="42808"/>
    <cellStyle name="Vírgula 10 3 2 3 2 2 3" xfId="42809"/>
    <cellStyle name="Vírgula 10 3 2 3 2 2 4" xfId="42810"/>
    <cellStyle name="Vírgula 10 3 2 3 2 3" xfId="42811"/>
    <cellStyle name="Vírgula 10 3 2 3 2 3 2" xfId="42812"/>
    <cellStyle name="Vírgula 10 3 2 3 2 3 3" xfId="42813"/>
    <cellStyle name="Vírgula 10 3 2 3 2 4" xfId="42814"/>
    <cellStyle name="Vírgula 10 3 2 3 2 5" xfId="42815"/>
    <cellStyle name="Vírgula 10 3 2 3 2 6" xfId="42816"/>
    <cellStyle name="Vírgula 10 3 2 3 3" xfId="42817"/>
    <cellStyle name="Vírgula 10 3 2 3 3 2" xfId="42818"/>
    <cellStyle name="Vírgula 10 3 2 3 3 3" xfId="42819"/>
    <cellStyle name="Vírgula 10 3 2 3 3 4" xfId="42820"/>
    <cellStyle name="Vírgula 10 3 2 3 4" xfId="42821"/>
    <cellStyle name="Vírgula 10 3 2 3 4 2" xfId="42822"/>
    <cellStyle name="Vírgula 10 3 2 3 4 3" xfId="42823"/>
    <cellStyle name="Vírgula 10 3 2 3 4 4" xfId="42824"/>
    <cellStyle name="Vírgula 10 3 2 3 5" xfId="42825"/>
    <cellStyle name="Vírgula 10 3 2 3 5 2" xfId="42826"/>
    <cellStyle name="Vírgula 10 3 2 3 5 3" xfId="42827"/>
    <cellStyle name="Vírgula 10 3 2 3 5 4" xfId="42828"/>
    <cellStyle name="Vírgula 10 3 2 3 6" xfId="42829"/>
    <cellStyle name="Vírgula 10 3 2 3 6 2" xfId="42830"/>
    <cellStyle name="Vírgula 10 3 2 3 6 3" xfId="42831"/>
    <cellStyle name="Vírgula 10 3 2 3 7" xfId="42832"/>
    <cellStyle name="Vírgula 10 3 2 3 8" xfId="42833"/>
    <cellStyle name="Vírgula 10 3 2 3 9" xfId="42834"/>
    <cellStyle name="Vírgula 10 3 2 4" xfId="42835"/>
    <cellStyle name="Vírgula 10 3 2 4 2" xfId="42836"/>
    <cellStyle name="Vírgula 10 3 2 4 2 2" xfId="42837"/>
    <cellStyle name="Vírgula 10 3 2 4 2 3" xfId="42838"/>
    <cellStyle name="Vírgula 10 3 2 4 2 4" xfId="42839"/>
    <cellStyle name="Vírgula 10 3 2 4 3" xfId="42840"/>
    <cellStyle name="Vírgula 10 3 2 4 3 2" xfId="42841"/>
    <cellStyle name="Vírgula 10 3 2 4 3 3" xfId="42842"/>
    <cellStyle name="Vírgula 10 3 2 4 4" xfId="42843"/>
    <cellStyle name="Vírgula 10 3 2 4 5" xfId="42844"/>
    <cellStyle name="Vírgula 10 3 2 4 6" xfId="42845"/>
    <cellStyle name="Vírgula 10 3 2 5" xfId="42846"/>
    <cellStyle name="Vírgula 10 3 2 5 2" xfId="42847"/>
    <cellStyle name="Vírgula 10 3 2 5 3" xfId="42848"/>
    <cellStyle name="Vírgula 10 3 2 5 4" xfId="42849"/>
    <cellStyle name="Vírgula 10 3 2 6" xfId="42850"/>
    <cellStyle name="Vírgula 10 3 2 6 2" xfId="42851"/>
    <cellStyle name="Vírgula 10 3 2 6 3" xfId="42852"/>
    <cellStyle name="Vírgula 10 3 2 6 4" xfId="42853"/>
    <cellStyle name="Vírgula 10 3 2 7" xfId="42854"/>
    <cellStyle name="Vírgula 10 3 2 7 2" xfId="42855"/>
    <cellStyle name="Vírgula 10 3 2 7 3" xfId="42856"/>
    <cellStyle name="Vírgula 10 3 2 7 4" xfId="42857"/>
    <cellStyle name="Vírgula 10 3 2 8" xfId="42858"/>
    <cellStyle name="Vírgula 10 3 2 8 2" xfId="42859"/>
    <cellStyle name="Vírgula 10 3 2 8 3" xfId="42860"/>
    <cellStyle name="Vírgula 10 3 2 9" xfId="42861"/>
    <cellStyle name="Vírgula 10 3 3" xfId="42862"/>
    <cellStyle name="Vírgula 10 3 3 10" xfId="42863"/>
    <cellStyle name="Vírgula 10 3 3 2" xfId="42864"/>
    <cellStyle name="Vírgula 10 3 3 2 2" xfId="42865"/>
    <cellStyle name="Vírgula 10 3 3 2 2 2" xfId="42866"/>
    <cellStyle name="Vírgula 10 3 3 2 2 2 2" xfId="42867"/>
    <cellStyle name="Vírgula 10 3 3 2 2 2 3" xfId="42868"/>
    <cellStyle name="Vírgula 10 3 3 2 2 2 4" xfId="42869"/>
    <cellStyle name="Vírgula 10 3 3 2 2 3" xfId="42870"/>
    <cellStyle name="Vírgula 10 3 3 2 2 3 2" xfId="42871"/>
    <cellStyle name="Vírgula 10 3 3 2 2 3 3" xfId="42872"/>
    <cellStyle name="Vírgula 10 3 3 2 2 4" xfId="42873"/>
    <cellStyle name="Vírgula 10 3 3 2 2 5" xfId="42874"/>
    <cellStyle name="Vírgula 10 3 3 2 2 6" xfId="42875"/>
    <cellStyle name="Vírgula 10 3 3 2 3" xfId="42876"/>
    <cellStyle name="Vírgula 10 3 3 2 3 2" xfId="42877"/>
    <cellStyle name="Vírgula 10 3 3 2 3 3" xfId="42878"/>
    <cellStyle name="Vírgula 10 3 3 2 3 4" xfId="42879"/>
    <cellStyle name="Vírgula 10 3 3 2 4" xfId="42880"/>
    <cellStyle name="Vírgula 10 3 3 2 4 2" xfId="42881"/>
    <cellStyle name="Vírgula 10 3 3 2 4 3" xfId="42882"/>
    <cellStyle name="Vírgula 10 3 3 2 4 4" xfId="42883"/>
    <cellStyle name="Vírgula 10 3 3 2 5" xfId="42884"/>
    <cellStyle name="Vírgula 10 3 3 2 5 2" xfId="42885"/>
    <cellStyle name="Vírgula 10 3 3 2 5 3" xfId="42886"/>
    <cellStyle name="Vírgula 10 3 3 2 5 4" xfId="42887"/>
    <cellStyle name="Vírgula 10 3 3 2 6" xfId="42888"/>
    <cellStyle name="Vírgula 10 3 3 2 6 2" xfId="42889"/>
    <cellStyle name="Vírgula 10 3 3 2 6 3" xfId="42890"/>
    <cellStyle name="Vírgula 10 3 3 2 7" xfId="42891"/>
    <cellStyle name="Vírgula 10 3 3 2 8" xfId="42892"/>
    <cellStyle name="Vírgula 10 3 3 2 9" xfId="42893"/>
    <cellStyle name="Vírgula 10 3 3 3" xfId="42894"/>
    <cellStyle name="Vírgula 10 3 3 3 2" xfId="42895"/>
    <cellStyle name="Vírgula 10 3 3 3 2 2" xfId="42896"/>
    <cellStyle name="Vírgula 10 3 3 3 2 3" xfId="42897"/>
    <cellStyle name="Vírgula 10 3 3 3 2 4" xfId="42898"/>
    <cellStyle name="Vírgula 10 3 3 3 3" xfId="42899"/>
    <cellStyle name="Vírgula 10 3 3 3 3 2" xfId="42900"/>
    <cellStyle name="Vírgula 10 3 3 3 3 3" xfId="42901"/>
    <cellStyle name="Vírgula 10 3 3 3 4" xfId="42902"/>
    <cellStyle name="Vírgula 10 3 3 3 5" xfId="42903"/>
    <cellStyle name="Vírgula 10 3 3 3 6" xfId="42904"/>
    <cellStyle name="Vírgula 10 3 3 4" xfId="42905"/>
    <cellStyle name="Vírgula 10 3 3 4 2" xfId="42906"/>
    <cellStyle name="Vírgula 10 3 3 4 3" xfId="42907"/>
    <cellStyle name="Vírgula 10 3 3 4 4" xfId="42908"/>
    <cellStyle name="Vírgula 10 3 3 5" xfId="42909"/>
    <cellStyle name="Vírgula 10 3 3 5 2" xfId="42910"/>
    <cellStyle name="Vírgula 10 3 3 5 3" xfId="42911"/>
    <cellStyle name="Vírgula 10 3 3 5 4" xfId="42912"/>
    <cellStyle name="Vírgula 10 3 3 6" xfId="42913"/>
    <cellStyle name="Vírgula 10 3 3 6 2" xfId="42914"/>
    <cellStyle name="Vírgula 10 3 3 6 3" xfId="42915"/>
    <cellStyle name="Vírgula 10 3 3 6 4" xfId="42916"/>
    <cellStyle name="Vírgula 10 3 3 7" xfId="42917"/>
    <cellStyle name="Vírgula 10 3 3 7 2" xfId="42918"/>
    <cellStyle name="Vírgula 10 3 3 7 3" xfId="42919"/>
    <cellStyle name="Vírgula 10 3 3 8" xfId="42920"/>
    <cellStyle name="Vírgula 10 3 3 9" xfId="42921"/>
    <cellStyle name="Vírgula 10 3 4" xfId="42922"/>
    <cellStyle name="Vírgula 10 3 4 2" xfId="42923"/>
    <cellStyle name="Vírgula 10 3 4 2 2" xfId="42924"/>
    <cellStyle name="Vírgula 10 3 4 2 2 2" xfId="42925"/>
    <cellStyle name="Vírgula 10 3 4 2 2 3" xfId="42926"/>
    <cellStyle name="Vírgula 10 3 4 2 2 4" xfId="42927"/>
    <cellStyle name="Vírgula 10 3 4 2 3" xfId="42928"/>
    <cellStyle name="Vírgula 10 3 4 2 3 2" xfId="42929"/>
    <cellStyle name="Vírgula 10 3 4 2 3 3" xfId="42930"/>
    <cellStyle name="Vírgula 10 3 4 2 4" xfId="42931"/>
    <cellStyle name="Vírgula 10 3 4 2 5" xfId="42932"/>
    <cellStyle name="Vírgula 10 3 4 2 6" xfId="42933"/>
    <cellStyle name="Vírgula 10 3 4 3" xfId="42934"/>
    <cellStyle name="Vírgula 10 3 4 3 2" xfId="42935"/>
    <cellStyle name="Vírgula 10 3 4 3 3" xfId="42936"/>
    <cellStyle name="Vírgula 10 3 4 3 4" xfId="42937"/>
    <cellStyle name="Vírgula 10 3 4 4" xfId="42938"/>
    <cellStyle name="Vírgula 10 3 4 4 2" xfId="42939"/>
    <cellStyle name="Vírgula 10 3 4 4 3" xfId="42940"/>
    <cellStyle name="Vírgula 10 3 4 4 4" xfId="42941"/>
    <cellStyle name="Vírgula 10 3 4 5" xfId="42942"/>
    <cellStyle name="Vírgula 10 3 4 5 2" xfId="42943"/>
    <cellStyle name="Vírgula 10 3 4 5 3" xfId="42944"/>
    <cellStyle name="Vírgula 10 3 4 5 4" xfId="42945"/>
    <cellStyle name="Vírgula 10 3 4 6" xfId="42946"/>
    <cellStyle name="Vírgula 10 3 4 6 2" xfId="42947"/>
    <cellStyle name="Vírgula 10 3 4 6 3" xfId="42948"/>
    <cellStyle name="Vírgula 10 3 4 7" xfId="42949"/>
    <cellStyle name="Vírgula 10 3 4 8" xfId="42950"/>
    <cellStyle name="Vírgula 10 3 4 9" xfId="42951"/>
    <cellStyle name="Vírgula 10 3 5" xfId="42952"/>
    <cellStyle name="Vírgula 10 3 5 2" xfId="42953"/>
    <cellStyle name="Vírgula 10 3 5 2 2" xfId="42954"/>
    <cellStyle name="Vírgula 10 3 5 2 2 2" xfId="42955"/>
    <cellStyle name="Vírgula 10 3 5 2 2 3" xfId="42956"/>
    <cellStyle name="Vírgula 10 3 5 2 2 4" xfId="42957"/>
    <cellStyle name="Vírgula 10 3 5 2 3" xfId="42958"/>
    <cellStyle name="Vírgula 10 3 5 2 3 2" xfId="42959"/>
    <cellStyle name="Vírgula 10 3 5 2 3 3" xfId="42960"/>
    <cellStyle name="Vírgula 10 3 5 2 4" xfId="42961"/>
    <cellStyle name="Vírgula 10 3 5 2 5" xfId="42962"/>
    <cellStyle name="Vírgula 10 3 5 2 6" xfId="42963"/>
    <cellStyle name="Vírgula 10 3 5 3" xfId="42964"/>
    <cellStyle name="Vírgula 10 3 5 3 2" xfId="42965"/>
    <cellStyle name="Vírgula 10 3 5 3 3" xfId="42966"/>
    <cellStyle name="Vírgula 10 3 5 3 4" xfId="42967"/>
    <cellStyle name="Vírgula 10 3 5 4" xfId="42968"/>
    <cellStyle name="Vírgula 10 3 5 4 2" xfId="42969"/>
    <cellStyle name="Vírgula 10 3 5 4 3" xfId="42970"/>
    <cellStyle name="Vírgula 10 3 5 4 4" xfId="42971"/>
    <cellStyle name="Vírgula 10 3 5 5" xfId="42972"/>
    <cellStyle name="Vírgula 10 3 5 5 2" xfId="42973"/>
    <cellStyle name="Vírgula 10 3 5 5 3" xfId="42974"/>
    <cellStyle name="Vírgula 10 3 5 5 4" xfId="42975"/>
    <cellStyle name="Vírgula 10 3 5 6" xfId="42976"/>
    <cellStyle name="Vírgula 10 3 5 6 2" xfId="42977"/>
    <cellStyle name="Vírgula 10 3 5 6 3" xfId="42978"/>
    <cellStyle name="Vírgula 10 3 5 7" xfId="42979"/>
    <cellStyle name="Vírgula 10 3 5 8" xfId="42980"/>
    <cellStyle name="Vírgula 10 3 5 9" xfId="42981"/>
    <cellStyle name="Vírgula 10 3 6" xfId="42982"/>
    <cellStyle name="Vírgula 10 3 6 2" xfId="42983"/>
    <cellStyle name="Vírgula 10 3 6 2 2" xfId="42984"/>
    <cellStyle name="Vírgula 10 3 6 2 2 2" xfId="42985"/>
    <cellStyle name="Vírgula 10 3 6 2 2 3" xfId="42986"/>
    <cellStyle name="Vírgula 10 3 6 2 2 4" xfId="42987"/>
    <cellStyle name="Vírgula 10 3 6 2 3" xfId="42988"/>
    <cellStyle name="Vírgula 10 3 6 2 3 2" xfId="42989"/>
    <cellStyle name="Vírgula 10 3 6 2 3 3" xfId="42990"/>
    <cellStyle name="Vírgula 10 3 6 2 4" xfId="42991"/>
    <cellStyle name="Vírgula 10 3 6 2 5" xfId="42992"/>
    <cellStyle name="Vírgula 10 3 6 2 6" xfId="42993"/>
    <cellStyle name="Vírgula 10 3 6 3" xfId="42994"/>
    <cellStyle name="Vírgula 10 3 6 3 2" xfId="42995"/>
    <cellStyle name="Vírgula 10 3 6 3 3" xfId="42996"/>
    <cellStyle name="Vírgula 10 3 6 3 4" xfId="42997"/>
    <cellStyle name="Vírgula 10 3 6 4" xfId="42998"/>
    <cellStyle name="Vírgula 10 3 6 4 2" xfId="42999"/>
    <cellStyle name="Vírgula 10 3 6 4 3" xfId="43000"/>
    <cellStyle name="Vírgula 10 3 6 4 4" xfId="43001"/>
    <cellStyle name="Vírgula 10 3 6 5" xfId="43002"/>
    <cellStyle name="Vírgula 10 3 6 5 2" xfId="43003"/>
    <cellStyle name="Vírgula 10 3 6 5 3" xfId="43004"/>
    <cellStyle name="Vírgula 10 3 6 6" xfId="43005"/>
    <cellStyle name="Vírgula 10 3 6 7" xfId="43006"/>
    <cellStyle name="Vírgula 10 3 6 8" xfId="43007"/>
    <cellStyle name="Vírgula 10 3 7" xfId="43008"/>
    <cellStyle name="Vírgula 10 3 7 2" xfId="43009"/>
    <cellStyle name="Vírgula 10 3 7 2 2" xfId="43010"/>
    <cellStyle name="Vírgula 10 3 7 2 3" xfId="43011"/>
    <cellStyle name="Vírgula 10 3 7 2 4" xfId="43012"/>
    <cellStyle name="Vírgula 10 3 7 3" xfId="43013"/>
    <cellStyle name="Vírgula 10 3 7 3 2" xfId="43014"/>
    <cellStyle name="Vírgula 10 3 7 3 3" xfId="43015"/>
    <cellStyle name="Vírgula 10 3 7 4" xfId="43016"/>
    <cellStyle name="Vírgula 10 3 7 5" xfId="43017"/>
    <cellStyle name="Vírgula 10 3 7 6" xfId="43018"/>
    <cellStyle name="Vírgula 10 3 8" xfId="43019"/>
    <cellStyle name="Vírgula 10 3 8 2" xfId="43020"/>
    <cellStyle name="Vírgula 10 3 8 3" xfId="43021"/>
    <cellStyle name="Vírgula 10 3 8 4" xfId="43022"/>
    <cellStyle name="Vírgula 10 3 9" xfId="43023"/>
    <cellStyle name="Vírgula 10 3 9 2" xfId="43024"/>
    <cellStyle name="Vírgula 10 3 9 3" xfId="43025"/>
    <cellStyle name="Vírgula 10 3 9 4" xfId="43026"/>
    <cellStyle name="Vírgula 10 4" xfId="43027"/>
    <cellStyle name="Vírgula 10 4 10" xfId="43028"/>
    <cellStyle name="Vírgula 10 4 10 2" xfId="43029"/>
    <cellStyle name="Vírgula 10 4 10 3" xfId="43030"/>
    <cellStyle name="Vírgula 10 4 10 4" xfId="43031"/>
    <cellStyle name="Vírgula 10 4 11" xfId="43032"/>
    <cellStyle name="Vírgula 10 4 11 2" xfId="43033"/>
    <cellStyle name="Vírgula 10 4 11 3" xfId="43034"/>
    <cellStyle name="Vírgula 10 4 12" xfId="43035"/>
    <cellStyle name="Vírgula 10 4 13" xfId="43036"/>
    <cellStyle name="Vírgula 10 4 14" xfId="43037"/>
    <cellStyle name="Vírgula 10 4 2" xfId="43038"/>
    <cellStyle name="Vírgula 10 4 2 10" xfId="43039"/>
    <cellStyle name="Vírgula 10 4 2 11" xfId="43040"/>
    <cellStyle name="Vírgula 10 4 2 2" xfId="43041"/>
    <cellStyle name="Vírgula 10 4 2 2 10" xfId="43042"/>
    <cellStyle name="Vírgula 10 4 2 2 2" xfId="43043"/>
    <cellStyle name="Vírgula 10 4 2 2 2 2" xfId="43044"/>
    <cellStyle name="Vírgula 10 4 2 2 2 2 2" xfId="43045"/>
    <cellStyle name="Vírgula 10 4 2 2 2 2 2 2" xfId="43046"/>
    <cellStyle name="Vírgula 10 4 2 2 2 2 2 3" xfId="43047"/>
    <cellStyle name="Vírgula 10 4 2 2 2 2 2 4" xfId="43048"/>
    <cellStyle name="Vírgula 10 4 2 2 2 2 3" xfId="43049"/>
    <cellStyle name="Vírgula 10 4 2 2 2 2 3 2" xfId="43050"/>
    <cellStyle name="Vírgula 10 4 2 2 2 2 3 3" xfId="43051"/>
    <cellStyle name="Vírgula 10 4 2 2 2 2 4" xfId="43052"/>
    <cellStyle name="Vírgula 10 4 2 2 2 2 5" xfId="43053"/>
    <cellStyle name="Vírgula 10 4 2 2 2 2 6" xfId="43054"/>
    <cellStyle name="Vírgula 10 4 2 2 2 3" xfId="43055"/>
    <cellStyle name="Vírgula 10 4 2 2 2 3 2" xfId="43056"/>
    <cellStyle name="Vírgula 10 4 2 2 2 3 3" xfId="43057"/>
    <cellStyle name="Vírgula 10 4 2 2 2 3 4" xfId="43058"/>
    <cellStyle name="Vírgula 10 4 2 2 2 4" xfId="43059"/>
    <cellStyle name="Vírgula 10 4 2 2 2 4 2" xfId="43060"/>
    <cellStyle name="Vírgula 10 4 2 2 2 4 3" xfId="43061"/>
    <cellStyle name="Vírgula 10 4 2 2 2 4 4" xfId="43062"/>
    <cellStyle name="Vírgula 10 4 2 2 2 5" xfId="43063"/>
    <cellStyle name="Vírgula 10 4 2 2 2 5 2" xfId="43064"/>
    <cellStyle name="Vírgula 10 4 2 2 2 5 3" xfId="43065"/>
    <cellStyle name="Vírgula 10 4 2 2 2 5 4" xfId="43066"/>
    <cellStyle name="Vírgula 10 4 2 2 2 6" xfId="43067"/>
    <cellStyle name="Vírgula 10 4 2 2 2 6 2" xfId="43068"/>
    <cellStyle name="Vírgula 10 4 2 2 2 6 3" xfId="43069"/>
    <cellStyle name="Vírgula 10 4 2 2 2 7" xfId="43070"/>
    <cellStyle name="Vírgula 10 4 2 2 2 8" xfId="43071"/>
    <cellStyle name="Vírgula 10 4 2 2 2 9" xfId="43072"/>
    <cellStyle name="Vírgula 10 4 2 2 3" xfId="43073"/>
    <cellStyle name="Vírgula 10 4 2 2 3 2" xfId="43074"/>
    <cellStyle name="Vírgula 10 4 2 2 3 2 2" xfId="43075"/>
    <cellStyle name="Vírgula 10 4 2 2 3 2 3" xfId="43076"/>
    <cellStyle name="Vírgula 10 4 2 2 3 2 4" xfId="43077"/>
    <cellStyle name="Vírgula 10 4 2 2 3 3" xfId="43078"/>
    <cellStyle name="Vírgula 10 4 2 2 3 3 2" xfId="43079"/>
    <cellStyle name="Vírgula 10 4 2 2 3 3 3" xfId="43080"/>
    <cellStyle name="Vírgula 10 4 2 2 3 4" xfId="43081"/>
    <cellStyle name="Vírgula 10 4 2 2 3 5" xfId="43082"/>
    <cellStyle name="Vírgula 10 4 2 2 3 6" xfId="43083"/>
    <cellStyle name="Vírgula 10 4 2 2 4" xfId="43084"/>
    <cellStyle name="Vírgula 10 4 2 2 4 2" xfId="43085"/>
    <cellStyle name="Vírgula 10 4 2 2 4 3" xfId="43086"/>
    <cellStyle name="Vírgula 10 4 2 2 4 4" xfId="43087"/>
    <cellStyle name="Vírgula 10 4 2 2 5" xfId="43088"/>
    <cellStyle name="Vírgula 10 4 2 2 5 2" xfId="43089"/>
    <cellStyle name="Vírgula 10 4 2 2 5 3" xfId="43090"/>
    <cellStyle name="Vírgula 10 4 2 2 5 4" xfId="43091"/>
    <cellStyle name="Vírgula 10 4 2 2 6" xfId="43092"/>
    <cellStyle name="Vírgula 10 4 2 2 6 2" xfId="43093"/>
    <cellStyle name="Vírgula 10 4 2 2 6 3" xfId="43094"/>
    <cellStyle name="Vírgula 10 4 2 2 6 4" xfId="43095"/>
    <cellStyle name="Vírgula 10 4 2 2 7" xfId="43096"/>
    <cellStyle name="Vírgula 10 4 2 2 7 2" xfId="43097"/>
    <cellStyle name="Vírgula 10 4 2 2 7 3" xfId="43098"/>
    <cellStyle name="Vírgula 10 4 2 2 8" xfId="43099"/>
    <cellStyle name="Vírgula 10 4 2 2 9" xfId="43100"/>
    <cellStyle name="Vírgula 10 4 2 3" xfId="43101"/>
    <cellStyle name="Vírgula 10 4 2 3 2" xfId="43102"/>
    <cellStyle name="Vírgula 10 4 2 3 2 2" xfId="43103"/>
    <cellStyle name="Vírgula 10 4 2 3 2 2 2" xfId="43104"/>
    <cellStyle name="Vírgula 10 4 2 3 2 2 3" xfId="43105"/>
    <cellStyle name="Vírgula 10 4 2 3 2 2 4" xfId="43106"/>
    <cellStyle name="Vírgula 10 4 2 3 2 3" xfId="43107"/>
    <cellStyle name="Vírgula 10 4 2 3 2 3 2" xfId="43108"/>
    <cellStyle name="Vírgula 10 4 2 3 2 3 3" xfId="43109"/>
    <cellStyle name="Vírgula 10 4 2 3 2 4" xfId="43110"/>
    <cellStyle name="Vírgula 10 4 2 3 2 5" xfId="43111"/>
    <cellStyle name="Vírgula 10 4 2 3 2 6" xfId="43112"/>
    <cellStyle name="Vírgula 10 4 2 3 3" xfId="43113"/>
    <cellStyle name="Vírgula 10 4 2 3 3 2" xfId="43114"/>
    <cellStyle name="Vírgula 10 4 2 3 3 3" xfId="43115"/>
    <cellStyle name="Vírgula 10 4 2 3 3 4" xfId="43116"/>
    <cellStyle name="Vírgula 10 4 2 3 4" xfId="43117"/>
    <cellStyle name="Vírgula 10 4 2 3 4 2" xfId="43118"/>
    <cellStyle name="Vírgula 10 4 2 3 4 3" xfId="43119"/>
    <cellStyle name="Vírgula 10 4 2 3 4 4" xfId="43120"/>
    <cellStyle name="Vírgula 10 4 2 3 5" xfId="43121"/>
    <cellStyle name="Vírgula 10 4 2 3 5 2" xfId="43122"/>
    <cellStyle name="Vírgula 10 4 2 3 5 3" xfId="43123"/>
    <cellStyle name="Vírgula 10 4 2 3 5 4" xfId="43124"/>
    <cellStyle name="Vírgula 10 4 2 3 6" xfId="43125"/>
    <cellStyle name="Vírgula 10 4 2 3 6 2" xfId="43126"/>
    <cellStyle name="Vírgula 10 4 2 3 6 3" xfId="43127"/>
    <cellStyle name="Vírgula 10 4 2 3 7" xfId="43128"/>
    <cellStyle name="Vírgula 10 4 2 3 8" xfId="43129"/>
    <cellStyle name="Vírgula 10 4 2 3 9" xfId="43130"/>
    <cellStyle name="Vírgula 10 4 2 4" xfId="43131"/>
    <cellStyle name="Vírgula 10 4 2 4 2" xfId="43132"/>
    <cellStyle name="Vírgula 10 4 2 4 2 2" xfId="43133"/>
    <cellStyle name="Vírgula 10 4 2 4 2 3" xfId="43134"/>
    <cellStyle name="Vírgula 10 4 2 4 2 4" xfId="43135"/>
    <cellStyle name="Vírgula 10 4 2 4 3" xfId="43136"/>
    <cellStyle name="Vírgula 10 4 2 4 3 2" xfId="43137"/>
    <cellStyle name="Vírgula 10 4 2 4 3 3" xfId="43138"/>
    <cellStyle name="Vírgula 10 4 2 4 4" xfId="43139"/>
    <cellStyle name="Vírgula 10 4 2 4 5" xfId="43140"/>
    <cellStyle name="Vírgula 10 4 2 4 6" xfId="43141"/>
    <cellStyle name="Vírgula 10 4 2 5" xfId="43142"/>
    <cellStyle name="Vírgula 10 4 2 5 2" xfId="43143"/>
    <cellStyle name="Vírgula 10 4 2 5 3" xfId="43144"/>
    <cellStyle name="Vírgula 10 4 2 5 4" xfId="43145"/>
    <cellStyle name="Vírgula 10 4 2 6" xfId="43146"/>
    <cellStyle name="Vírgula 10 4 2 6 2" xfId="43147"/>
    <cellStyle name="Vírgula 10 4 2 6 3" xfId="43148"/>
    <cellStyle name="Vírgula 10 4 2 6 4" xfId="43149"/>
    <cellStyle name="Vírgula 10 4 2 7" xfId="43150"/>
    <cellStyle name="Vírgula 10 4 2 7 2" xfId="43151"/>
    <cellStyle name="Vírgula 10 4 2 7 3" xfId="43152"/>
    <cellStyle name="Vírgula 10 4 2 7 4" xfId="43153"/>
    <cellStyle name="Vírgula 10 4 2 8" xfId="43154"/>
    <cellStyle name="Vírgula 10 4 2 8 2" xfId="43155"/>
    <cellStyle name="Vírgula 10 4 2 8 3" xfId="43156"/>
    <cellStyle name="Vírgula 10 4 2 9" xfId="43157"/>
    <cellStyle name="Vírgula 10 4 3" xfId="43158"/>
    <cellStyle name="Vírgula 10 4 3 10" xfId="43159"/>
    <cellStyle name="Vírgula 10 4 3 2" xfId="43160"/>
    <cellStyle name="Vírgula 10 4 3 2 2" xfId="43161"/>
    <cellStyle name="Vírgula 10 4 3 2 2 2" xfId="43162"/>
    <cellStyle name="Vírgula 10 4 3 2 2 2 2" xfId="43163"/>
    <cellStyle name="Vírgula 10 4 3 2 2 2 3" xfId="43164"/>
    <cellStyle name="Vírgula 10 4 3 2 2 2 4" xfId="43165"/>
    <cellStyle name="Vírgula 10 4 3 2 2 3" xfId="43166"/>
    <cellStyle name="Vírgula 10 4 3 2 2 3 2" xfId="43167"/>
    <cellStyle name="Vírgula 10 4 3 2 2 3 3" xfId="43168"/>
    <cellStyle name="Vírgula 10 4 3 2 2 4" xfId="43169"/>
    <cellStyle name="Vírgula 10 4 3 2 2 5" xfId="43170"/>
    <cellStyle name="Vírgula 10 4 3 2 2 6" xfId="43171"/>
    <cellStyle name="Vírgula 10 4 3 2 3" xfId="43172"/>
    <cellStyle name="Vírgula 10 4 3 2 3 2" xfId="43173"/>
    <cellStyle name="Vírgula 10 4 3 2 3 3" xfId="43174"/>
    <cellStyle name="Vírgula 10 4 3 2 3 4" xfId="43175"/>
    <cellStyle name="Vírgula 10 4 3 2 4" xfId="43176"/>
    <cellStyle name="Vírgula 10 4 3 2 4 2" xfId="43177"/>
    <cellStyle name="Vírgula 10 4 3 2 4 3" xfId="43178"/>
    <cellStyle name="Vírgula 10 4 3 2 4 4" xfId="43179"/>
    <cellStyle name="Vírgula 10 4 3 2 5" xfId="43180"/>
    <cellStyle name="Vírgula 10 4 3 2 5 2" xfId="43181"/>
    <cellStyle name="Vírgula 10 4 3 2 5 3" xfId="43182"/>
    <cellStyle name="Vírgula 10 4 3 2 5 4" xfId="43183"/>
    <cellStyle name="Vírgula 10 4 3 2 6" xfId="43184"/>
    <cellStyle name="Vírgula 10 4 3 2 6 2" xfId="43185"/>
    <cellStyle name="Vírgula 10 4 3 2 6 3" xfId="43186"/>
    <cellStyle name="Vírgula 10 4 3 2 7" xfId="43187"/>
    <cellStyle name="Vírgula 10 4 3 2 8" xfId="43188"/>
    <cellStyle name="Vírgula 10 4 3 2 9" xfId="43189"/>
    <cellStyle name="Vírgula 10 4 3 3" xfId="43190"/>
    <cellStyle name="Vírgula 10 4 3 3 2" xfId="43191"/>
    <cellStyle name="Vírgula 10 4 3 3 2 2" xfId="43192"/>
    <cellStyle name="Vírgula 10 4 3 3 2 3" xfId="43193"/>
    <cellStyle name="Vírgula 10 4 3 3 2 4" xfId="43194"/>
    <cellStyle name="Vírgula 10 4 3 3 3" xfId="43195"/>
    <cellStyle name="Vírgula 10 4 3 3 3 2" xfId="43196"/>
    <cellStyle name="Vírgula 10 4 3 3 3 3" xfId="43197"/>
    <cellStyle name="Vírgula 10 4 3 3 4" xfId="43198"/>
    <cellStyle name="Vírgula 10 4 3 3 5" xfId="43199"/>
    <cellStyle name="Vírgula 10 4 3 3 6" xfId="43200"/>
    <cellStyle name="Vírgula 10 4 3 4" xfId="43201"/>
    <cellStyle name="Vírgula 10 4 3 4 2" xfId="43202"/>
    <cellStyle name="Vírgula 10 4 3 4 3" xfId="43203"/>
    <cellStyle name="Vírgula 10 4 3 4 4" xfId="43204"/>
    <cellStyle name="Vírgula 10 4 3 5" xfId="43205"/>
    <cellStyle name="Vírgula 10 4 3 5 2" xfId="43206"/>
    <cellStyle name="Vírgula 10 4 3 5 3" xfId="43207"/>
    <cellStyle name="Vírgula 10 4 3 5 4" xfId="43208"/>
    <cellStyle name="Vírgula 10 4 3 6" xfId="43209"/>
    <cellStyle name="Vírgula 10 4 3 6 2" xfId="43210"/>
    <cellStyle name="Vírgula 10 4 3 6 3" xfId="43211"/>
    <cellStyle name="Vírgula 10 4 3 6 4" xfId="43212"/>
    <cellStyle name="Vírgula 10 4 3 7" xfId="43213"/>
    <cellStyle name="Vírgula 10 4 3 7 2" xfId="43214"/>
    <cellStyle name="Vírgula 10 4 3 7 3" xfId="43215"/>
    <cellStyle name="Vírgula 10 4 3 8" xfId="43216"/>
    <cellStyle name="Vírgula 10 4 3 9" xfId="43217"/>
    <cellStyle name="Vírgula 10 4 4" xfId="43218"/>
    <cellStyle name="Vírgula 10 4 4 2" xfId="43219"/>
    <cellStyle name="Vírgula 10 4 4 2 2" xfId="43220"/>
    <cellStyle name="Vírgula 10 4 4 2 2 2" xfId="43221"/>
    <cellStyle name="Vírgula 10 4 4 2 2 3" xfId="43222"/>
    <cellStyle name="Vírgula 10 4 4 2 2 4" xfId="43223"/>
    <cellStyle name="Vírgula 10 4 4 2 3" xfId="43224"/>
    <cellStyle name="Vírgula 10 4 4 2 3 2" xfId="43225"/>
    <cellStyle name="Vírgula 10 4 4 2 3 3" xfId="43226"/>
    <cellStyle name="Vírgula 10 4 4 2 4" xfId="43227"/>
    <cellStyle name="Vírgula 10 4 4 2 5" xfId="43228"/>
    <cellStyle name="Vírgula 10 4 4 2 6" xfId="43229"/>
    <cellStyle name="Vírgula 10 4 4 3" xfId="43230"/>
    <cellStyle name="Vírgula 10 4 4 3 2" xfId="43231"/>
    <cellStyle name="Vírgula 10 4 4 3 3" xfId="43232"/>
    <cellStyle name="Vírgula 10 4 4 3 4" xfId="43233"/>
    <cellStyle name="Vírgula 10 4 4 4" xfId="43234"/>
    <cellStyle name="Vírgula 10 4 4 4 2" xfId="43235"/>
    <cellStyle name="Vírgula 10 4 4 4 3" xfId="43236"/>
    <cellStyle name="Vírgula 10 4 4 4 4" xfId="43237"/>
    <cellStyle name="Vírgula 10 4 4 5" xfId="43238"/>
    <cellStyle name="Vírgula 10 4 4 5 2" xfId="43239"/>
    <cellStyle name="Vírgula 10 4 4 5 3" xfId="43240"/>
    <cellStyle name="Vírgula 10 4 4 5 4" xfId="43241"/>
    <cellStyle name="Vírgula 10 4 4 6" xfId="43242"/>
    <cellStyle name="Vírgula 10 4 4 6 2" xfId="43243"/>
    <cellStyle name="Vírgula 10 4 4 6 3" xfId="43244"/>
    <cellStyle name="Vírgula 10 4 4 7" xfId="43245"/>
    <cellStyle name="Vírgula 10 4 4 8" xfId="43246"/>
    <cellStyle name="Vírgula 10 4 4 9" xfId="43247"/>
    <cellStyle name="Vírgula 10 4 5" xfId="43248"/>
    <cellStyle name="Vírgula 10 4 5 2" xfId="43249"/>
    <cellStyle name="Vírgula 10 4 5 2 2" xfId="43250"/>
    <cellStyle name="Vírgula 10 4 5 2 2 2" xfId="43251"/>
    <cellStyle name="Vírgula 10 4 5 2 2 3" xfId="43252"/>
    <cellStyle name="Vírgula 10 4 5 2 2 4" xfId="43253"/>
    <cellStyle name="Vírgula 10 4 5 2 3" xfId="43254"/>
    <cellStyle name="Vírgula 10 4 5 2 3 2" xfId="43255"/>
    <cellStyle name="Vírgula 10 4 5 2 3 3" xfId="43256"/>
    <cellStyle name="Vírgula 10 4 5 2 4" xfId="43257"/>
    <cellStyle name="Vírgula 10 4 5 2 5" xfId="43258"/>
    <cellStyle name="Vírgula 10 4 5 2 6" xfId="43259"/>
    <cellStyle name="Vírgula 10 4 5 3" xfId="43260"/>
    <cellStyle name="Vírgula 10 4 5 3 2" xfId="43261"/>
    <cellStyle name="Vírgula 10 4 5 3 3" xfId="43262"/>
    <cellStyle name="Vírgula 10 4 5 3 4" xfId="43263"/>
    <cellStyle name="Vírgula 10 4 5 4" xfId="43264"/>
    <cellStyle name="Vírgula 10 4 5 4 2" xfId="43265"/>
    <cellStyle name="Vírgula 10 4 5 4 3" xfId="43266"/>
    <cellStyle name="Vírgula 10 4 5 4 4" xfId="43267"/>
    <cellStyle name="Vírgula 10 4 5 5" xfId="43268"/>
    <cellStyle name="Vírgula 10 4 5 5 2" xfId="43269"/>
    <cellStyle name="Vírgula 10 4 5 5 3" xfId="43270"/>
    <cellStyle name="Vírgula 10 4 5 5 4" xfId="43271"/>
    <cellStyle name="Vírgula 10 4 5 6" xfId="43272"/>
    <cellStyle name="Vírgula 10 4 5 6 2" xfId="43273"/>
    <cellStyle name="Vírgula 10 4 5 6 3" xfId="43274"/>
    <cellStyle name="Vírgula 10 4 5 7" xfId="43275"/>
    <cellStyle name="Vírgula 10 4 5 8" xfId="43276"/>
    <cellStyle name="Vírgula 10 4 5 9" xfId="43277"/>
    <cellStyle name="Vírgula 10 4 6" xfId="43278"/>
    <cellStyle name="Vírgula 10 4 6 2" xfId="43279"/>
    <cellStyle name="Vírgula 10 4 6 2 2" xfId="43280"/>
    <cellStyle name="Vírgula 10 4 6 2 2 2" xfId="43281"/>
    <cellStyle name="Vírgula 10 4 6 2 2 3" xfId="43282"/>
    <cellStyle name="Vírgula 10 4 6 2 2 4" xfId="43283"/>
    <cellStyle name="Vírgula 10 4 6 2 3" xfId="43284"/>
    <cellStyle name="Vírgula 10 4 6 2 3 2" xfId="43285"/>
    <cellStyle name="Vírgula 10 4 6 2 3 3" xfId="43286"/>
    <cellStyle name="Vírgula 10 4 6 2 4" xfId="43287"/>
    <cellStyle name="Vírgula 10 4 6 2 5" xfId="43288"/>
    <cellStyle name="Vírgula 10 4 6 2 6" xfId="43289"/>
    <cellStyle name="Vírgula 10 4 6 3" xfId="43290"/>
    <cellStyle name="Vírgula 10 4 6 3 2" xfId="43291"/>
    <cellStyle name="Vírgula 10 4 6 3 3" xfId="43292"/>
    <cellStyle name="Vírgula 10 4 6 3 4" xfId="43293"/>
    <cellStyle name="Vírgula 10 4 6 4" xfId="43294"/>
    <cellStyle name="Vírgula 10 4 6 4 2" xfId="43295"/>
    <cellStyle name="Vírgula 10 4 6 4 3" xfId="43296"/>
    <cellStyle name="Vírgula 10 4 6 4 4" xfId="43297"/>
    <cellStyle name="Vírgula 10 4 6 5" xfId="43298"/>
    <cellStyle name="Vírgula 10 4 6 5 2" xfId="43299"/>
    <cellStyle name="Vírgula 10 4 6 5 3" xfId="43300"/>
    <cellStyle name="Vírgula 10 4 6 6" xfId="43301"/>
    <cellStyle name="Vírgula 10 4 6 7" xfId="43302"/>
    <cellStyle name="Vírgula 10 4 6 8" xfId="43303"/>
    <cellStyle name="Vírgula 10 4 7" xfId="43304"/>
    <cellStyle name="Vírgula 10 4 7 2" xfId="43305"/>
    <cellStyle name="Vírgula 10 4 7 2 2" xfId="43306"/>
    <cellStyle name="Vírgula 10 4 7 2 3" xfId="43307"/>
    <cellStyle name="Vírgula 10 4 7 2 4" xfId="43308"/>
    <cellStyle name="Vírgula 10 4 7 3" xfId="43309"/>
    <cellStyle name="Vírgula 10 4 7 3 2" xfId="43310"/>
    <cellStyle name="Vírgula 10 4 7 3 3" xfId="43311"/>
    <cellStyle name="Vírgula 10 4 7 4" xfId="43312"/>
    <cellStyle name="Vírgula 10 4 7 5" xfId="43313"/>
    <cellStyle name="Vírgula 10 4 7 6" xfId="43314"/>
    <cellStyle name="Vírgula 10 4 8" xfId="43315"/>
    <cellStyle name="Vírgula 10 4 8 2" xfId="43316"/>
    <cellStyle name="Vírgula 10 4 8 3" xfId="43317"/>
    <cellStyle name="Vírgula 10 4 8 4" xfId="43318"/>
    <cellStyle name="Vírgula 10 4 9" xfId="43319"/>
    <cellStyle name="Vírgula 10 4 9 2" xfId="43320"/>
    <cellStyle name="Vírgula 10 4 9 3" xfId="43321"/>
    <cellStyle name="Vírgula 10 4 9 4" xfId="43322"/>
    <cellStyle name="Vírgula 10 5" xfId="43323"/>
    <cellStyle name="Vírgula 10 5 10" xfId="43324"/>
    <cellStyle name="Vírgula 10 5 11" xfId="43325"/>
    <cellStyle name="Vírgula 10 5 2" xfId="43326"/>
    <cellStyle name="Vírgula 10 5 2 10" xfId="43327"/>
    <cellStyle name="Vírgula 10 5 2 2" xfId="43328"/>
    <cellStyle name="Vírgula 10 5 2 2 2" xfId="43329"/>
    <cellStyle name="Vírgula 10 5 2 2 2 2" xfId="43330"/>
    <cellStyle name="Vírgula 10 5 2 2 2 2 2" xfId="43331"/>
    <cellStyle name="Vírgula 10 5 2 2 2 2 3" xfId="43332"/>
    <cellStyle name="Vírgula 10 5 2 2 2 2 4" xfId="43333"/>
    <cellStyle name="Vírgula 10 5 2 2 2 3" xfId="43334"/>
    <cellStyle name="Vírgula 10 5 2 2 2 3 2" xfId="43335"/>
    <cellStyle name="Vírgula 10 5 2 2 2 3 3" xfId="43336"/>
    <cellStyle name="Vírgula 10 5 2 2 2 4" xfId="43337"/>
    <cellStyle name="Vírgula 10 5 2 2 2 5" xfId="43338"/>
    <cellStyle name="Vírgula 10 5 2 2 2 6" xfId="43339"/>
    <cellStyle name="Vírgula 10 5 2 2 3" xfId="43340"/>
    <cellStyle name="Vírgula 10 5 2 2 3 2" xfId="43341"/>
    <cellStyle name="Vírgula 10 5 2 2 3 3" xfId="43342"/>
    <cellStyle name="Vírgula 10 5 2 2 3 4" xfId="43343"/>
    <cellStyle name="Vírgula 10 5 2 2 4" xfId="43344"/>
    <cellStyle name="Vírgula 10 5 2 2 4 2" xfId="43345"/>
    <cellStyle name="Vírgula 10 5 2 2 4 3" xfId="43346"/>
    <cellStyle name="Vírgula 10 5 2 2 4 4" xfId="43347"/>
    <cellStyle name="Vírgula 10 5 2 2 5" xfId="43348"/>
    <cellStyle name="Vírgula 10 5 2 2 5 2" xfId="43349"/>
    <cellStyle name="Vírgula 10 5 2 2 5 3" xfId="43350"/>
    <cellStyle name="Vírgula 10 5 2 2 5 4" xfId="43351"/>
    <cellStyle name="Vírgula 10 5 2 2 6" xfId="43352"/>
    <cellStyle name="Vírgula 10 5 2 2 6 2" xfId="43353"/>
    <cellStyle name="Vírgula 10 5 2 2 6 3" xfId="43354"/>
    <cellStyle name="Vírgula 10 5 2 2 7" xfId="43355"/>
    <cellStyle name="Vírgula 10 5 2 2 8" xfId="43356"/>
    <cellStyle name="Vírgula 10 5 2 2 9" xfId="43357"/>
    <cellStyle name="Vírgula 10 5 2 3" xfId="43358"/>
    <cellStyle name="Vírgula 10 5 2 3 2" xfId="43359"/>
    <cellStyle name="Vírgula 10 5 2 3 2 2" xfId="43360"/>
    <cellStyle name="Vírgula 10 5 2 3 2 3" xfId="43361"/>
    <cellStyle name="Vírgula 10 5 2 3 2 4" xfId="43362"/>
    <cellStyle name="Vírgula 10 5 2 3 3" xfId="43363"/>
    <cellStyle name="Vírgula 10 5 2 3 3 2" xfId="43364"/>
    <cellStyle name="Vírgula 10 5 2 3 3 3" xfId="43365"/>
    <cellStyle name="Vírgula 10 5 2 3 4" xfId="43366"/>
    <cellStyle name="Vírgula 10 5 2 3 5" xfId="43367"/>
    <cellStyle name="Vírgula 10 5 2 3 6" xfId="43368"/>
    <cellStyle name="Vírgula 10 5 2 4" xfId="43369"/>
    <cellStyle name="Vírgula 10 5 2 4 2" xfId="43370"/>
    <cellStyle name="Vírgula 10 5 2 4 3" xfId="43371"/>
    <cellStyle name="Vírgula 10 5 2 4 4" xfId="43372"/>
    <cellStyle name="Vírgula 10 5 2 5" xfId="43373"/>
    <cellStyle name="Vírgula 10 5 2 5 2" xfId="43374"/>
    <cellStyle name="Vírgula 10 5 2 5 3" xfId="43375"/>
    <cellStyle name="Vírgula 10 5 2 5 4" xfId="43376"/>
    <cellStyle name="Vírgula 10 5 2 6" xfId="43377"/>
    <cellStyle name="Vírgula 10 5 2 6 2" xfId="43378"/>
    <cellStyle name="Vírgula 10 5 2 6 3" xfId="43379"/>
    <cellStyle name="Vírgula 10 5 2 6 4" xfId="43380"/>
    <cellStyle name="Vírgula 10 5 2 7" xfId="43381"/>
    <cellStyle name="Vírgula 10 5 2 7 2" xfId="43382"/>
    <cellStyle name="Vírgula 10 5 2 7 3" xfId="43383"/>
    <cellStyle name="Vírgula 10 5 2 8" xfId="43384"/>
    <cellStyle name="Vírgula 10 5 2 9" xfId="43385"/>
    <cellStyle name="Vírgula 10 5 3" xfId="43386"/>
    <cellStyle name="Vírgula 10 5 3 2" xfId="43387"/>
    <cellStyle name="Vírgula 10 5 3 2 2" xfId="43388"/>
    <cellStyle name="Vírgula 10 5 3 2 2 2" xfId="43389"/>
    <cellStyle name="Vírgula 10 5 3 2 2 3" xfId="43390"/>
    <cellStyle name="Vírgula 10 5 3 2 2 4" xfId="43391"/>
    <cellStyle name="Vírgula 10 5 3 2 3" xfId="43392"/>
    <cellStyle name="Vírgula 10 5 3 2 3 2" xfId="43393"/>
    <cellStyle name="Vírgula 10 5 3 2 3 3" xfId="43394"/>
    <cellStyle name="Vírgula 10 5 3 2 4" xfId="43395"/>
    <cellStyle name="Vírgula 10 5 3 2 5" xfId="43396"/>
    <cellStyle name="Vírgula 10 5 3 2 6" xfId="43397"/>
    <cellStyle name="Vírgula 10 5 3 3" xfId="43398"/>
    <cellStyle name="Vírgula 10 5 3 3 2" xfId="43399"/>
    <cellStyle name="Vírgula 10 5 3 3 3" xfId="43400"/>
    <cellStyle name="Vírgula 10 5 3 3 4" xfId="43401"/>
    <cellStyle name="Vírgula 10 5 3 4" xfId="43402"/>
    <cellStyle name="Vírgula 10 5 3 4 2" xfId="43403"/>
    <cellStyle name="Vírgula 10 5 3 4 3" xfId="43404"/>
    <cellStyle name="Vírgula 10 5 3 4 4" xfId="43405"/>
    <cellStyle name="Vírgula 10 5 3 5" xfId="43406"/>
    <cellStyle name="Vírgula 10 5 3 5 2" xfId="43407"/>
    <cellStyle name="Vírgula 10 5 3 5 3" xfId="43408"/>
    <cellStyle name="Vírgula 10 5 3 5 4" xfId="43409"/>
    <cellStyle name="Vírgula 10 5 3 6" xfId="43410"/>
    <cellStyle name="Vírgula 10 5 3 6 2" xfId="43411"/>
    <cellStyle name="Vírgula 10 5 3 6 3" xfId="43412"/>
    <cellStyle name="Vírgula 10 5 3 7" xfId="43413"/>
    <cellStyle name="Vírgula 10 5 3 8" xfId="43414"/>
    <cellStyle name="Vírgula 10 5 3 9" xfId="43415"/>
    <cellStyle name="Vírgula 10 5 4" xfId="43416"/>
    <cellStyle name="Vírgula 10 5 4 2" xfId="43417"/>
    <cellStyle name="Vírgula 10 5 4 2 2" xfId="43418"/>
    <cellStyle name="Vírgula 10 5 4 2 3" xfId="43419"/>
    <cellStyle name="Vírgula 10 5 4 2 4" xfId="43420"/>
    <cellStyle name="Vírgula 10 5 4 3" xfId="43421"/>
    <cellStyle name="Vírgula 10 5 4 3 2" xfId="43422"/>
    <cellStyle name="Vírgula 10 5 4 3 3" xfId="43423"/>
    <cellStyle name="Vírgula 10 5 4 4" xfId="43424"/>
    <cellStyle name="Vírgula 10 5 4 5" xfId="43425"/>
    <cellStyle name="Vírgula 10 5 4 6" xfId="43426"/>
    <cellStyle name="Vírgula 10 5 5" xfId="43427"/>
    <cellStyle name="Vírgula 10 5 5 2" xfId="43428"/>
    <cellStyle name="Vírgula 10 5 5 3" xfId="43429"/>
    <cellStyle name="Vírgula 10 5 5 4" xfId="43430"/>
    <cellStyle name="Vírgula 10 5 6" xfId="43431"/>
    <cellStyle name="Vírgula 10 5 6 2" xfId="43432"/>
    <cellStyle name="Vírgula 10 5 6 3" xfId="43433"/>
    <cellStyle name="Vírgula 10 5 6 4" xfId="43434"/>
    <cellStyle name="Vírgula 10 5 7" xfId="43435"/>
    <cellStyle name="Vírgula 10 5 7 2" xfId="43436"/>
    <cellStyle name="Vírgula 10 5 7 3" xfId="43437"/>
    <cellStyle name="Vírgula 10 5 7 4" xfId="43438"/>
    <cellStyle name="Vírgula 10 5 8" xfId="43439"/>
    <cellStyle name="Vírgula 10 5 8 2" xfId="43440"/>
    <cellStyle name="Vírgula 10 5 8 3" xfId="43441"/>
    <cellStyle name="Vírgula 10 5 9" xfId="43442"/>
    <cellStyle name="Vírgula 10 6" xfId="43443"/>
    <cellStyle name="Vírgula 10 6 10" xfId="43444"/>
    <cellStyle name="Vírgula 10 6 11" xfId="43445"/>
    <cellStyle name="Vírgula 10 6 2" xfId="43446"/>
    <cellStyle name="Vírgula 10 6 2 10" xfId="43447"/>
    <cellStyle name="Vírgula 10 6 2 2" xfId="43448"/>
    <cellStyle name="Vírgula 10 6 2 2 2" xfId="43449"/>
    <cellStyle name="Vírgula 10 6 2 2 2 2" xfId="43450"/>
    <cellStyle name="Vírgula 10 6 2 2 2 2 2" xfId="43451"/>
    <cellStyle name="Vírgula 10 6 2 2 2 2 3" xfId="43452"/>
    <cellStyle name="Vírgula 10 6 2 2 2 2 4" xfId="43453"/>
    <cellStyle name="Vírgula 10 6 2 2 2 3" xfId="43454"/>
    <cellStyle name="Vírgula 10 6 2 2 2 3 2" xfId="43455"/>
    <cellStyle name="Vírgula 10 6 2 2 2 3 3" xfId="43456"/>
    <cellStyle name="Vírgula 10 6 2 2 2 4" xfId="43457"/>
    <cellStyle name="Vírgula 10 6 2 2 2 5" xfId="43458"/>
    <cellStyle name="Vírgula 10 6 2 2 2 6" xfId="43459"/>
    <cellStyle name="Vírgula 10 6 2 2 3" xfId="43460"/>
    <cellStyle name="Vírgula 10 6 2 2 3 2" xfId="43461"/>
    <cellStyle name="Vírgula 10 6 2 2 3 3" xfId="43462"/>
    <cellStyle name="Vírgula 10 6 2 2 3 4" xfId="43463"/>
    <cellStyle name="Vírgula 10 6 2 2 4" xfId="43464"/>
    <cellStyle name="Vírgula 10 6 2 2 4 2" xfId="43465"/>
    <cellStyle name="Vírgula 10 6 2 2 4 3" xfId="43466"/>
    <cellStyle name="Vírgula 10 6 2 2 4 4" xfId="43467"/>
    <cellStyle name="Vírgula 10 6 2 2 5" xfId="43468"/>
    <cellStyle name="Vírgula 10 6 2 2 5 2" xfId="43469"/>
    <cellStyle name="Vírgula 10 6 2 2 5 3" xfId="43470"/>
    <cellStyle name="Vírgula 10 6 2 2 5 4" xfId="43471"/>
    <cellStyle name="Vírgula 10 6 2 2 6" xfId="43472"/>
    <cellStyle name="Vírgula 10 6 2 2 6 2" xfId="43473"/>
    <cellStyle name="Vírgula 10 6 2 2 6 3" xfId="43474"/>
    <cellStyle name="Vírgula 10 6 2 2 7" xfId="43475"/>
    <cellStyle name="Vírgula 10 6 2 2 8" xfId="43476"/>
    <cellStyle name="Vírgula 10 6 2 2 9" xfId="43477"/>
    <cellStyle name="Vírgula 10 6 2 3" xfId="43478"/>
    <cellStyle name="Vírgula 10 6 2 3 2" xfId="43479"/>
    <cellStyle name="Vírgula 10 6 2 3 2 2" xfId="43480"/>
    <cellStyle name="Vírgula 10 6 2 3 2 3" xfId="43481"/>
    <cellStyle name="Vírgula 10 6 2 3 2 4" xfId="43482"/>
    <cellStyle name="Vírgula 10 6 2 3 3" xfId="43483"/>
    <cellStyle name="Vírgula 10 6 2 3 3 2" xfId="43484"/>
    <cellStyle name="Vírgula 10 6 2 3 3 3" xfId="43485"/>
    <cellStyle name="Vírgula 10 6 2 3 4" xfId="43486"/>
    <cellStyle name="Vírgula 10 6 2 3 5" xfId="43487"/>
    <cellStyle name="Vírgula 10 6 2 3 6" xfId="43488"/>
    <cellStyle name="Vírgula 10 6 2 4" xfId="43489"/>
    <cellStyle name="Vírgula 10 6 2 4 2" xfId="43490"/>
    <cellStyle name="Vírgula 10 6 2 4 3" xfId="43491"/>
    <cellStyle name="Vírgula 10 6 2 4 4" xfId="43492"/>
    <cellStyle name="Vírgula 10 6 2 5" xfId="43493"/>
    <cellStyle name="Vírgula 10 6 2 5 2" xfId="43494"/>
    <cellStyle name="Vírgula 10 6 2 5 3" xfId="43495"/>
    <cellStyle name="Vírgula 10 6 2 5 4" xfId="43496"/>
    <cellStyle name="Vírgula 10 6 2 6" xfId="43497"/>
    <cellStyle name="Vírgula 10 6 2 6 2" xfId="43498"/>
    <cellStyle name="Vírgula 10 6 2 6 3" xfId="43499"/>
    <cellStyle name="Vírgula 10 6 2 6 4" xfId="43500"/>
    <cellStyle name="Vírgula 10 6 2 7" xfId="43501"/>
    <cellStyle name="Vírgula 10 6 2 7 2" xfId="43502"/>
    <cellStyle name="Vírgula 10 6 2 7 3" xfId="43503"/>
    <cellStyle name="Vírgula 10 6 2 8" xfId="43504"/>
    <cellStyle name="Vírgula 10 6 2 9" xfId="43505"/>
    <cellStyle name="Vírgula 10 6 3" xfId="43506"/>
    <cellStyle name="Vírgula 10 6 3 2" xfId="43507"/>
    <cellStyle name="Vírgula 10 6 3 2 2" xfId="43508"/>
    <cellStyle name="Vírgula 10 6 3 2 2 2" xfId="43509"/>
    <cellStyle name="Vírgula 10 6 3 2 2 3" xfId="43510"/>
    <cellStyle name="Vírgula 10 6 3 2 2 4" xfId="43511"/>
    <cellStyle name="Vírgula 10 6 3 2 3" xfId="43512"/>
    <cellStyle name="Vírgula 10 6 3 2 3 2" xfId="43513"/>
    <cellStyle name="Vírgula 10 6 3 2 3 3" xfId="43514"/>
    <cellStyle name="Vírgula 10 6 3 2 4" xfId="43515"/>
    <cellStyle name="Vírgula 10 6 3 2 5" xfId="43516"/>
    <cellStyle name="Vírgula 10 6 3 2 6" xfId="43517"/>
    <cellStyle name="Vírgula 10 6 3 3" xfId="43518"/>
    <cellStyle name="Vírgula 10 6 3 3 2" xfId="43519"/>
    <cellStyle name="Vírgula 10 6 3 3 3" xfId="43520"/>
    <cellStyle name="Vírgula 10 6 3 3 4" xfId="43521"/>
    <cellStyle name="Vírgula 10 6 3 4" xfId="43522"/>
    <cellStyle name="Vírgula 10 6 3 4 2" xfId="43523"/>
    <cellStyle name="Vírgula 10 6 3 4 3" xfId="43524"/>
    <cellStyle name="Vírgula 10 6 3 4 4" xfId="43525"/>
    <cellStyle name="Vírgula 10 6 3 5" xfId="43526"/>
    <cellStyle name="Vírgula 10 6 3 5 2" xfId="43527"/>
    <cellStyle name="Vírgula 10 6 3 5 3" xfId="43528"/>
    <cellStyle name="Vírgula 10 6 3 5 4" xfId="43529"/>
    <cellStyle name="Vírgula 10 6 3 6" xfId="43530"/>
    <cellStyle name="Vírgula 10 6 3 6 2" xfId="43531"/>
    <cellStyle name="Vírgula 10 6 3 6 3" xfId="43532"/>
    <cellStyle name="Vírgula 10 6 3 7" xfId="43533"/>
    <cellStyle name="Vírgula 10 6 3 8" xfId="43534"/>
    <cellStyle name="Vírgula 10 6 3 9" xfId="43535"/>
    <cellStyle name="Vírgula 10 6 4" xfId="43536"/>
    <cellStyle name="Vírgula 10 6 4 2" xfId="43537"/>
    <cellStyle name="Vírgula 10 6 4 2 2" xfId="43538"/>
    <cellStyle name="Vírgula 10 6 4 2 3" xfId="43539"/>
    <cellStyle name="Vírgula 10 6 4 2 4" xfId="43540"/>
    <cellStyle name="Vírgula 10 6 4 3" xfId="43541"/>
    <cellStyle name="Vírgula 10 6 4 3 2" xfId="43542"/>
    <cellStyle name="Vírgula 10 6 4 3 3" xfId="43543"/>
    <cellStyle name="Vírgula 10 6 4 4" xfId="43544"/>
    <cellStyle name="Vírgula 10 6 4 5" xfId="43545"/>
    <cellStyle name="Vírgula 10 6 4 6" xfId="43546"/>
    <cellStyle name="Vírgula 10 6 5" xfId="43547"/>
    <cellStyle name="Vírgula 10 6 5 2" xfId="43548"/>
    <cellStyle name="Vírgula 10 6 5 3" xfId="43549"/>
    <cellStyle name="Vírgula 10 6 5 4" xfId="43550"/>
    <cellStyle name="Vírgula 10 6 6" xfId="43551"/>
    <cellStyle name="Vírgula 10 6 6 2" xfId="43552"/>
    <cellStyle name="Vírgula 10 6 6 3" xfId="43553"/>
    <cellStyle name="Vírgula 10 6 6 4" xfId="43554"/>
    <cellStyle name="Vírgula 10 6 7" xfId="43555"/>
    <cellStyle name="Vírgula 10 6 7 2" xfId="43556"/>
    <cellStyle name="Vírgula 10 6 7 3" xfId="43557"/>
    <cellStyle name="Vírgula 10 6 7 4" xfId="43558"/>
    <cellStyle name="Vírgula 10 6 8" xfId="43559"/>
    <cellStyle name="Vírgula 10 6 8 2" xfId="43560"/>
    <cellStyle name="Vírgula 10 6 8 3" xfId="43561"/>
    <cellStyle name="Vírgula 10 6 9" xfId="43562"/>
    <cellStyle name="Vírgula 10 7" xfId="43563"/>
    <cellStyle name="Vírgula 10 7 10" xfId="43564"/>
    <cellStyle name="Vírgula 10 7 11" xfId="43565"/>
    <cellStyle name="Vírgula 10 7 2" xfId="43566"/>
    <cellStyle name="Vírgula 10 7 2 10" xfId="43567"/>
    <cellStyle name="Vírgula 10 7 2 2" xfId="43568"/>
    <cellStyle name="Vírgula 10 7 2 2 2" xfId="43569"/>
    <cellStyle name="Vírgula 10 7 2 2 2 2" xfId="43570"/>
    <cellStyle name="Vírgula 10 7 2 2 2 2 2" xfId="43571"/>
    <cellStyle name="Vírgula 10 7 2 2 2 2 3" xfId="43572"/>
    <cellStyle name="Vírgula 10 7 2 2 2 2 4" xfId="43573"/>
    <cellStyle name="Vírgula 10 7 2 2 2 3" xfId="43574"/>
    <cellStyle name="Vírgula 10 7 2 2 2 3 2" xfId="43575"/>
    <cellStyle name="Vírgula 10 7 2 2 2 3 3" xfId="43576"/>
    <cellStyle name="Vírgula 10 7 2 2 2 4" xfId="43577"/>
    <cellStyle name="Vírgula 10 7 2 2 2 5" xfId="43578"/>
    <cellStyle name="Vírgula 10 7 2 2 2 6" xfId="43579"/>
    <cellStyle name="Vírgula 10 7 2 2 3" xfId="43580"/>
    <cellStyle name="Vírgula 10 7 2 2 3 2" xfId="43581"/>
    <cellStyle name="Vírgula 10 7 2 2 3 3" xfId="43582"/>
    <cellStyle name="Vírgula 10 7 2 2 3 4" xfId="43583"/>
    <cellStyle name="Vírgula 10 7 2 2 4" xfId="43584"/>
    <cellStyle name="Vírgula 10 7 2 2 4 2" xfId="43585"/>
    <cellStyle name="Vírgula 10 7 2 2 4 3" xfId="43586"/>
    <cellStyle name="Vírgula 10 7 2 2 4 4" xfId="43587"/>
    <cellStyle name="Vírgula 10 7 2 2 5" xfId="43588"/>
    <cellStyle name="Vírgula 10 7 2 2 5 2" xfId="43589"/>
    <cellStyle name="Vírgula 10 7 2 2 5 3" xfId="43590"/>
    <cellStyle name="Vírgula 10 7 2 2 5 4" xfId="43591"/>
    <cellStyle name="Vírgula 10 7 2 2 6" xfId="43592"/>
    <cellStyle name="Vírgula 10 7 2 2 6 2" xfId="43593"/>
    <cellStyle name="Vírgula 10 7 2 2 6 3" xfId="43594"/>
    <cellStyle name="Vírgula 10 7 2 2 7" xfId="43595"/>
    <cellStyle name="Vírgula 10 7 2 2 8" xfId="43596"/>
    <cellStyle name="Vírgula 10 7 2 2 9" xfId="43597"/>
    <cellStyle name="Vírgula 10 7 2 3" xfId="43598"/>
    <cellStyle name="Vírgula 10 7 2 3 2" xfId="43599"/>
    <cellStyle name="Vírgula 10 7 2 3 2 2" xfId="43600"/>
    <cellStyle name="Vírgula 10 7 2 3 2 3" xfId="43601"/>
    <cellStyle name="Vírgula 10 7 2 3 2 4" xfId="43602"/>
    <cellStyle name="Vírgula 10 7 2 3 3" xfId="43603"/>
    <cellStyle name="Vírgula 10 7 2 3 3 2" xfId="43604"/>
    <cellStyle name="Vírgula 10 7 2 3 3 3" xfId="43605"/>
    <cellStyle name="Vírgula 10 7 2 3 4" xfId="43606"/>
    <cellStyle name="Vírgula 10 7 2 3 5" xfId="43607"/>
    <cellStyle name="Vírgula 10 7 2 3 6" xfId="43608"/>
    <cellStyle name="Vírgula 10 7 2 4" xfId="43609"/>
    <cellStyle name="Vírgula 10 7 2 4 2" xfId="43610"/>
    <cellStyle name="Vírgula 10 7 2 4 3" xfId="43611"/>
    <cellStyle name="Vírgula 10 7 2 4 4" xfId="43612"/>
    <cellStyle name="Vírgula 10 7 2 5" xfId="43613"/>
    <cellStyle name="Vírgula 10 7 2 5 2" xfId="43614"/>
    <cellStyle name="Vírgula 10 7 2 5 3" xfId="43615"/>
    <cellStyle name="Vírgula 10 7 2 5 4" xfId="43616"/>
    <cellStyle name="Vírgula 10 7 2 6" xfId="43617"/>
    <cellStyle name="Vírgula 10 7 2 6 2" xfId="43618"/>
    <cellStyle name="Vírgula 10 7 2 6 3" xfId="43619"/>
    <cellStyle name="Vírgula 10 7 2 6 4" xfId="43620"/>
    <cellStyle name="Vírgula 10 7 2 7" xfId="43621"/>
    <cellStyle name="Vírgula 10 7 2 7 2" xfId="43622"/>
    <cellStyle name="Vírgula 10 7 2 7 3" xfId="43623"/>
    <cellStyle name="Vírgula 10 7 2 8" xfId="43624"/>
    <cellStyle name="Vírgula 10 7 2 9" xfId="43625"/>
    <cellStyle name="Vírgula 10 7 3" xfId="43626"/>
    <cellStyle name="Vírgula 10 7 3 2" xfId="43627"/>
    <cellStyle name="Vírgula 10 7 3 2 2" xfId="43628"/>
    <cellStyle name="Vírgula 10 7 3 2 2 2" xfId="43629"/>
    <cellStyle name="Vírgula 10 7 3 2 2 3" xfId="43630"/>
    <cellStyle name="Vírgula 10 7 3 2 2 4" xfId="43631"/>
    <cellStyle name="Vírgula 10 7 3 2 3" xfId="43632"/>
    <cellStyle name="Vírgula 10 7 3 2 3 2" xfId="43633"/>
    <cellStyle name="Vírgula 10 7 3 2 3 3" xfId="43634"/>
    <cellStyle name="Vírgula 10 7 3 2 4" xfId="43635"/>
    <cellStyle name="Vírgula 10 7 3 2 5" xfId="43636"/>
    <cellStyle name="Vírgula 10 7 3 2 6" xfId="43637"/>
    <cellStyle name="Vírgula 10 7 3 3" xfId="43638"/>
    <cellStyle name="Vírgula 10 7 3 3 2" xfId="43639"/>
    <cellStyle name="Vírgula 10 7 3 3 3" xfId="43640"/>
    <cellStyle name="Vírgula 10 7 3 3 4" xfId="43641"/>
    <cellStyle name="Vírgula 10 7 3 4" xfId="43642"/>
    <cellStyle name="Vírgula 10 7 3 4 2" xfId="43643"/>
    <cellStyle name="Vírgula 10 7 3 4 3" xfId="43644"/>
    <cellStyle name="Vírgula 10 7 3 4 4" xfId="43645"/>
    <cellStyle name="Vírgula 10 7 3 5" xfId="43646"/>
    <cellStyle name="Vírgula 10 7 3 5 2" xfId="43647"/>
    <cellStyle name="Vírgula 10 7 3 5 3" xfId="43648"/>
    <cellStyle name="Vírgula 10 7 3 5 4" xfId="43649"/>
    <cellStyle name="Vírgula 10 7 3 6" xfId="43650"/>
    <cellStyle name="Vírgula 10 7 3 6 2" xfId="43651"/>
    <cellStyle name="Vírgula 10 7 3 6 3" xfId="43652"/>
    <cellStyle name="Vírgula 10 7 3 7" xfId="43653"/>
    <cellStyle name="Vírgula 10 7 3 8" xfId="43654"/>
    <cellStyle name="Vírgula 10 7 3 9" xfId="43655"/>
    <cellStyle name="Vírgula 10 7 4" xfId="43656"/>
    <cellStyle name="Vírgula 10 7 4 2" xfId="43657"/>
    <cellStyle name="Vírgula 10 7 4 2 2" xfId="43658"/>
    <cellStyle name="Vírgula 10 7 4 2 3" xfId="43659"/>
    <cellStyle name="Vírgula 10 7 4 2 4" xfId="43660"/>
    <cellStyle name="Vírgula 10 7 4 3" xfId="43661"/>
    <cellStyle name="Vírgula 10 7 4 3 2" xfId="43662"/>
    <cellStyle name="Vírgula 10 7 4 3 3" xfId="43663"/>
    <cellStyle name="Vírgula 10 7 4 4" xfId="43664"/>
    <cellStyle name="Vírgula 10 7 4 5" xfId="43665"/>
    <cellStyle name="Vírgula 10 7 4 6" xfId="43666"/>
    <cellStyle name="Vírgula 10 7 5" xfId="43667"/>
    <cellStyle name="Vírgula 10 7 5 2" xfId="43668"/>
    <cellStyle name="Vírgula 10 7 5 3" xfId="43669"/>
    <cellStyle name="Vírgula 10 7 5 4" xfId="43670"/>
    <cellStyle name="Vírgula 10 7 6" xfId="43671"/>
    <cellStyle name="Vírgula 10 7 6 2" xfId="43672"/>
    <cellStyle name="Vírgula 10 7 6 3" xfId="43673"/>
    <cellStyle name="Vírgula 10 7 6 4" xfId="43674"/>
    <cellStyle name="Vírgula 10 7 7" xfId="43675"/>
    <cellStyle name="Vírgula 10 7 7 2" xfId="43676"/>
    <cellStyle name="Vírgula 10 7 7 3" xfId="43677"/>
    <cellStyle name="Vírgula 10 7 7 4" xfId="43678"/>
    <cellStyle name="Vírgula 10 7 8" xfId="43679"/>
    <cellStyle name="Vírgula 10 7 8 2" xfId="43680"/>
    <cellStyle name="Vírgula 10 7 8 3" xfId="43681"/>
    <cellStyle name="Vírgula 10 7 9" xfId="43682"/>
    <cellStyle name="Vírgula 10 8" xfId="43683"/>
    <cellStyle name="Vírgula 10 8 10" xfId="43684"/>
    <cellStyle name="Vírgula 10 8 2" xfId="43685"/>
    <cellStyle name="Vírgula 10 8 2 2" xfId="43686"/>
    <cellStyle name="Vírgula 10 8 2 2 2" xfId="43687"/>
    <cellStyle name="Vírgula 10 8 2 2 2 2" xfId="43688"/>
    <cellStyle name="Vírgula 10 8 2 2 2 3" xfId="43689"/>
    <cellStyle name="Vírgula 10 8 2 2 2 4" xfId="43690"/>
    <cellStyle name="Vírgula 10 8 2 2 3" xfId="43691"/>
    <cellStyle name="Vírgula 10 8 2 2 3 2" xfId="43692"/>
    <cellStyle name="Vírgula 10 8 2 2 3 3" xfId="43693"/>
    <cellStyle name="Vírgula 10 8 2 2 4" xfId="43694"/>
    <cellStyle name="Vírgula 10 8 2 2 5" xfId="43695"/>
    <cellStyle name="Vírgula 10 8 2 2 6" xfId="43696"/>
    <cellStyle name="Vírgula 10 8 2 3" xfId="43697"/>
    <cellStyle name="Vírgula 10 8 2 3 2" xfId="43698"/>
    <cellStyle name="Vírgula 10 8 2 3 3" xfId="43699"/>
    <cellStyle name="Vírgula 10 8 2 3 4" xfId="43700"/>
    <cellStyle name="Vírgula 10 8 2 4" xfId="43701"/>
    <cellStyle name="Vírgula 10 8 2 4 2" xfId="43702"/>
    <cellStyle name="Vírgula 10 8 2 4 3" xfId="43703"/>
    <cellStyle name="Vírgula 10 8 2 4 4" xfId="43704"/>
    <cellStyle name="Vírgula 10 8 2 5" xfId="43705"/>
    <cellStyle name="Vírgula 10 8 2 5 2" xfId="43706"/>
    <cellStyle name="Vírgula 10 8 2 5 3" xfId="43707"/>
    <cellStyle name="Vírgula 10 8 2 5 4" xfId="43708"/>
    <cellStyle name="Vírgula 10 8 2 6" xfId="43709"/>
    <cellStyle name="Vírgula 10 8 2 6 2" xfId="43710"/>
    <cellStyle name="Vírgula 10 8 2 6 3" xfId="43711"/>
    <cellStyle name="Vírgula 10 8 2 7" xfId="43712"/>
    <cellStyle name="Vírgula 10 8 2 8" xfId="43713"/>
    <cellStyle name="Vírgula 10 8 2 9" xfId="43714"/>
    <cellStyle name="Vírgula 10 8 3" xfId="43715"/>
    <cellStyle name="Vírgula 10 8 3 2" xfId="43716"/>
    <cellStyle name="Vírgula 10 8 3 2 2" xfId="43717"/>
    <cellStyle name="Vírgula 10 8 3 2 3" xfId="43718"/>
    <cellStyle name="Vírgula 10 8 3 2 4" xfId="43719"/>
    <cellStyle name="Vírgula 10 8 3 3" xfId="43720"/>
    <cellStyle name="Vírgula 10 8 3 3 2" xfId="43721"/>
    <cellStyle name="Vírgula 10 8 3 3 3" xfId="43722"/>
    <cellStyle name="Vírgula 10 8 3 4" xfId="43723"/>
    <cellStyle name="Vírgula 10 8 3 5" xfId="43724"/>
    <cellStyle name="Vírgula 10 8 3 6" xfId="43725"/>
    <cellStyle name="Vírgula 10 8 4" xfId="43726"/>
    <cellStyle name="Vírgula 10 8 4 2" xfId="43727"/>
    <cellStyle name="Vírgula 10 8 4 3" xfId="43728"/>
    <cellStyle name="Vírgula 10 8 4 4" xfId="43729"/>
    <cellStyle name="Vírgula 10 8 5" xfId="43730"/>
    <cellStyle name="Vírgula 10 8 5 2" xfId="43731"/>
    <cellStyle name="Vírgula 10 8 5 3" xfId="43732"/>
    <cellStyle name="Vírgula 10 8 5 4" xfId="43733"/>
    <cellStyle name="Vírgula 10 8 6" xfId="43734"/>
    <cellStyle name="Vírgula 10 8 6 2" xfId="43735"/>
    <cellStyle name="Vírgula 10 8 6 3" xfId="43736"/>
    <cellStyle name="Vírgula 10 8 6 4" xfId="43737"/>
    <cellStyle name="Vírgula 10 8 7" xfId="43738"/>
    <cellStyle name="Vírgula 10 8 7 2" xfId="43739"/>
    <cellStyle name="Vírgula 10 8 7 3" xfId="43740"/>
    <cellStyle name="Vírgula 10 8 8" xfId="43741"/>
    <cellStyle name="Vírgula 10 8 9" xfId="43742"/>
    <cellStyle name="Vírgula 10 9" xfId="43743"/>
    <cellStyle name="Vírgula 10 9 2" xfId="43744"/>
    <cellStyle name="Vírgula 10 9 2 2" xfId="43745"/>
    <cellStyle name="Vírgula 10 9 2 2 2" xfId="43746"/>
    <cellStyle name="Vírgula 10 9 2 2 3" xfId="43747"/>
    <cellStyle name="Vírgula 10 9 2 2 4" xfId="43748"/>
    <cellStyle name="Vírgula 10 9 2 3" xfId="43749"/>
    <cellStyle name="Vírgula 10 9 2 3 2" xfId="43750"/>
    <cellStyle name="Vírgula 10 9 2 3 3" xfId="43751"/>
    <cellStyle name="Vírgula 10 9 2 4" xfId="43752"/>
    <cellStyle name="Vírgula 10 9 2 5" xfId="43753"/>
    <cellStyle name="Vírgula 10 9 2 6" xfId="43754"/>
    <cellStyle name="Vírgula 10 9 3" xfId="43755"/>
    <cellStyle name="Vírgula 10 9 3 2" xfId="43756"/>
    <cellStyle name="Vírgula 10 9 3 3" xfId="43757"/>
    <cellStyle name="Vírgula 10 9 3 4" xfId="43758"/>
    <cellStyle name="Vírgula 10 9 4" xfId="43759"/>
    <cellStyle name="Vírgula 10 9 4 2" xfId="43760"/>
    <cellStyle name="Vírgula 10 9 4 3" xfId="43761"/>
    <cellStyle name="Vírgula 10 9 4 4" xfId="43762"/>
    <cellStyle name="Vírgula 10 9 5" xfId="43763"/>
    <cellStyle name="Vírgula 10 9 5 2" xfId="43764"/>
    <cellStyle name="Vírgula 10 9 5 3" xfId="43765"/>
    <cellStyle name="Vírgula 10 9 5 4" xfId="43766"/>
    <cellStyle name="Vírgula 10 9 6" xfId="43767"/>
    <cellStyle name="Vírgula 10 9 6 2" xfId="43768"/>
    <cellStyle name="Vírgula 10 9 6 3" xfId="43769"/>
    <cellStyle name="Vírgula 10 9 7" xfId="43770"/>
    <cellStyle name="Vírgula 10 9 8" xfId="43771"/>
    <cellStyle name="Vírgula 10 9 9" xfId="43772"/>
    <cellStyle name="Vírgula 11" xfId="118"/>
    <cellStyle name="Vírgula 11 2" xfId="43773"/>
    <cellStyle name="Vírgula 11 2 2" xfId="43774"/>
    <cellStyle name="Vírgula 11 3" xfId="43775"/>
    <cellStyle name="Vírgula 11 4" xfId="43776"/>
    <cellStyle name="Vírgula 12" xfId="168"/>
    <cellStyle name="Vírgula 12 10" xfId="43777"/>
    <cellStyle name="Vírgula 12 10 2" xfId="43778"/>
    <cellStyle name="Vírgula 12 10 2 2" xfId="43779"/>
    <cellStyle name="Vírgula 12 10 2 2 2" xfId="43780"/>
    <cellStyle name="Vírgula 12 10 2 2 3" xfId="43781"/>
    <cellStyle name="Vírgula 12 10 2 2 4" xfId="43782"/>
    <cellStyle name="Vírgula 12 10 2 3" xfId="43783"/>
    <cellStyle name="Vírgula 12 10 2 3 2" xfId="43784"/>
    <cellStyle name="Vírgula 12 10 2 3 3" xfId="43785"/>
    <cellStyle name="Vírgula 12 10 2 4" xfId="43786"/>
    <cellStyle name="Vírgula 12 10 2 5" xfId="43787"/>
    <cellStyle name="Vírgula 12 10 2 6" xfId="43788"/>
    <cellStyle name="Vírgula 12 10 3" xfId="43789"/>
    <cellStyle name="Vírgula 12 10 3 2" xfId="43790"/>
    <cellStyle name="Vírgula 12 10 3 3" xfId="43791"/>
    <cellStyle name="Vírgula 12 10 3 4" xfId="43792"/>
    <cellStyle name="Vírgula 12 10 4" xfId="43793"/>
    <cellStyle name="Vírgula 12 10 4 2" xfId="43794"/>
    <cellStyle name="Vírgula 12 10 4 3" xfId="43795"/>
    <cellStyle name="Vírgula 12 10 4 4" xfId="43796"/>
    <cellStyle name="Vírgula 12 10 5" xfId="43797"/>
    <cellStyle name="Vírgula 12 10 5 2" xfId="43798"/>
    <cellStyle name="Vírgula 12 10 5 3" xfId="43799"/>
    <cellStyle name="Vírgula 12 10 5 4" xfId="43800"/>
    <cellStyle name="Vírgula 12 10 6" xfId="43801"/>
    <cellStyle name="Vírgula 12 10 6 2" xfId="43802"/>
    <cellStyle name="Vírgula 12 10 6 3" xfId="43803"/>
    <cellStyle name="Vírgula 12 10 7" xfId="43804"/>
    <cellStyle name="Vírgula 12 10 8" xfId="43805"/>
    <cellStyle name="Vírgula 12 10 9" xfId="43806"/>
    <cellStyle name="Vírgula 12 11" xfId="43807"/>
    <cellStyle name="Vírgula 12 11 2" xfId="43808"/>
    <cellStyle name="Vírgula 12 11 2 2" xfId="43809"/>
    <cellStyle name="Vírgula 12 11 2 2 2" xfId="43810"/>
    <cellStyle name="Vírgula 12 11 2 2 3" xfId="43811"/>
    <cellStyle name="Vírgula 12 11 2 2 4" xfId="43812"/>
    <cellStyle name="Vírgula 12 11 2 3" xfId="43813"/>
    <cellStyle name="Vírgula 12 11 2 3 2" xfId="43814"/>
    <cellStyle name="Vírgula 12 11 2 3 3" xfId="43815"/>
    <cellStyle name="Vírgula 12 11 2 4" xfId="43816"/>
    <cellStyle name="Vírgula 12 11 2 5" xfId="43817"/>
    <cellStyle name="Vírgula 12 11 2 6" xfId="43818"/>
    <cellStyle name="Vírgula 12 11 3" xfId="43819"/>
    <cellStyle name="Vírgula 12 11 3 2" xfId="43820"/>
    <cellStyle name="Vírgula 12 11 3 3" xfId="43821"/>
    <cellStyle name="Vírgula 12 11 3 4" xfId="43822"/>
    <cellStyle name="Vírgula 12 11 4" xfId="43823"/>
    <cellStyle name="Vírgula 12 11 4 2" xfId="43824"/>
    <cellStyle name="Vírgula 12 11 4 3" xfId="43825"/>
    <cellStyle name="Vírgula 12 11 4 4" xfId="43826"/>
    <cellStyle name="Vírgula 12 11 5" xfId="43827"/>
    <cellStyle name="Vírgula 12 11 5 2" xfId="43828"/>
    <cellStyle name="Vírgula 12 11 5 3" xfId="43829"/>
    <cellStyle name="Vírgula 12 11 6" xfId="43830"/>
    <cellStyle name="Vírgula 12 11 7" xfId="43831"/>
    <cellStyle name="Vírgula 12 11 8" xfId="43832"/>
    <cellStyle name="Vírgula 12 12" xfId="43833"/>
    <cellStyle name="Vírgula 12 12 2" xfId="43834"/>
    <cellStyle name="Vírgula 12 12 2 2" xfId="43835"/>
    <cellStyle name="Vírgula 12 12 2 3" xfId="43836"/>
    <cellStyle name="Vírgula 12 12 2 4" xfId="43837"/>
    <cellStyle name="Vírgula 12 12 3" xfId="43838"/>
    <cellStyle name="Vírgula 12 12 3 2" xfId="43839"/>
    <cellStyle name="Vírgula 12 12 3 3" xfId="43840"/>
    <cellStyle name="Vírgula 12 12 3 4" xfId="43841"/>
    <cellStyle name="Vírgula 12 12 4" xfId="43842"/>
    <cellStyle name="Vírgula 12 12 4 2" xfId="43843"/>
    <cellStyle name="Vírgula 12 12 4 3" xfId="43844"/>
    <cellStyle name="Vírgula 12 12 5" xfId="43845"/>
    <cellStyle name="Vírgula 12 12 6" xfId="43846"/>
    <cellStyle name="Vírgula 12 12 7" xfId="43847"/>
    <cellStyle name="Vírgula 12 13" xfId="43848"/>
    <cellStyle name="Vírgula 12 13 2" xfId="43849"/>
    <cellStyle name="Vírgula 12 13 3" xfId="43850"/>
    <cellStyle name="Vírgula 12 13 4" xfId="43851"/>
    <cellStyle name="Vírgula 12 14" xfId="43852"/>
    <cellStyle name="Vírgula 12 14 2" xfId="43853"/>
    <cellStyle name="Vírgula 12 14 3" xfId="43854"/>
    <cellStyle name="Vírgula 12 14 4" xfId="43855"/>
    <cellStyle name="Vírgula 12 15" xfId="43856"/>
    <cellStyle name="Vírgula 12 15 2" xfId="43857"/>
    <cellStyle name="Vírgula 12 15 3" xfId="43858"/>
    <cellStyle name="Vírgula 12 15 4" xfId="43859"/>
    <cellStyle name="Vírgula 12 16" xfId="43860"/>
    <cellStyle name="Vírgula 12 16 2" xfId="43861"/>
    <cellStyle name="Vírgula 12 16 3" xfId="43862"/>
    <cellStyle name="Vírgula 12 17" xfId="43863"/>
    <cellStyle name="Vírgula 12 18" xfId="43864"/>
    <cellStyle name="Vírgula 12 19" xfId="43865"/>
    <cellStyle name="Vírgula 12 2" xfId="230"/>
    <cellStyle name="Vírgula 12 2 10" xfId="43866"/>
    <cellStyle name="Vírgula 12 2 10 2" xfId="43867"/>
    <cellStyle name="Vírgula 12 2 10 3" xfId="43868"/>
    <cellStyle name="Vírgula 12 2 10 4" xfId="43869"/>
    <cellStyle name="Vírgula 12 2 11" xfId="43870"/>
    <cellStyle name="Vírgula 12 2 11 2" xfId="43871"/>
    <cellStyle name="Vírgula 12 2 11 3" xfId="43872"/>
    <cellStyle name="Vírgula 12 2 12" xfId="43873"/>
    <cellStyle name="Vírgula 12 2 13" xfId="43874"/>
    <cellStyle name="Vírgula 12 2 14" xfId="43875"/>
    <cellStyle name="Vírgula 12 2 2" xfId="43876"/>
    <cellStyle name="Vírgula 12 2 2 10" xfId="43877"/>
    <cellStyle name="Vírgula 12 2 2 11" xfId="43878"/>
    <cellStyle name="Vírgula 12 2 2 2" xfId="43879"/>
    <cellStyle name="Vírgula 12 2 2 2 10" xfId="43880"/>
    <cellStyle name="Vírgula 12 2 2 2 2" xfId="43881"/>
    <cellStyle name="Vírgula 12 2 2 2 2 2" xfId="43882"/>
    <cellStyle name="Vírgula 12 2 2 2 2 2 2" xfId="43883"/>
    <cellStyle name="Vírgula 12 2 2 2 2 2 2 2" xfId="43884"/>
    <cellStyle name="Vírgula 12 2 2 2 2 2 2 3" xfId="43885"/>
    <cellStyle name="Vírgula 12 2 2 2 2 2 2 4" xfId="43886"/>
    <cellStyle name="Vírgula 12 2 2 2 2 2 3" xfId="43887"/>
    <cellStyle name="Vírgula 12 2 2 2 2 2 3 2" xfId="43888"/>
    <cellStyle name="Vírgula 12 2 2 2 2 2 3 3" xfId="43889"/>
    <cellStyle name="Vírgula 12 2 2 2 2 2 4" xfId="43890"/>
    <cellStyle name="Vírgula 12 2 2 2 2 2 5" xfId="43891"/>
    <cellStyle name="Vírgula 12 2 2 2 2 2 6" xfId="43892"/>
    <cellStyle name="Vírgula 12 2 2 2 2 3" xfId="43893"/>
    <cellStyle name="Vírgula 12 2 2 2 2 3 2" xfId="43894"/>
    <cellStyle name="Vírgula 12 2 2 2 2 3 3" xfId="43895"/>
    <cellStyle name="Vírgula 12 2 2 2 2 3 4" xfId="43896"/>
    <cellStyle name="Vírgula 12 2 2 2 2 4" xfId="43897"/>
    <cellStyle name="Vírgula 12 2 2 2 2 4 2" xfId="43898"/>
    <cellStyle name="Vírgula 12 2 2 2 2 4 3" xfId="43899"/>
    <cellStyle name="Vírgula 12 2 2 2 2 4 4" xfId="43900"/>
    <cellStyle name="Vírgula 12 2 2 2 2 5" xfId="43901"/>
    <cellStyle name="Vírgula 12 2 2 2 2 5 2" xfId="43902"/>
    <cellStyle name="Vírgula 12 2 2 2 2 5 3" xfId="43903"/>
    <cellStyle name="Vírgula 12 2 2 2 2 5 4" xfId="43904"/>
    <cellStyle name="Vírgula 12 2 2 2 2 6" xfId="43905"/>
    <cellStyle name="Vírgula 12 2 2 2 2 6 2" xfId="43906"/>
    <cellStyle name="Vírgula 12 2 2 2 2 6 3" xfId="43907"/>
    <cellStyle name="Vírgula 12 2 2 2 2 7" xfId="43908"/>
    <cellStyle name="Vírgula 12 2 2 2 2 8" xfId="43909"/>
    <cellStyle name="Vírgula 12 2 2 2 2 9" xfId="43910"/>
    <cellStyle name="Vírgula 12 2 2 2 3" xfId="43911"/>
    <cellStyle name="Vírgula 12 2 2 2 3 2" xfId="43912"/>
    <cellStyle name="Vírgula 12 2 2 2 3 2 2" xfId="43913"/>
    <cellStyle name="Vírgula 12 2 2 2 3 2 3" xfId="43914"/>
    <cellStyle name="Vírgula 12 2 2 2 3 2 4" xfId="43915"/>
    <cellStyle name="Vírgula 12 2 2 2 3 3" xfId="43916"/>
    <cellStyle name="Vírgula 12 2 2 2 3 3 2" xfId="43917"/>
    <cellStyle name="Vírgula 12 2 2 2 3 3 3" xfId="43918"/>
    <cellStyle name="Vírgula 12 2 2 2 3 4" xfId="43919"/>
    <cellStyle name="Vírgula 12 2 2 2 3 5" xfId="43920"/>
    <cellStyle name="Vírgula 12 2 2 2 3 6" xfId="43921"/>
    <cellStyle name="Vírgula 12 2 2 2 4" xfId="43922"/>
    <cellStyle name="Vírgula 12 2 2 2 4 2" xfId="43923"/>
    <cellStyle name="Vírgula 12 2 2 2 4 3" xfId="43924"/>
    <cellStyle name="Vírgula 12 2 2 2 4 4" xfId="43925"/>
    <cellStyle name="Vírgula 12 2 2 2 5" xfId="43926"/>
    <cellStyle name="Vírgula 12 2 2 2 5 2" xfId="43927"/>
    <cellStyle name="Vírgula 12 2 2 2 5 3" xfId="43928"/>
    <cellStyle name="Vírgula 12 2 2 2 5 4" xfId="43929"/>
    <cellStyle name="Vírgula 12 2 2 2 6" xfId="43930"/>
    <cellStyle name="Vírgula 12 2 2 2 6 2" xfId="43931"/>
    <cellStyle name="Vírgula 12 2 2 2 6 3" xfId="43932"/>
    <cellStyle name="Vírgula 12 2 2 2 6 4" xfId="43933"/>
    <cellStyle name="Vírgula 12 2 2 2 7" xfId="43934"/>
    <cellStyle name="Vírgula 12 2 2 2 7 2" xfId="43935"/>
    <cellStyle name="Vírgula 12 2 2 2 7 3" xfId="43936"/>
    <cellStyle name="Vírgula 12 2 2 2 8" xfId="43937"/>
    <cellStyle name="Vírgula 12 2 2 2 9" xfId="43938"/>
    <cellStyle name="Vírgula 12 2 2 3" xfId="43939"/>
    <cellStyle name="Vírgula 12 2 2 3 2" xfId="43940"/>
    <cellStyle name="Vírgula 12 2 2 3 2 2" xfId="43941"/>
    <cellStyle name="Vírgula 12 2 2 3 2 2 2" xfId="43942"/>
    <cellStyle name="Vírgula 12 2 2 3 2 2 3" xfId="43943"/>
    <cellStyle name="Vírgula 12 2 2 3 2 2 4" xfId="43944"/>
    <cellStyle name="Vírgula 12 2 2 3 2 3" xfId="43945"/>
    <cellStyle name="Vírgula 12 2 2 3 2 3 2" xfId="43946"/>
    <cellStyle name="Vírgula 12 2 2 3 2 3 3" xfId="43947"/>
    <cellStyle name="Vírgula 12 2 2 3 2 4" xfId="43948"/>
    <cellStyle name="Vírgula 12 2 2 3 2 5" xfId="43949"/>
    <cellStyle name="Vírgula 12 2 2 3 2 6" xfId="43950"/>
    <cellStyle name="Vírgula 12 2 2 3 3" xfId="43951"/>
    <cellStyle name="Vírgula 12 2 2 3 3 2" xfId="43952"/>
    <cellStyle name="Vírgula 12 2 2 3 3 3" xfId="43953"/>
    <cellStyle name="Vírgula 12 2 2 3 3 4" xfId="43954"/>
    <cellStyle name="Vírgula 12 2 2 3 4" xfId="43955"/>
    <cellStyle name="Vírgula 12 2 2 3 4 2" xfId="43956"/>
    <cellStyle name="Vírgula 12 2 2 3 4 3" xfId="43957"/>
    <cellStyle name="Vírgula 12 2 2 3 4 4" xfId="43958"/>
    <cellStyle name="Vírgula 12 2 2 3 5" xfId="43959"/>
    <cellStyle name="Vírgula 12 2 2 3 5 2" xfId="43960"/>
    <cellStyle name="Vírgula 12 2 2 3 5 3" xfId="43961"/>
    <cellStyle name="Vírgula 12 2 2 3 5 4" xfId="43962"/>
    <cellStyle name="Vírgula 12 2 2 3 6" xfId="43963"/>
    <cellStyle name="Vírgula 12 2 2 3 6 2" xfId="43964"/>
    <cellStyle name="Vírgula 12 2 2 3 6 3" xfId="43965"/>
    <cellStyle name="Vírgula 12 2 2 3 7" xfId="43966"/>
    <cellStyle name="Vírgula 12 2 2 3 8" xfId="43967"/>
    <cellStyle name="Vírgula 12 2 2 3 9" xfId="43968"/>
    <cellStyle name="Vírgula 12 2 2 4" xfId="43969"/>
    <cellStyle name="Vírgula 12 2 2 4 2" xfId="43970"/>
    <cellStyle name="Vírgula 12 2 2 4 2 2" xfId="43971"/>
    <cellStyle name="Vírgula 12 2 2 4 2 3" xfId="43972"/>
    <cellStyle name="Vírgula 12 2 2 4 2 4" xfId="43973"/>
    <cellStyle name="Vírgula 12 2 2 4 3" xfId="43974"/>
    <cellStyle name="Vírgula 12 2 2 4 3 2" xfId="43975"/>
    <cellStyle name="Vírgula 12 2 2 4 3 3" xfId="43976"/>
    <cellStyle name="Vírgula 12 2 2 4 4" xfId="43977"/>
    <cellStyle name="Vírgula 12 2 2 4 5" xfId="43978"/>
    <cellStyle name="Vírgula 12 2 2 4 6" xfId="43979"/>
    <cellStyle name="Vírgula 12 2 2 5" xfId="43980"/>
    <cellStyle name="Vírgula 12 2 2 5 2" xfId="43981"/>
    <cellStyle name="Vírgula 12 2 2 5 3" xfId="43982"/>
    <cellStyle name="Vírgula 12 2 2 5 4" xfId="43983"/>
    <cellStyle name="Vírgula 12 2 2 6" xfId="43984"/>
    <cellStyle name="Vírgula 12 2 2 6 2" xfId="43985"/>
    <cellStyle name="Vírgula 12 2 2 6 3" xfId="43986"/>
    <cellStyle name="Vírgula 12 2 2 6 4" xfId="43987"/>
    <cellStyle name="Vírgula 12 2 2 7" xfId="43988"/>
    <cellStyle name="Vírgula 12 2 2 7 2" xfId="43989"/>
    <cellStyle name="Vírgula 12 2 2 7 3" xfId="43990"/>
    <cellStyle name="Vírgula 12 2 2 7 4" xfId="43991"/>
    <cellStyle name="Vírgula 12 2 2 8" xfId="43992"/>
    <cellStyle name="Vírgula 12 2 2 8 2" xfId="43993"/>
    <cellStyle name="Vírgula 12 2 2 8 3" xfId="43994"/>
    <cellStyle name="Vírgula 12 2 2 9" xfId="43995"/>
    <cellStyle name="Vírgula 12 2 3" xfId="43996"/>
    <cellStyle name="Vírgula 12 2 3 10" xfId="43997"/>
    <cellStyle name="Vírgula 12 2 3 2" xfId="43998"/>
    <cellStyle name="Vírgula 12 2 3 2 2" xfId="43999"/>
    <cellStyle name="Vírgula 12 2 3 2 2 2" xfId="44000"/>
    <cellStyle name="Vírgula 12 2 3 2 2 2 2" xfId="44001"/>
    <cellStyle name="Vírgula 12 2 3 2 2 2 3" xfId="44002"/>
    <cellStyle name="Vírgula 12 2 3 2 2 2 4" xfId="44003"/>
    <cellStyle name="Vírgula 12 2 3 2 2 3" xfId="44004"/>
    <cellStyle name="Vírgula 12 2 3 2 2 3 2" xfId="44005"/>
    <cellStyle name="Vírgula 12 2 3 2 2 3 3" xfId="44006"/>
    <cellStyle name="Vírgula 12 2 3 2 2 4" xfId="44007"/>
    <cellStyle name="Vírgula 12 2 3 2 2 5" xfId="44008"/>
    <cellStyle name="Vírgula 12 2 3 2 2 6" xfId="44009"/>
    <cellStyle name="Vírgula 12 2 3 2 3" xfId="44010"/>
    <cellStyle name="Vírgula 12 2 3 2 3 2" xfId="44011"/>
    <cellStyle name="Vírgula 12 2 3 2 3 3" xfId="44012"/>
    <cellStyle name="Vírgula 12 2 3 2 3 4" xfId="44013"/>
    <cellStyle name="Vírgula 12 2 3 2 4" xfId="44014"/>
    <cellStyle name="Vírgula 12 2 3 2 4 2" xfId="44015"/>
    <cellStyle name="Vírgula 12 2 3 2 4 3" xfId="44016"/>
    <cellStyle name="Vírgula 12 2 3 2 4 4" xfId="44017"/>
    <cellStyle name="Vírgula 12 2 3 2 5" xfId="44018"/>
    <cellStyle name="Vírgula 12 2 3 2 5 2" xfId="44019"/>
    <cellStyle name="Vírgula 12 2 3 2 5 3" xfId="44020"/>
    <cellStyle name="Vírgula 12 2 3 2 5 4" xfId="44021"/>
    <cellStyle name="Vírgula 12 2 3 2 6" xfId="44022"/>
    <cellStyle name="Vírgula 12 2 3 2 6 2" xfId="44023"/>
    <cellStyle name="Vírgula 12 2 3 2 6 3" xfId="44024"/>
    <cellStyle name="Vírgula 12 2 3 2 7" xfId="44025"/>
    <cellStyle name="Vírgula 12 2 3 2 8" xfId="44026"/>
    <cellStyle name="Vírgula 12 2 3 2 9" xfId="44027"/>
    <cellStyle name="Vírgula 12 2 3 3" xfId="44028"/>
    <cellStyle name="Vírgula 12 2 3 3 2" xfId="44029"/>
    <cellStyle name="Vírgula 12 2 3 3 2 2" xfId="44030"/>
    <cellStyle name="Vírgula 12 2 3 3 2 3" xfId="44031"/>
    <cellStyle name="Vírgula 12 2 3 3 2 4" xfId="44032"/>
    <cellStyle name="Vírgula 12 2 3 3 3" xfId="44033"/>
    <cellStyle name="Vírgula 12 2 3 3 3 2" xfId="44034"/>
    <cellStyle name="Vírgula 12 2 3 3 3 3" xfId="44035"/>
    <cellStyle name="Vírgula 12 2 3 3 4" xfId="44036"/>
    <cellStyle name="Vírgula 12 2 3 3 5" xfId="44037"/>
    <cellStyle name="Vírgula 12 2 3 3 6" xfId="44038"/>
    <cellStyle name="Vírgula 12 2 3 4" xfId="44039"/>
    <cellStyle name="Vírgula 12 2 3 4 2" xfId="44040"/>
    <cellStyle name="Vírgula 12 2 3 4 3" xfId="44041"/>
    <cellStyle name="Vírgula 12 2 3 4 4" xfId="44042"/>
    <cellStyle name="Vírgula 12 2 3 5" xfId="44043"/>
    <cellStyle name="Vírgula 12 2 3 5 2" xfId="44044"/>
    <cellStyle name="Vírgula 12 2 3 5 3" xfId="44045"/>
    <cellStyle name="Vírgula 12 2 3 5 4" xfId="44046"/>
    <cellStyle name="Vírgula 12 2 3 6" xfId="44047"/>
    <cellStyle name="Vírgula 12 2 3 6 2" xfId="44048"/>
    <cellStyle name="Vírgula 12 2 3 6 3" xfId="44049"/>
    <cellStyle name="Vírgula 12 2 3 6 4" xfId="44050"/>
    <cellStyle name="Vírgula 12 2 3 7" xfId="44051"/>
    <cellStyle name="Vírgula 12 2 3 7 2" xfId="44052"/>
    <cellStyle name="Vírgula 12 2 3 7 3" xfId="44053"/>
    <cellStyle name="Vírgula 12 2 3 8" xfId="44054"/>
    <cellStyle name="Vírgula 12 2 3 9" xfId="44055"/>
    <cellStyle name="Vírgula 12 2 4" xfId="44056"/>
    <cellStyle name="Vírgula 12 2 4 2" xfId="44057"/>
    <cellStyle name="Vírgula 12 2 4 2 2" xfId="44058"/>
    <cellStyle name="Vírgula 12 2 4 2 2 2" xfId="44059"/>
    <cellStyle name="Vírgula 12 2 4 2 2 3" xfId="44060"/>
    <cellStyle name="Vírgula 12 2 4 2 2 4" xfId="44061"/>
    <cellStyle name="Vírgula 12 2 4 2 3" xfId="44062"/>
    <cellStyle name="Vírgula 12 2 4 2 3 2" xfId="44063"/>
    <cellStyle name="Vírgula 12 2 4 2 3 3" xfId="44064"/>
    <cellStyle name="Vírgula 12 2 4 2 4" xfId="44065"/>
    <cellStyle name="Vírgula 12 2 4 2 5" xfId="44066"/>
    <cellStyle name="Vírgula 12 2 4 2 6" xfId="44067"/>
    <cellStyle name="Vírgula 12 2 4 3" xfId="44068"/>
    <cellStyle name="Vírgula 12 2 4 3 2" xfId="44069"/>
    <cellStyle name="Vírgula 12 2 4 3 3" xfId="44070"/>
    <cellStyle name="Vírgula 12 2 4 3 4" xfId="44071"/>
    <cellStyle name="Vírgula 12 2 4 4" xfId="44072"/>
    <cellStyle name="Vírgula 12 2 4 4 2" xfId="44073"/>
    <cellStyle name="Vírgula 12 2 4 4 3" xfId="44074"/>
    <cellStyle name="Vírgula 12 2 4 4 4" xfId="44075"/>
    <cellStyle name="Vírgula 12 2 4 5" xfId="44076"/>
    <cellStyle name="Vírgula 12 2 4 5 2" xfId="44077"/>
    <cellStyle name="Vírgula 12 2 4 5 3" xfId="44078"/>
    <cellStyle name="Vírgula 12 2 4 5 4" xfId="44079"/>
    <cellStyle name="Vírgula 12 2 4 6" xfId="44080"/>
    <cellStyle name="Vírgula 12 2 4 6 2" xfId="44081"/>
    <cellStyle name="Vírgula 12 2 4 6 3" xfId="44082"/>
    <cellStyle name="Vírgula 12 2 4 7" xfId="44083"/>
    <cellStyle name="Vírgula 12 2 4 8" xfId="44084"/>
    <cellStyle name="Vírgula 12 2 4 9" xfId="44085"/>
    <cellStyle name="Vírgula 12 2 5" xfId="44086"/>
    <cellStyle name="Vírgula 12 2 5 2" xfId="44087"/>
    <cellStyle name="Vírgula 12 2 5 2 2" xfId="44088"/>
    <cellStyle name="Vírgula 12 2 5 2 2 2" xfId="44089"/>
    <cellStyle name="Vírgula 12 2 5 2 2 3" xfId="44090"/>
    <cellStyle name="Vírgula 12 2 5 2 2 4" xfId="44091"/>
    <cellStyle name="Vírgula 12 2 5 2 3" xfId="44092"/>
    <cellStyle name="Vírgula 12 2 5 2 3 2" xfId="44093"/>
    <cellStyle name="Vírgula 12 2 5 2 3 3" xfId="44094"/>
    <cellStyle name="Vírgula 12 2 5 2 4" xfId="44095"/>
    <cellStyle name="Vírgula 12 2 5 2 5" xfId="44096"/>
    <cellStyle name="Vírgula 12 2 5 2 6" xfId="44097"/>
    <cellStyle name="Vírgula 12 2 5 3" xfId="44098"/>
    <cellStyle name="Vírgula 12 2 5 3 2" xfId="44099"/>
    <cellStyle name="Vírgula 12 2 5 3 3" xfId="44100"/>
    <cellStyle name="Vírgula 12 2 5 3 4" xfId="44101"/>
    <cellStyle name="Vírgula 12 2 5 4" xfId="44102"/>
    <cellStyle name="Vírgula 12 2 5 4 2" xfId="44103"/>
    <cellStyle name="Vírgula 12 2 5 4 3" xfId="44104"/>
    <cellStyle name="Vírgula 12 2 5 4 4" xfId="44105"/>
    <cellStyle name="Vírgula 12 2 5 5" xfId="44106"/>
    <cellStyle name="Vírgula 12 2 5 5 2" xfId="44107"/>
    <cellStyle name="Vírgula 12 2 5 5 3" xfId="44108"/>
    <cellStyle name="Vírgula 12 2 5 5 4" xfId="44109"/>
    <cellStyle name="Vírgula 12 2 5 6" xfId="44110"/>
    <cellStyle name="Vírgula 12 2 5 6 2" xfId="44111"/>
    <cellStyle name="Vírgula 12 2 5 6 3" xfId="44112"/>
    <cellStyle name="Vírgula 12 2 5 7" xfId="44113"/>
    <cellStyle name="Vírgula 12 2 5 8" xfId="44114"/>
    <cellStyle name="Vírgula 12 2 5 9" xfId="44115"/>
    <cellStyle name="Vírgula 12 2 6" xfId="44116"/>
    <cellStyle name="Vírgula 12 2 6 2" xfId="44117"/>
    <cellStyle name="Vírgula 12 2 6 2 2" xfId="44118"/>
    <cellStyle name="Vírgula 12 2 6 2 2 2" xfId="44119"/>
    <cellStyle name="Vírgula 12 2 6 2 2 3" xfId="44120"/>
    <cellStyle name="Vírgula 12 2 6 2 2 4" xfId="44121"/>
    <cellStyle name="Vírgula 12 2 6 2 3" xfId="44122"/>
    <cellStyle name="Vírgula 12 2 6 2 3 2" xfId="44123"/>
    <cellStyle name="Vírgula 12 2 6 2 3 3" xfId="44124"/>
    <cellStyle name="Vírgula 12 2 6 2 4" xfId="44125"/>
    <cellStyle name="Vírgula 12 2 6 2 5" xfId="44126"/>
    <cellStyle name="Vírgula 12 2 6 2 6" xfId="44127"/>
    <cellStyle name="Vírgula 12 2 6 3" xfId="44128"/>
    <cellStyle name="Vírgula 12 2 6 3 2" xfId="44129"/>
    <cellStyle name="Vírgula 12 2 6 3 3" xfId="44130"/>
    <cellStyle name="Vírgula 12 2 6 3 4" xfId="44131"/>
    <cellStyle name="Vírgula 12 2 6 4" xfId="44132"/>
    <cellStyle name="Vírgula 12 2 6 4 2" xfId="44133"/>
    <cellStyle name="Vírgula 12 2 6 4 3" xfId="44134"/>
    <cellStyle name="Vírgula 12 2 6 4 4" xfId="44135"/>
    <cellStyle name="Vírgula 12 2 6 5" xfId="44136"/>
    <cellStyle name="Vírgula 12 2 6 5 2" xfId="44137"/>
    <cellStyle name="Vírgula 12 2 6 5 3" xfId="44138"/>
    <cellStyle name="Vírgula 12 2 6 6" xfId="44139"/>
    <cellStyle name="Vírgula 12 2 6 7" xfId="44140"/>
    <cellStyle name="Vírgula 12 2 6 8" xfId="44141"/>
    <cellStyle name="Vírgula 12 2 7" xfId="44142"/>
    <cellStyle name="Vírgula 12 2 7 2" xfId="44143"/>
    <cellStyle name="Vírgula 12 2 7 2 2" xfId="44144"/>
    <cellStyle name="Vírgula 12 2 7 2 3" xfId="44145"/>
    <cellStyle name="Vírgula 12 2 7 2 4" xfId="44146"/>
    <cellStyle name="Vírgula 12 2 7 3" xfId="44147"/>
    <cellStyle name="Vírgula 12 2 7 3 2" xfId="44148"/>
    <cellStyle name="Vírgula 12 2 7 3 3" xfId="44149"/>
    <cellStyle name="Vírgula 12 2 7 4" xfId="44150"/>
    <cellStyle name="Vírgula 12 2 7 5" xfId="44151"/>
    <cellStyle name="Vírgula 12 2 7 6" xfId="44152"/>
    <cellStyle name="Vírgula 12 2 8" xfId="44153"/>
    <cellStyle name="Vírgula 12 2 8 2" xfId="44154"/>
    <cellStyle name="Vírgula 12 2 8 3" xfId="44155"/>
    <cellStyle name="Vírgula 12 2 8 4" xfId="44156"/>
    <cellStyle name="Vírgula 12 2 9" xfId="44157"/>
    <cellStyle name="Vírgula 12 2 9 2" xfId="44158"/>
    <cellStyle name="Vírgula 12 2 9 3" xfId="44159"/>
    <cellStyle name="Vírgula 12 2 9 4" xfId="44160"/>
    <cellStyle name="Vírgula 12 3" xfId="44161"/>
    <cellStyle name="Vírgula 12 3 10" xfId="44162"/>
    <cellStyle name="Vírgula 12 3 10 2" xfId="44163"/>
    <cellStyle name="Vírgula 12 3 10 3" xfId="44164"/>
    <cellStyle name="Vírgula 12 3 10 4" xfId="44165"/>
    <cellStyle name="Vírgula 12 3 11" xfId="44166"/>
    <cellStyle name="Vírgula 12 3 11 2" xfId="44167"/>
    <cellStyle name="Vírgula 12 3 11 3" xfId="44168"/>
    <cellStyle name="Vírgula 12 3 12" xfId="44169"/>
    <cellStyle name="Vírgula 12 3 13" xfId="44170"/>
    <cellStyle name="Vírgula 12 3 14" xfId="44171"/>
    <cellStyle name="Vírgula 12 3 2" xfId="44172"/>
    <cellStyle name="Vírgula 12 3 2 10" xfId="44173"/>
    <cellStyle name="Vírgula 12 3 2 11" xfId="44174"/>
    <cellStyle name="Vírgula 12 3 2 2" xfId="44175"/>
    <cellStyle name="Vírgula 12 3 2 2 10" xfId="44176"/>
    <cellStyle name="Vírgula 12 3 2 2 2" xfId="44177"/>
    <cellStyle name="Vírgula 12 3 2 2 2 2" xfId="44178"/>
    <cellStyle name="Vírgula 12 3 2 2 2 2 2" xfId="44179"/>
    <cellStyle name="Vírgula 12 3 2 2 2 2 2 2" xfId="44180"/>
    <cellStyle name="Vírgula 12 3 2 2 2 2 2 3" xfId="44181"/>
    <cellStyle name="Vírgula 12 3 2 2 2 2 2 4" xfId="44182"/>
    <cellStyle name="Vírgula 12 3 2 2 2 2 3" xfId="44183"/>
    <cellStyle name="Vírgula 12 3 2 2 2 2 3 2" xfId="44184"/>
    <cellStyle name="Vírgula 12 3 2 2 2 2 3 3" xfId="44185"/>
    <cellStyle name="Vírgula 12 3 2 2 2 2 4" xfId="44186"/>
    <cellStyle name="Vírgula 12 3 2 2 2 2 5" xfId="44187"/>
    <cellStyle name="Vírgula 12 3 2 2 2 2 6" xfId="44188"/>
    <cellStyle name="Vírgula 12 3 2 2 2 3" xfId="44189"/>
    <cellStyle name="Vírgula 12 3 2 2 2 3 2" xfId="44190"/>
    <cellStyle name="Vírgula 12 3 2 2 2 3 3" xfId="44191"/>
    <cellStyle name="Vírgula 12 3 2 2 2 3 4" xfId="44192"/>
    <cellStyle name="Vírgula 12 3 2 2 2 4" xfId="44193"/>
    <cellStyle name="Vírgula 12 3 2 2 2 4 2" xfId="44194"/>
    <cellStyle name="Vírgula 12 3 2 2 2 4 3" xfId="44195"/>
    <cellStyle name="Vírgula 12 3 2 2 2 4 4" xfId="44196"/>
    <cellStyle name="Vírgula 12 3 2 2 2 5" xfId="44197"/>
    <cellStyle name="Vírgula 12 3 2 2 2 5 2" xfId="44198"/>
    <cellStyle name="Vírgula 12 3 2 2 2 5 3" xfId="44199"/>
    <cellStyle name="Vírgula 12 3 2 2 2 5 4" xfId="44200"/>
    <cellStyle name="Vírgula 12 3 2 2 2 6" xfId="44201"/>
    <cellStyle name="Vírgula 12 3 2 2 2 6 2" xfId="44202"/>
    <cellStyle name="Vírgula 12 3 2 2 2 6 3" xfId="44203"/>
    <cellStyle name="Vírgula 12 3 2 2 2 7" xfId="44204"/>
    <cellStyle name="Vírgula 12 3 2 2 2 8" xfId="44205"/>
    <cellStyle name="Vírgula 12 3 2 2 2 9" xfId="44206"/>
    <cellStyle name="Vírgula 12 3 2 2 3" xfId="44207"/>
    <cellStyle name="Vírgula 12 3 2 2 3 2" xfId="44208"/>
    <cellStyle name="Vírgula 12 3 2 2 3 2 2" xfId="44209"/>
    <cellStyle name="Vírgula 12 3 2 2 3 2 3" xfId="44210"/>
    <cellStyle name="Vírgula 12 3 2 2 3 2 4" xfId="44211"/>
    <cellStyle name="Vírgula 12 3 2 2 3 3" xfId="44212"/>
    <cellStyle name="Vírgula 12 3 2 2 3 3 2" xfId="44213"/>
    <cellStyle name="Vírgula 12 3 2 2 3 3 3" xfId="44214"/>
    <cellStyle name="Vírgula 12 3 2 2 3 4" xfId="44215"/>
    <cellStyle name="Vírgula 12 3 2 2 3 5" xfId="44216"/>
    <cellStyle name="Vírgula 12 3 2 2 3 6" xfId="44217"/>
    <cellStyle name="Vírgula 12 3 2 2 4" xfId="44218"/>
    <cellStyle name="Vírgula 12 3 2 2 4 2" xfId="44219"/>
    <cellStyle name="Vírgula 12 3 2 2 4 3" xfId="44220"/>
    <cellStyle name="Vírgula 12 3 2 2 4 4" xfId="44221"/>
    <cellStyle name="Vírgula 12 3 2 2 5" xfId="44222"/>
    <cellStyle name="Vírgula 12 3 2 2 5 2" xfId="44223"/>
    <cellStyle name="Vírgula 12 3 2 2 5 3" xfId="44224"/>
    <cellStyle name="Vírgula 12 3 2 2 5 4" xfId="44225"/>
    <cellStyle name="Vírgula 12 3 2 2 6" xfId="44226"/>
    <cellStyle name="Vírgula 12 3 2 2 6 2" xfId="44227"/>
    <cellStyle name="Vírgula 12 3 2 2 6 3" xfId="44228"/>
    <cellStyle name="Vírgula 12 3 2 2 6 4" xfId="44229"/>
    <cellStyle name="Vírgula 12 3 2 2 7" xfId="44230"/>
    <cellStyle name="Vírgula 12 3 2 2 7 2" xfId="44231"/>
    <cellStyle name="Vírgula 12 3 2 2 7 3" xfId="44232"/>
    <cellStyle name="Vírgula 12 3 2 2 8" xfId="44233"/>
    <cellStyle name="Vírgula 12 3 2 2 9" xfId="44234"/>
    <cellStyle name="Vírgula 12 3 2 3" xfId="44235"/>
    <cellStyle name="Vírgula 12 3 2 3 2" xfId="44236"/>
    <cellStyle name="Vírgula 12 3 2 3 2 2" xfId="44237"/>
    <cellStyle name="Vírgula 12 3 2 3 2 2 2" xfId="44238"/>
    <cellStyle name="Vírgula 12 3 2 3 2 2 3" xfId="44239"/>
    <cellStyle name="Vírgula 12 3 2 3 2 2 4" xfId="44240"/>
    <cellStyle name="Vírgula 12 3 2 3 2 3" xfId="44241"/>
    <cellStyle name="Vírgula 12 3 2 3 2 3 2" xfId="44242"/>
    <cellStyle name="Vírgula 12 3 2 3 2 3 3" xfId="44243"/>
    <cellStyle name="Vírgula 12 3 2 3 2 4" xfId="44244"/>
    <cellStyle name="Vírgula 12 3 2 3 2 5" xfId="44245"/>
    <cellStyle name="Vírgula 12 3 2 3 2 6" xfId="44246"/>
    <cellStyle name="Vírgula 12 3 2 3 3" xfId="44247"/>
    <cellStyle name="Vírgula 12 3 2 3 3 2" xfId="44248"/>
    <cellStyle name="Vírgula 12 3 2 3 3 3" xfId="44249"/>
    <cellStyle name="Vírgula 12 3 2 3 3 4" xfId="44250"/>
    <cellStyle name="Vírgula 12 3 2 3 4" xfId="44251"/>
    <cellStyle name="Vírgula 12 3 2 3 4 2" xfId="44252"/>
    <cellStyle name="Vírgula 12 3 2 3 4 3" xfId="44253"/>
    <cellStyle name="Vírgula 12 3 2 3 4 4" xfId="44254"/>
    <cellStyle name="Vírgula 12 3 2 3 5" xfId="44255"/>
    <cellStyle name="Vírgula 12 3 2 3 5 2" xfId="44256"/>
    <cellStyle name="Vírgula 12 3 2 3 5 3" xfId="44257"/>
    <cellStyle name="Vírgula 12 3 2 3 5 4" xfId="44258"/>
    <cellStyle name="Vírgula 12 3 2 3 6" xfId="44259"/>
    <cellStyle name="Vírgula 12 3 2 3 6 2" xfId="44260"/>
    <cellStyle name="Vírgula 12 3 2 3 6 3" xfId="44261"/>
    <cellStyle name="Vírgula 12 3 2 3 7" xfId="44262"/>
    <cellStyle name="Vírgula 12 3 2 3 8" xfId="44263"/>
    <cellStyle name="Vírgula 12 3 2 3 9" xfId="44264"/>
    <cellStyle name="Vírgula 12 3 2 4" xfId="44265"/>
    <cellStyle name="Vírgula 12 3 2 4 2" xfId="44266"/>
    <cellStyle name="Vírgula 12 3 2 4 2 2" xfId="44267"/>
    <cellStyle name="Vírgula 12 3 2 4 2 3" xfId="44268"/>
    <cellStyle name="Vírgula 12 3 2 4 2 4" xfId="44269"/>
    <cellStyle name="Vírgula 12 3 2 4 3" xfId="44270"/>
    <cellStyle name="Vírgula 12 3 2 4 3 2" xfId="44271"/>
    <cellStyle name="Vírgula 12 3 2 4 3 3" xfId="44272"/>
    <cellStyle name="Vírgula 12 3 2 4 4" xfId="44273"/>
    <cellStyle name="Vírgula 12 3 2 4 5" xfId="44274"/>
    <cellStyle name="Vírgula 12 3 2 4 6" xfId="44275"/>
    <cellStyle name="Vírgula 12 3 2 5" xfId="44276"/>
    <cellStyle name="Vírgula 12 3 2 5 2" xfId="44277"/>
    <cellStyle name="Vírgula 12 3 2 5 3" xfId="44278"/>
    <cellStyle name="Vírgula 12 3 2 5 4" xfId="44279"/>
    <cellStyle name="Vírgula 12 3 2 6" xfId="44280"/>
    <cellStyle name="Vírgula 12 3 2 6 2" xfId="44281"/>
    <cellStyle name="Vírgula 12 3 2 6 3" xfId="44282"/>
    <cellStyle name="Vírgula 12 3 2 6 4" xfId="44283"/>
    <cellStyle name="Vírgula 12 3 2 7" xfId="44284"/>
    <cellStyle name="Vírgula 12 3 2 7 2" xfId="44285"/>
    <cellStyle name="Vírgula 12 3 2 7 3" xfId="44286"/>
    <cellStyle name="Vírgula 12 3 2 7 4" xfId="44287"/>
    <cellStyle name="Vírgula 12 3 2 8" xfId="44288"/>
    <cellStyle name="Vírgula 12 3 2 8 2" xfId="44289"/>
    <cellStyle name="Vírgula 12 3 2 8 3" xfId="44290"/>
    <cellStyle name="Vírgula 12 3 2 9" xfId="44291"/>
    <cellStyle name="Vírgula 12 3 3" xfId="44292"/>
    <cellStyle name="Vírgula 12 3 3 10" xfId="44293"/>
    <cellStyle name="Vírgula 12 3 3 2" xfId="44294"/>
    <cellStyle name="Vírgula 12 3 3 2 2" xfId="44295"/>
    <cellStyle name="Vírgula 12 3 3 2 2 2" xfId="44296"/>
    <cellStyle name="Vírgula 12 3 3 2 2 2 2" xfId="44297"/>
    <cellStyle name="Vírgula 12 3 3 2 2 2 3" xfId="44298"/>
    <cellStyle name="Vírgula 12 3 3 2 2 2 4" xfId="44299"/>
    <cellStyle name="Vírgula 12 3 3 2 2 3" xfId="44300"/>
    <cellStyle name="Vírgula 12 3 3 2 2 3 2" xfId="44301"/>
    <cellStyle name="Vírgula 12 3 3 2 2 3 3" xfId="44302"/>
    <cellStyle name="Vírgula 12 3 3 2 2 4" xfId="44303"/>
    <cellStyle name="Vírgula 12 3 3 2 2 5" xfId="44304"/>
    <cellStyle name="Vírgula 12 3 3 2 2 6" xfId="44305"/>
    <cellStyle name="Vírgula 12 3 3 2 3" xfId="44306"/>
    <cellStyle name="Vírgula 12 3 3 2 3 2" xfId="44307"/>
    <cellStyle name="Vírgula 12 3 3 2 3 3" xfId="44308"/>
    <cellStyle name="Vírgula 12 3 3 2 3 4" xfId="44309"/>
    <cellStyle name="Vírgula 12 3 3 2 4" xfId="44310"/>
    <cellStyle name="Vírgula 12 3 3 2 4 2" xfId="44311"/>
    <cellStyle name="Vírgula 12 3 3 2 4 3" xfId="44312"/>
    <cellStyle name="Vírgula 12 3 3 2 4 4" xfId="44313"/>
    <cellStyle name="Vírgula 12 3 3 2 5" xfId="44314"/>
    <cellStyle name="Vírgula 12 3 3 2 5 2" xfId="44315"/>
    <cellStyle name="Vírgula 12 3 3 2 5 3" xfId="44316"/>
    <cellStyle name="Vírgula 12 3 3 2 5 4" xfId="44317"/>
    <cellStyle name="Vírgula 12 3 3 2 6" xfId="44318"/>
    <cellStyle name="Vírgula 12 3 3 2 6 2" xfId="44319"/>
    <cellStyle name="Vírgula 12 3 3 2 6 3" xfId="44320"/>
    <cellStyle name="Vírgula 12 3 3 2 7" xfId="44321"/>
    <cellStyle name="Vírgula 12 3 3 2 8" xfId="44322"/>
    <cellStyle name="Vírgula 12 3 3 2 9" xfId="44323"/>
    <cellStyle name="Vírgula 12 3 3 3" xfId="44324"/>
    <cellStyle name="Vírgula 12 3 3 3 2" xfId="44325"/>
    <cellStyle name="Vírgula 12 3 3 3 2 2" xfId="44326"/>
    <cellStyle name="Vírgula 12 3 3 3 2 3" xfId="44327"/>
    <cellStyle name="Vírgula 12 3 3 3 2 4" xfId="44328"/>
    <cellStyle name="Vírgula 12 3 3 3 3" xfId="44329"/>
    <cellStyle name="Vírgula 12 3 3 3 3 2" xfId="44330"/>
    <cellStyle name="Vírgula 12 3 3 3 3 3" xfId="44331"/>
    <cellStyle name="Vírgula 12 3 3 3 4" xfId="44332"/>
    <cellStyle name="Vírgula 12 3 3 3 5" xfId="44333"/>
    <cellStyle name="Vírgula 12 3 3 3 6" xfId="44334"/>
    <cellStyle name="Vírgula 12 3 3 4" xfId="44335"/>
    <cellStyle name="Vírgula 12 3 3 4 2" xfId="44336"/>
    <cellStyle name="Vírgula 12 3 3 4 3" xfId="44337"/>
    <cellStyle name="Vírgula 12 3 3 4 4" xfId="44338"/>
    <cellStyle name="Vírgula 12 3 3 5" xfId="44339"/>
    <cellStyle name="Vírgula 12 3 3 5 2" xfId="44340"/>
    <cellStyle name="Vírgula 12 3 3 5 3" xfId="44341"/>
    <cellStyle name="Vírgula 12 3 3 5 4" xfId="44342"/>
    <cellStyle name="Vírgula 12 3 3 6" xfId="44343"/>
    <cellStyle name="Vírgula 12 3 3 6 2" xfId="44344"/>
    <cellStyle name="Vírgula 12 3 3 6 3" xfId="44345"/>
    <cellStyle name="Vírgula 12 3 3 6 4" xfId="44346"/>
    <cellStyle name="Vírgula 12 3 3 7" xfId="44347"/>
    <cellStyle name="Vírgula 12 3 3 7 2" xfId="44348"/>
    <cellStyle name="Vírgula 12 3 3 7 3" xfId="44349"/>
    <cellStyle name="Vírgula 12 3 3 8" xfId="44350"/>
    <cellStyle name="Vírgula 12 3 3 9" xfId="44351"/>
    <cellStyle name="Vírgula 12 3 4" xfId="44352"/>
    <cellStyle name="Vírgula 12 3 4 2" xfId="44353"/>
    <cellStyle name="Vírgula 12 3 4 2 2" xfId="44354"/>
    <cellStyle name="Vírgula 12 3 4 2 2 2" xfId="44355"/>
    <cellStyle name="Vírgula 12 3 4 2 2 3" xfId="44356"/>
    <cellStyle name="Vírgula 12 3 4 2 2 4" xfId="44357"/>
    <cellStyle name="Vírgula 12 3 4 2 3" xfId="44358"/>
    <cellStyle name="Vírgula 12 3 4 2 3 2" xfId="44359"/>
    <cellStyle name="Vírgula 12 3 4 2 3 3" xfId="44360"/>
    <cellStyle name="Vírgula 12 3 4 2 4" xfId="44361"/>
    <cellStyle name="Vírgula 12 3 4 2 5" xfId="44362"/>
    <cellStyle name="Vírgula 12 3 4 2 6" xfId="44363"/>
    <cellStyle name="Vírgula 12 3 4 3" xfId="44364"/>
    <cellStyle name="Vírgula 12 3 4 3 2" xfId="44365"/>
    <cellStyle name="Vírgula 12 3 4 3 3" xfId="44366"/>
    <cellStyle name="Vírgula 12 3 4 3 4" xfId="44367"/>
    <cellStyle name="Vírgula 12 3 4 4" xfId="44368"/>
    <cellStyle name="Vírgula 12 3 4 4 2" xfId="44369"/>
    <cellStyle name="Vírgula 12 3 4 4 3" xfId="44370"/>
    <cellStyle name="Vírgula 12 3 4 4 4" xfId="44371"/>
    <cellStyle name="Vírgula 12 3 4 5" xfId="44372"/>
    <cellStyle name="Vírgula 12 3 4 5 2" xfId="44373"/>
    <cellStyle name="Vírgula 12 3 4 5 3" xfId="44374"/>
    <cellStyle name="Vírgula 12 3 4 5 4" xfId="44375"/>
    <cellStyle name="Vírgula 12 3 4 6" xfId="44376"/>
    <cellStyle name="Vírgula 12 3 4 6 2" xfId="44377"/>
    <cellStyle name="Vírgula 12 3 4 6 3" xfId="44378"/>
    <cellStyle name="Vírgula 12 3 4 7" xfId="44379"/>
    <cellStyle name="Vírgula 12 3 4 8" xfId="44380"/>
    <cellStyle name="Vírgula 12 3 4 9" xfId="44381"/>
    <cellStyle name="Vírgula 12 3 5" xfId="44382"/>
    <cellStyle name="Vírgula 12 3 5 2" xfId="44383"/>
    <cellStyle name="Vírgula 12 3 5 2 2" xfId="44384"/>
    <cellStyle name="Vírgula 12 3 5 2 2 2" xfId="44385"/>
    <cellStyle name="Vírgula 12 3 5 2 2 3" xfId="44386"/>
    <cellStyle name="Vírgula 12 3 5 2 2 4" xfId="44387"/>
    <cellStyle name="Vírgula 12 3 5 2 3" xfId="44388"/>
    <cellStyle name="Vírgula 12 3 5 2 3 2" xfId="44389"/>
    <cellStyle name="Vírgula 12 3 5 2 3 3" xfId="44390"/>
    <cellStyle name="Vírgula 12 3 5 2 4" xfId="44391"/>
    <cellStyle name="Vírgula 12 3 5 2 5" xfId="44392"/>
    <cellStyle name="Vírgula 12 3 5 2 6" xfId="44393"/>
    <cellStyle name="Vírgula 12 3 5 3" xfId="44394"/>
    <cellStyle name="Vírgula 12 3 5 3 2" xfId="44395"/>
    <cellStyle name="Vírgula 12 3 5 3 3" xfId="44396"/>
    <cellStyle name="Vírgula 12 3 5 3 4" xfId="44397"/>
    <cellStyle name="Vírgula 12 3 5 4" xfId="44398"/>
    <cellStyle name="Vírgula 12 3 5 4 2" xfId="44399"/>
    <cellStyle name="Vírgula 12 3 5 4 3" xfId="44400"/>
    <cellStyle name="Vírgula 12 3 5 4 4" xfId="44401"/>
    <cellStyle name="Vírgula 12 3 5 5" xfId="44402"/>
    <cellStyle name="Vírgula 12 3 5 5 2" xfId="44403"/>
    <cellStyle name="Vírgula 12 3 5 5 3" xfId="44404"/>
    <cellStyle name="Vírgula 12 3 5 5 4" xfId="44405"/>
    <cellStyle name="Vírgula 12 3 5 6" xfId="44406"/>
    <cellStyle name="Vírgula 12 3 5 6 2" xfId="44407"/>
    <cellStyle name="Vírgula 12 3 5 6 3" xfId="44408"/>
    <cellStyle name="Vírgula 12 3 5 7" xfId="44409"/>
    <cellStyle name="Vírgula 12 3 5 8" xfId="44410"/>
    <cellStyle name="Vírgula 12 3 5 9" xfId="44411"/>
    <cellStyle name="Vírgula 12 3 6" xfId="44412"/>
    <cellStyle name="Vírgula 12 3 6 2" xfId="44413"/>
    <cellStyle name="Vírgula 12 3 6 2 2" xfId="44414"/>
    <cellStyle name="Vírgula 12 3 6 2 2 2" xfId="44415"/>
    <cellStyle name="Vírgula 12 3 6 2 2 3" xfId="44416"/>
    <cellStyle name="Vírgula 12 3 6 2 2 4" xfId="44417"/>
    <cellStyle name="Vírgula 12 3 6 2 3" xfId="44418"/>
    <cellStyle name="Vírgula 12 3 6 2 3 2" xfId="44419"/>
    <cellStyle name="Vírgula 12 3 6 2 3 3" xfId="44420"/>
    <cellStyle name="Vírgula 12 3 6 2 4" xfId="44421"/>
    <cellStyle name="Vírgula 12 3 6 2 5" xfId="44422"/>
    <cellStyle name="Vírgula 12 3 6 2 6" xfId="44423"/>
    <cellStyle name="Vírgula 12 3 6 3" xfId="44424"/>
    <cellStyle name="Vírgula 12 3 6 3 2" xfId="44425"/>
    <cellStyle name="Vírgula 12 3 6 3 3" xfId="44426"/>
    <cellStyle name="Vírgula 12 3 6 3 4" xfId="44427"/>
    <cellStyle name="Vírgula 12 3 6 4" xfId="44428"/>
    <cellStyle name="Vírgula 12 3 6 4 2" xfId="44429"/>
    <cellStyle name="Vírgula 12 3 6 4 3" xfId="44430"/>
    <cellStyle name="Vírgula 12 3 6 4 4" xfId="44431"/>
    <cellStyle name="Vírgula 12 3 6 5" xfId="44432"/>
    <cellStyle name="Vírgula 12 3 6 5 2" xfId="44433"/>
    <cellStyle name="Vírgula 12 3 6 5 3" xfId="44434"/>
    <cellStyle name="Vírgula 12 3 6 6" xfId="44435"/>
    <cellStyle name="Vírgula 12 3 6 7" xfId="44436"/>
    <cellStyle name="Vírgula 12 3 6 8" xfId="44437"/>
    <cellStyle name="Vírgula 12 3 7" xfId="44438"/>
    <cellStyle name="Vírgula 12 3 7 2" xfId="44439"/>
    <cellStyle name="Vírgula 12 3 7 2 2" xfId="44440"/>
    <cellStyle name="Vírgula 12 3 7 2 3" xfId="44441"/>
    <cellStyle name="Vírgula 12 3 7 2 4" xfId="44442"/>
    <cellStyle name="Vírgula 12 3 7 3" xfId="44443"/>
    <cellStyle name="Vírgula 12 3 7 3 2" xfId="44444"/>
    <cellStyle name="Vírgula 12 3 7 3 3" xfId="44445"/>
    <cellStyle name="Vírgula 12 3 7 4" xfId="44446"/>
    <cellStyle name="Vírgula 12 3 7 5" xfId="44447"/>
    <cellStyle name="Vírgula 12 3 7 6" xfId="44448"/>
    <cellStyle name="Vírgula 12 3 8" xfId="44449"/>
    <cellStyle name="Vírgula 12 3 8 2" xfId="44450"/>
    <cellStyle name="Vírgula 12 3 8 3" xfId="44451"/>
    <cellStyle name="Vírgula 12 3 8 4" xfId="44452"/>
    <cellStyle name="Vírgula 12 3 9" xfId="44453"/>
    <cellStyle name="Vírgula 12 3 9 2" xfId="44454"/>
    <cellStyle name="Vírgula 12 3 9 3" xfId="44455"/>
    <cellStyle name="Vírgula 12 3 9 4" xfId="44456"/>
    <cellStyle name="Vírgula 12 4" xfId="44457"/>
    <cellStyle name="Vírgula 12 4 10" xfId="44458"/>
    <cellStyle name="Vírgula 12 4 11" xfId="44459"/>
    <cellStyle name="Vírgula 12 4 2" xfId="44460"/>
    <cellStyle name="Vírgula 12 4 2 10" xfId="44461"/>
    <cellStyle name="Vírgula 12 4 2 2" xfId="44462"/>
    <cellStyle name="Vírgula 12 4 2 2 2" xfId="44463"/>
    <cellStyle name="Vírgula 12 4 2 2 2 2" xfId="44464"/>
    <cellStyle name="Vírgula 12 4 2 2 2 2 2" xfId="44465"/>
    <cellStyle name="Vírgula 12 4 2 2 2 2 3" xfId="44466"/>
    <cellStyle name="Vírgula 12 4 2 2 2 2 4" xfId="44467"/>
    <cellStyle name="Vírgula 12 4 2 2 2 3" xfId="44468"/>
    <cellStyle name="Vírgula 12 4 2 2 2 3 2" xfId="44469"/>
    <cellStyle name="Vírgula 12 4 2 2 2 3 3" xfId="44470"/>
    <cellStyle name="Vírgula 12 4 2 2 2 4" xfId="44471"/>
    <cellStyle name="Vírgula 12 4 2 2 2 5" xfId="44472"/>
    <cellStyle name="Vírgula 12 4 2 2 2 6" xfId="44473"/>
    <cellStyle name="Vírgula 12 4 2 2 3" xfId="44474"/>
    <cellStyle name="Vírgula 12 4 2 2 3 2" xfId="44475"/>
    <cellStyle name="Vírgula 12 4 2 2 3 3" xfId="44476"/>
    <cellStyle name="Vírgula 12 4 2 2 3 4" xfId="44477"/>
    <cellStyle name="Vírgula 12 4 2 2 4" xfId="44478"/>
    <cellStyle name="Vírgula 12 4 2 2 4 2" xfId="44479"/>
    <cellStyle name="Vírgula 12 4 2 2 4 3" xfId="44480"/>
    <cellStyle name="Vírgula 12 4 2 2 4 4" xfId="44481"/>
    <cellStyle name="Vírgula 12 4 2 2 5" xfId="44482"/>
    <cellStyle name="Vírgula 12 4 2 2 5 2" xfId="44483"/>
    <cellStyle name="Vírgula 12 4 2 2 5 3" xfId="44484"/>
    <cellStyle name="Vírgula 12 4 2 2 5 4" xfId="44485"/>
    <cellStyle name="Vírgula 12 4 2 2 6" xfId="44486"/>
    <cellStyle name="Vírgula 12 4 2 2 6 2" xfId="44487"/>
    <cellStyle name="Vírgula 12 4 2 2 6 3" xfId="44488"/>
    <cellStyle name="Vírgula 12 4 2 2 7" xfId="44489"/>
    <cellStyle name="Vírgula 12 4 2 2 8" xfId="44490"/>
    <cellStyle name="Vírgula 12 4 2 2 9" xfId="44491"/>
    <cellStyle name="Vírgula 12 4 2 3" xfId="44492"/>
    <cellStyle name="Vírgula 12 4 2 3 2" xfId="44493"/>
    <cellStyle name="Vírgula 12 4 2 3 2 2" xfId="44494"/>
    <cellStyle name="Vírgula 12 4 2 3 2 3" xfId="44495"/>
    <cellStyle name="Vírgula 12 4 2 3 2 4" xfId="44496"/>
    <cellStyle name="Vírgula 12 4 2 3 3" xfId="44497"/>
    <cellStyle name="Vírgula 12 4 2 3 3 2" xfId="44498"/>
    <cellStyle name="Vírgula 12 4 2 3 3 3" xfId="44499"/>
    <cellStyle name="Vírgula 12 4 2 3 4" xfId="44500"/>
    <cellStyle name="Vírgula 12 4 2 3 5" xfId="44501"/>
    <cellStyle name="Vírgula 12 4 2 3 6" xfId="44502"/>
    <cellStyle name="Vírgula 12 4 2 4" xfId="44503"/>
    <cellStyle name="Vírgula 12 4 2 4 2" xfId="44504"/>
    <cellStyle name="Vírgula 12 4 2 4 3" xfId="44505"/>
    <cellStyle name="Vírgula 12 4 2 4 4" xfId="44506"/>
    <cellStyle name="Vírgula 12 4 2 5" xfId="44507"/>
    <cellStyle name="Vírgula 12 4 2 5 2" xfId="44508"/>
    <cellStyle name="Vírgula 12 4 2 5 3" xfId="44509"/>
    <cellStyle name="Vírgula 12 4 2 5 4" xfId="44510"/>
    <cellStyle name="Vírgula 12 4 2 6" xfId="44511"/>
    <cellStyle name="Vírgula 12 4 2 6 2" xfId="44512"/>
    <cellStyle name="Vírgula 12 4 2 6 3" xfId="44513"/>
    <cellStyle name="Vírgula 12 4 2 6 4" xfId="44514"/>
    <cellStyle name="Vírgula 12 4 2 7" xfId="44515"/>
    <cellStyle name="Vírgula 12 4 2 7 2" xfId="44516"/>
    <cellStyle name="Vírgula 12 4 2 7 3" xfId="44517"/>
    <cellStyle name="Vírgula 12 4 2 8" xfId="44518"/>
    <cellStyle name="Vírgula 12 4 2 9" xfId="44519"/>
    <cellStyle name="Vírgula 12 4 3" xfId="44520"/>
    <cellStyle name="Vírgula 12 4 3 2" xfId="44521"/>
    <cellStyle name="Vírgula 12 4 3 2 2" xfId="44522"/>
    <cellStyle name="Vírgula 12 4 3 2 2 2" xfId="44523"/>
    <cellStyle name="Vírgula 12 4 3 2 2 3" xfId="44524"/>
    <cellStyle name="Vírgula 12 4 3 2 2 4" xfId="44525"/>
    <cellStyle name="Vírgula 12 4 3 2 3" xfId="44526"/>
    <cellStyle name="Vírgula 12 4 3 2 3 2" xfId="44527"/>
    <cellStyle name="Vírgula 12 4 3 2 3 3" xfId="44528"/>
    <cellStyle name="Vírgula 12 4 3 2 4" xfId="44529"/>
    <cellStyle name="Vírgula 12 4 3 2 5" xfId="44530"/>
    <cellStyle name="Vírgula 12 4 3 2 6" xfId="44531"/>
    <cellStyle name="Vírgula 12 4 3 3" xfId="44532"/>
    <cellStyle name="Vírgula 12 4 3 3 2" xfId="44533"/>
    <cellStyle name="Vírgula 12 4 3 3 3" xfId="44534"/>
    <cellStyle name="Vírgula 12 4 3 3 4" xfId="44535"/>
    <cellStyle name="Vírgula 12 4 3 4" xfId="44536"/>
    <cellStyle name="Vírgula 12 4 3 4 2" xfId="44537"/>
    <cellStyle name="Vírgula 12 4 3 4 3" xfId="44538"/>
    <cellStyle name="Vírgula 12 4 3 4 4" xfId="44539"/>
    <cellStyle name="Vírgula 12 4 3 5" xfId="44540"/>
    <cellStyle name="Vírgula 12 4 3 5 2" xfId="44541"/>
    <cellStyle name="Vírgula 12 4 3 5 3" xfId="44542"/>
    <cellStyle name="Vírgula 12 4 3 5 4" xfId="44543"/>
    <cellStyle name="Vírgula 12 4 3 6" xfId="44544"/>
    <cellStyle name="Vírgula 12 4 3 6 2" xfId="44545"/>
    <cellStyle name="Vírgula 12 4 3 6 3" xfId="44546"/>
    <cellStyle name="Vírgula 12 4 3 7" xfId="44547"/>
    <cellStyle name="Vírgula 12 4 3 8" xfId="44548"/>
    <cellStyle name="Vírgula 12 4 3 9" xfId="44549"/>
    <cellStyle name="Vírgula 12 4 4" xfId="44550"/>
    <cellStyle name="Vírgula 12 4 4 2" xfId="44551"/>
    <cellStyle name="Vírgula 12 4 4 2 2" xfId="44552"/>
    <cellStyle name="Vírgula 12 4 4 2 3" xfId="44553"/>
    <cellStyle name="Vírgula 12 4 4 2 4" xfId="44554"/>
    <cellStyle name="Vírgula 12 4 4 3" xfId="44555"/>
    <cellStyle name="Vírgula 12 4 4 3 2" xfId="44556"/>
    <cellStyle name="Vírgula 12 4 4 3 3" xfId="44557"/>
    <cellStyle name="Vírgula 12 4 4 4" xfId="44558"/>
    <cellStyle name="Vírgula 12 4 4 5" xfId="44559"/>
    <cellStyle name="Vírgula 12 4 4 6" xfId="44560"/>
    <cellStyle name="Vírgula 12 4 5" xfId="44561"/>
    <cellStyle name="Vírgula 12 4 5 2" xfId="44562"/>
    <cellStyle name="Vírgula 12 4 5 3" xfId="44563"/>
    <cellStyle name="Vírgula 12 4 5 4" xfId="44564"/>
    <cellStyle name="Vírgula 12 4 6" xfId="44565"/>
    <cellStyle name="Vírgula 12 4 6 2" xfId="44566"/>
    <cellStyle name="Vírgula 12 4 6 3" xfId="44567"/>
    <cellStyle name="Vírgula 12 4 6 4" xfId="44568"/>
    <cellStyle name="Vírgula 12 4 7" xfId="44569"/>
    <cellStyle name="Vírgula 12 4 7 2" xfId="44570"/>
    <cellStyle name="Vírgula 12 4 7 3" xfId="44571"/>
    <cellStyle name="Vírgula 12 4 7 4" xfId="44572"/>
    <cellStyle name="Vírgula 12 4 8" xfId="44573"/>
    <cellStyle name="Vírgula 12 4 8 2" xfId="44574"/>
    <cellStyle name="Vírgula 12 4 8 3" xfId="44575"/>
    <cellStyle name="Vírgula 12 4 9" xfId="44576"/>
    <cellStyle name="Vírgula 12 5" xfId="44577"/>
    <cellStyle name="Vírgula 12 5 10" xfId="44578"/>
    <cellStyle name="Vírgula 12 5 11" xfId="44579"/>
    <cellStyle name="Vírgula 12 5 2" xfId="44580"/>
    <cellStyle name="Vírgula 12 5 2 10" xfId="44581"/>
    <cellStyle name="Vírgula 12 5 2 2" xfId="44582"/>
    <cellStyle name="Vírgula 12 5 2 2 2" xfId="44583"/>
    <cellStyle name="Vírgula 12 5 2 2 2 2" xfId="44584"/>
    <cellStyle name="Vírgula 12 5 2 2 2 2 2" xfId="44585"/>
    <cellStyle name="Vírgula 12 5 2 2 2 2 3" xfId="44586"/>
    <cellStyle name="Vírgula 12 5 2 2 2 2 4" xfId="44587"/>
    <cellStyle name="Vírgula 12 5 2 2 2 3" xfId="44588"/>
    <cellStyle name="Vírgula 12 5 2 2 2 3 2" xfId="44589"/>
    <cellStyle name="Vírgula 12 5 2 2 2 3 3" xfId="44590"/>
    <cellStyle name="Vírgula 12 5 2 2 2 4" xfId="44591"/>
    <cellStyle name="Vírgula 12 5 2 2 2 5" xfId="44592"/>
    <cellStyle name="Vírgula 12 5 2 2 2 6" xfId="44593"/>
    <cellStyle name="Vírgula 12 5 2 2 3" xfId="44594"/>
    <cellStyle name="Vírgula 12 5 2 2 3 2" xfId="44595"/>
    <cellStyle name="Vírgula 12 5 2 2 3 3" xfId="44596"/>
    <cellStyle name="Vírgula 12 5 2 2 3 4" xfId="44597"/>
    <cellStyle name="Vírgula 12 5 2 2 4" xfId="44598"/>
    <cellStyle name="Vírgula 12 5 2 2 4 2" xfId="44599"/>
    <cellStyle name="Vírgula 12 5 2 2 4 3" xfId="44600"/>
    <cellStyle name="Vírgula 12 5 2 2 4 4" xfId="44601"/>
    <cellStyle name="Vírgula 12 5 2 2 5" xfId="44602"/>
    <cellStyle name="Vírgula 12 5 2 2 5 2" xfId="44603"/>
    <cellStyle name="Vírgula 12 5 2 2 5 3" xfId="44604"/>
    <cellStyle name="Vírgula 12 5 2 2 5 4" xfId="44605"/>
    <cellStyle name="Vírgula 12 5 2 2 6" xfId="44606"/>
    <cellStyle name="Vírgula 12 5 2 2 6 2" xfId="44607"/>
    <cellStyle name="Vírgula 12 5 2 2 6 3" xfId="44608"/>
    <cellStyle name="Vírgula 12 5 2 2 7" xfId="44609"/>
    <cellStyle name="Vírgula 12 5 2 2 8" xfId="44610"/>
    <cellStyle name="Vírgula 12 5 2 2 9" xfId="44611"/>
    <cellStyle name="Vírgula 12 5 2 3" xfId="44612"/>
    <cellStyle name="Vírgula 12 5 2 3 2" xfId="44613"/>
    <cellStyle name="Vírgula 12 5 2 3 2 2" xfId="44614"/>
    <cellStyle name="Vírgula 12 5 2 3 2 3" xfId="44615"/>
    <cellStyle name="Vírgula 12 5 2 3 2 4" xfId="44616"/>
    <cellStyle name="Vírgula 12 5 2 3 3" xfId="44617"/>
    <cellStyle name="Vírgula 12 5 2 3 3 2" xfId="44618"/>
    <cellStyle name="Vírgula 12 5 2 3 3 3" xfId="44619"/>
    <cellStyle name="Vírgula 12 5 2 3 4" xfId="44620"/>
    <cellStyle name="Vírgula 12 5 2 3 5" xfId="44621"/>
    <cellStyle name="Vírgula 12 5 2 3 6" xfId="44622"/>
    <cellStyle name="Vírgula 12 5 2 4" xfId="44623"/>
    <cellStyle name="Vírgula 12 5 2 4 2" xfId="44624"/>
    <cellStyle name="Vírgula 12 5 2 4 3" xfId="44625"/>
    <cellStyle name="Vírgula 12 5 2 4 4" xfId="44626"/>
    <cellStyle name="Vírgula 12 5 2 5" xfId="44627"/>
    <cellStyle name="Vírgula 12 5 2 5 2" xfId="44628"/>
    <cellStyle name="Vírgula 12 5 2 5 3" xfId="44629"/>
    <cellStyle name="Vírgula 12 5 2 5 4" xfId="44630"/>
    <cellStyle name="Vírgula 12 5 2 6" xfId="44631"/>
    <cellStyle name="Vírgula 12 5 2 6 2" xfId="44632"/>
    <cellStyle name="Vírgula 12 5 2 6 3" xfId="44633"/>
    <cellStyle name="Vírgula 12 5 2 6 4" xfId="44634"/>
    <cellStyle name="Vírgula 12 5 2 7" xfId="44635"/>
    <cellStyle name="Vírgula 12 5 2 7 2" xfId="44636"/>
    <cellStyle name="Vírgula 12 5 2 7 3" xfId="44637"/>
    <cellStyle name="Vírgula 12 5 2 8" xfId="44638"/>
    <cellStyle name="Vírgula 12 5 2 9" xfId="44639"/>
    <cellStyle name="Vírgula 12 5 3" xfId="44640"/>
    <cellStyle name="Vírgula 12 5 3 2" xfId="44641"/>
    <cellStyle name="Vírgula 12 5 3 2 2" xfId="44642"/>
    <cellStyle name="Vírgula 12 5 3 2 2 2" xfId="44643"/>
    <cellStyle name="Vírgula 12 5 3 2 2 3" xfId="44644"/>
    <cellStyle name="Vírgula 12 5 3 2 2 4" xfId="44645"/>
    <cellStyle name="Vírgula 12 5 3 2 3" xfId="44646"/>
    <cellStyle name="Vírgula 12 5 3 2 3 2" xfId="44647"/>
    <cellStyle name="Vírgula 12 5 3 2 3 3" xfId="44648"/>
    <cellStyle name="Vírgula 12 5 3 2 4" xfId="44649"/>
    <cellStyle name="Vírgula 12 5 3 2 5" xfId="44650"/>
    <cellStyle name="Vírgula 12 5 3 2 6" xfId="44651"/>
    <cellStyle name="Vírgula 12 5 3 3" xfId="44652"/>
    <cellStyle name="Vírgula 12 5 3 3 2" xfId="44653"/>
    <cellStyle name="Vírgula 12 5 3 3 3" xfId="44654"/>
    <cellStyle name="Vírgula 12 5 3 3 4" xfId="44655"/>
    <cellStyle name="Vírgula 12 5 3 4" xfId="44656"/>
    <cellStyle name="Vírgula 12 5 3 4 2" xfId="44657"/>
    <cellStyle name="Vírgula 12 5 3 4 3" xfId="44658"/>
    <cellStyle name="Vírgula 12 5 3 4 4" xfId="44659"/>
    <cellStyle name="Vírgula 12 5 3 5" xfId="44660"/>
    <cellStyle name="Vírgula 12 5 3 5 2" xfId="44661"/>
    <cellStyle name="Vírgula 12 5 3 5 3" xfId="44662"/>
    <cellStyle name="Vírgula 12 5 3 5 4" xfId="44663"/>
    <cellStyle name="Vírgula 12 5 3 6" xfId="44664"/>
    <cellStyle name="Vírgula 12 5 3 6 2" xfId="44665"/>
    <cellStyle name="Vírgula 12 5 3 6 3" xfId="44666"/>
    <cellStyle name="Vírgula 12 5 3 7" xfId="44667"/>
    <cellStyle name="Vírgula 12 5 3 8" xfId="44668"/>
    <cellStyle name="Vírgula 12 5 3 9" xfId="44669"/>
    <cellStyle name="Vírgula 12 5 4" xfId="44670"/>
    <cellStyle name="Vírgula 12 5 4 2" xfId="44671"/>
    <cellStyle name="Vírgula 12 5 4 2 2" xfId="44672"/>
    <cellStyle name="Vírgula 12 5 4 2 3" xfId="44673"/>
    <cellStyle name="Vírgula 12 5 4 2 4" xfId="44674"/>
    <cellStyle name="Vírgula 12 5 4 3" xfId="44675"/>
    <cellStyle name="Vírgula 12 5 4 3 2" xfId="44676"/>
    <cellStyle name="Vírgula 12 5 4 3 3" xfId="44677"/>
    <cellStyle name="Vírgula 12 5 4 4" xfId="44678"/>
    <cellStyle name="Vírgula 12 5 4 5" xfId="44679"/>
    <cellStyle name="Vírgula 12 5 4 6" xfId="44680"/>
    <cellStyle name="Vírgula 12 5 5" xfId="44681"/>
    <cellStyle name="Vírgula 12 5 5 2" xfId="44682"/>
    <cellStyle name="Vírgula 12 5 5 3" xfId="44683"/>
    <cellStyle name="Vírgula 12 5 5 4" xfId="44684"/>
    <cellStyle name="Vírgula 12 5 6" xfId="44685"/>
    <cellStyle name="Vírgula 12 5 6 2" xfId="44686"/>
    <cellStyle name="Vírgula 12 5 6 3" xfId="44687"/>
    <cellStyle name="Vírgula 12 5 6 4" xfId="44688"/>
    <cellStyle name="Vírgula 12 5 7" xfId="44689"/>
    <cellStyle name="Vírgula 12 5 7 2" xfId="44690"/>
    <cellStyle name="Vírgula 12 5 7 3" xfId="44691"/>
    <cellStyle name="Vírgula 12 5 7 4" xfId="44692"/>
    <cellStyle name="Vírgula 12 5 8" xfId="44693"/>
    <cellStyle name="Vírgula 12 5 8 2" xfId="44694"/>
    <cellStyle name="Vírgula 12 5 8 3" xfId="44695"/>
    <cellStyle name="Vírgula 12 5 9" xfId="44696"/>
    <cellStyle name="Vírgula 12 6" xfId="44697"/>
    <cellStyle name="Vírgula 12 6 10" xfId="44698"/>
    <cellStyle name="Vírgula 12 6 11" xfId="44699"/>
    <cellStyle name="Vírgula 12 6 2" xfId="44700"/>
    <cellStyle name="Vírgula 12 6 2 10" xfId="44701"/>
    <cellStyle name="Vírgula 12 6 2 2" xfId="44702"/>
    <cellStyle name="Vírgula 12 6 2 2 2" xfId="44703"/>
    <cellStyle name="Vírgula 12 6 2 2 2 2" xfId="44704"/>
    <cellStyle name="Vírgula 12 6 2 2 2 2 2" xfId="44705"/>
    <cellStyle name="Vírgula 12 6 2 2 2 2 3" xfId="44706"/>
    <cellStyle name="Vírgula 12 6 2 2 2 2 4" xfId="44707"/>
    <cellStyle name="Vírgula 12 6 2 2 2 3" xfId="44708"/>
    <cellStyle name="Vírgula 12 6 2 2 2 3 2" xfId="44709"/>
    <cellStyle name="Vírgula 12 6 2 2 2 3 3" xfId="44710"/>
    <cellStyle name="Vírgula 12 6 2 2 2 4" xfId="44711"/>
    <cellStyle name="Vírgula 12 6 2 2 2 5" xfId="44712"/>
    <cellStyle name="Vírgula 12 6 2 2 2 6" xfId="44713"/>
    <cellStyle name="Vírgula 12 6 2 2 3" xfId="44714"/>
    <cellStyle name="Vírgula 12 6 2 2 3 2" xfId="44715"/>
    <cellStyle name="Vírgula 12 6 2 2 3 3" xfId="44716"/>
    <cellStyle name="Vírgula 12 6 2 2 3 4" xfId="44717"/>
    <cellStyle name="Vírgula 12 6 2 2 4" xfId="44718"/>
    <cellStyle name="Vírgula 12 6 2 2 4 2" xfId="44719"/>
    <cellStyle name="Vírgula 12 6 2 2 4 3" xfId="44720"/>
    <cellStyle name="Vírgula 12 6 2 2 4 4" xfId="44721"/>
    <cellStyle name="Vírgula 12 6 2 2 5" xfId="44722"/>
    <cellStyle name="Vírgula 12 6 2 2 5 2" xfId="44723"/>
    <cellStyle name="Vírgula 12 6 2 2 5 3" xfId="44724"/>
    <cellStyle name="Vírgula 12 6 2 2 5 4" xfId="44725"/>
    <cellStyle name="Vírgula 12 6 2 2 6" xfId="44726"/>
    <cellStyle name="Vírgula 12 6 2 2 6 2" xfId="44727"/>
    <cellStyle name="Vírgula 12 6 2 2 6 3" xfId="44728"/>
    <cellStyle name="Vírgula 12 6 2 2 7" xfId="44729"/>
    <cellStyle name="Vírgula 12 6 2 2 8" xfId="44730"/>
    <cellStyle name="Vírgula 12 6 2 2 9" xfId="44731"/>
    <cellStyle name="Vírgula 12 6 2 3" xfId="44732"/>
    <cellStyle name="Vírgula 12 6 2 3 2" xfId="44733"/>
    <cellStyle name="Vírgula 12 6 2 3 2 2" xfId="44734"/>
    <cellStyle name="Vírgula 12 6 2 3 2 3" xfId="44735"/>
    <cellStyle name="Vírgula 12 6 2 3 2 4" xfId="44736"/>
    <cellStyle name="Vírgula 12 6 2 3 3" xfId="44737"/>
    <cellStyle name="Vírgula 12 6 2 3 3 2" xfId="44738"/>
    <cellStyle name="Vírgula 12 6 2 3 3 3" xfId="44739"/>
    <cellStyle name="Vírgula 12 6 2 3 4" xfId="44740"/>
    <cellStyle name="Vírgula 12 6 2 3 5" xfId="44741"/>
    <cellStyle name="Vírgula 12 6 2 3 6" xfId="44742"/>
    <cellStyle name="Vírgula 12 6 2 4" xfId="44743"/>
    <cellStyle name="Vírgula 12 6 2 4 2" xfId="44744"/>
    <cellStyle name="Vírgula 12 6 2 4 3" xfId="44745"/>
    <cellStyle name="Vírgula 12 6 2 4 4" xfId="44746"/>
    <cellStyle name="Vírgula 12 6 2 5" xfId="44747"/>
    <cellStyle name="Vírgula 12 6 2 5 2" xfId="44748"/>
    <cellStyle name="Vírgula 12 6 2 5 3" xfId="44749"/>
    <cellStyle name="Vírgula 12 6 2 5 4" xfId="44750"/>
    <cellStyle name="Vírgula 12 6 2 6" xfId="44751"/>
    <cellStyle name="Vírgula 12 6 2 6 2" xfId="44752"/>
    <cellStyle name="Vírgula 12 6 2 6 3" xfId="44753"/>
    <cellStyle name="Vírgula 12 6 2 6 4" xfId="44754"/>
    <cellStyle name="Vírgula 12 6 2 7" xfId="44755"/>
    <cellStyle name="Vírgula 12 6 2 7 2" xfId="44756"/>
    <cellStyle name="Vírgula 12 6 2 7 3" xfId="44757"/>
    <cellStyle name="Vírgula 12 6 2 8" xfId="44758"/>
    <cellStyle name="Vírgula 12 6 2 9" xfId="44759"/>
    <cellStyle name="Vírgula 12 6 3" xfId="44760"/>
    <cellStyle name="Vírgula 12 6 3 2" xfId="44761"/>
    <cellStyle name="Vírgula 12 6 3 2 2" xfId="44762"/>
    <cellStyle name="Vírgula 12 6 3 2 2 2" xfId="44763"/>
    <cellStyle name="Vírgula 12 6 3 2 2 3" xfId="44764"/>
    <cellStyle name="Vírgula 12 6 3 2 2 4" xfId="44765"/>
    <cellStyle name="Vírgula 12 6 3 2 3" xfId="44766"/>
    <cellStyle name="Vírgula 12 6 3 2 3 2" xfId="44767"/>
    <cellStyle name="Vírgula 12 6 3 2 3 3" xfId="44768"/>
    <cellStyle name="Vírgula 12 6 3 2 4" xfId="44769"/>
    <cellStyle name="Vírgula 12 6 3 2 5" xfId="44770"/>
    <cellStyle name="Vírgula 12 6 3 2 6" xfId="44771"/>
    <cellStyle name="Vírgula 12 6 3 3" xfId="44772"/>
    <cellStyle name="Vírgula 12 6 3 3 2" xfId="44773"/>
    <cellStyle name="Vírgula 12 6 3 3 3" xfId="44774"/>
    <cellStyle name="Vírgula 12 6 3 3 4" xfId="44775"/>
    <cellStyle name="Vírgula 12 6 3 4" xfId="44776"/>
    <cellStyle name="Vírgula 12 6 3 4 2" xfId="44777"/>
    <cellStyle name="Vírgula 12 6 3 4 3" xfId="44778"/>
    <cellStyle name="Vírgula 12 6 3 4 4" xfId="44779"/>
    <cellStyle name="Vírgula 12 6 3 5" xfId="44780"/>
    <cellStyle name="Vírgula 12 6 3 5 2" xfId="44781"/>
    <cellStyle name="Vírgula 12 6 3 5 3" xfId="44782"/>
    <cellStyle name="Vírgula 12 6 3 5 4" xfId="44783"/>
    <cellStyle name="Vírgula 12 6 3 6" xfId="44784"/>
    <cellStyle name="Vírgula 12 6 3 6 2" xfId="44785"/>
    <cellStyle name="Vírgula 12 6 3 6 3" xfId="44786"/>
    <cellStyle name="Vírgula 12 6 3 7" xfId="44787"/>
    <cellStyle name="Vírgula 12 6 3 8" xfId="44788"/>
    <cellStyle name="Vírgula 12 6 3 9" xfId="44789"/>
    <cellStyle name="Vírgula 12 6 4" xfId="44790"/>
    <cellStyle name="Vírgula 12 6 4 2" xfId="44791"/>
    <cellStyle name="Vírgula 12 6 4 2 2" xfId="44792"/>
    <cellStyle name="Vírgula 12 6 4 2 3" xfId="44793"/>
    <cellStyle name="Vírgula 12 6 4 2 4" xfId="44794"/>
    <cellStyle name="Vírgula 12 6 4 3" xfId="44795"/>
    <cellStyle name="Vírgula 12 6 4 3 2" xfId="44796"/>
    <cellStyle name="Vírgula 12 6 4 3 3" xfId="44797"/>
    <cellStyle name="Vírgula 12 6 4 4" xfId="44798"/>
    <cellStyle name="Vírgula 12 6 4 5" xfId="44799"/>
    <cellStyle name="Vírgula 12 6 4 6" xfId="44800"/>
    <cellStyle name="Vírgula 12 6 5" xfId="44801"/>
    <cellStyle name="Vírgula 12 6 5 2" xfId="44802"/>
    <cellStyle name="Vírgula 12 6 5 3" xfId="44803"/>
    <cellStyle name="Vírgula 12 6 5 4" xfId="44804"/>
    <cellStyle name="Vírgula 12 6 6" xfId="44805"/>
    <cellStyle name="Vírgula 12 6 6 2" xfId="44806"/>
    <cellStyle name="Vírgula 12 6 6 3" xfId="44807"/>
    <cellStyle name="Vírgula 12 6 6 4" xfId="44808"/>
    <cellStyle name="Vírgula 12 6 7" xfId="44809"/>
    <cellStyle name="Vírgula 12 6 7 2" xfId="44810"/>
    <cellStyle name="Vírgula 12 6 7 3" xfId="44811"/>
    <cellStyle name="Vírgula 12 6 7 4" xfId="44812"/>
    <cellStyle name="Vírgula 12 6 8" xfId="44813"/>
    <cellStyle name="Vírgula 12 6 8 2" xfId="44814"/>
    <cellStyle name="Vírgula 12 6 8 3" xfId="44815"/>
    <cellStyle name="Vírgula 12 6 9" xfId="44816"/>
    <cellStyle name="Vírgula 12 7" xfId="44817"/>
    <cellStyle name="Vírgula 12 7 10" xfId="44818"/>
    <cellStyle name="Vírgula 12 7 2" xfId="44819"/>
    <cellStyle name="Vírgula 12 7 2 2" xfId="44820"/>
    <cellStyle name="Vírgula 12 7 2 2 2" xfId="44821"/>
    <cellStyle name="Vírgula 12 7 2 2 2 2" xfId="44822"/>
    <cellStyle name="Vírgula 12 7 2 2 2 3" xfId="44823"/>
    <cellStyle name="Vírgula 12 7 2 2 2 4" xfId="44824"/>
    <cellStyle name="Vírgula 12 7 2 2 3" xfId="44825"/>
    <cellStyle name="Vírgula 12 7 2 2 3 2" xfId="44826"/>
    <cellStyle name="Vírgula 12 7 2 2 3 3" xfId="44827"/>
    <cellStyle name="Vírgula 12 7 2 2 4" xfId="44828"/>
    <cellStyle name="Vírgula 12 7 2 2 5" xfId="44829"/>
    <cellStyle name="Vírgula 12 7 2 2 6" xfId="44830"/>
    <cellStyle name="Vírgula 12 7 2 3" xfId="44831"/>
    <cellStyle name="Vírgula 12 7 2 3 2" xfId="44832"/>
    <cellStyle name="Vírgula 12 7 2 3 3" xfId="44833"/>
    <cellStyle name="Vírgula 12 7 2 3 4" xfId="44834"/>
    <cellStyle name="Vírgula 12 7 2 4" xfId="44835"/>
    <cellStyle name="Vírgula 12 7 2 4 2" xfId="44836"/>
    <cellStyle name="Vírgula 12 7 2 4 3" xfId="44837"/>
    <cellStyle name="Vírgula 12 7 2 4 4" xfId="44838"/>
    <cellStyle name="Vírgula 12 7 2 5" xfId="44839"/>
    <cellStyle name="Vírgula 12 7 2 5 2" xfId="44840"/>
    <cellStyle name="Vírgula 12 7 2 5 3" xfId="44841"/>
    <cellStyle name="Vírgula 12 7 2 5 4" xfId="44842"/>
    <cellStyle name="Vírgula 12 7 2 6" xfId="44843"/>
    <cellStyle name="Vírgula 12 7 2 6 2" xfId="44844"/>
    <cellStyle name="Vírgula 12 7 2 6 3" xfId="44845"/>
    <cellStyle name="Vírgula 12 7 2 7" xfId="44846"/>
    <cellStyle name="Vírgula 12 7 2 8" xfId="44847"/>
    <cellStyle name="Vírgula 12 7 2 9" xfId="44848"/>
    <cellStyle name="Vírgula 12 7 3" xfId="44849"/>
    <cellStyle name="Vírgula 12 7 3 2" xfId="44850"/>
    <cellStyle name="Vírgula 12 7 3 2 2" xfId="44851"/>
    <cellStyle name="Vírgula 12 7 3 2 3" xfId="44852"/>
    <cellStyle name="Vírgula 12 7 3 2 4" xfId="44853"/>
    <cellStyle name="Vírgula 12 7 3 3" xfId="44854"/>
    <cellStyle name="Vírgula 12 7 3 3 2" xfId="44855"/>
    <cellStyle name="Vírgula 12 7 3 3 3" xfId="44856"/>
    <cellStyle name="Vírgula 12 7 3 4" xfId="44857"/>
    <cellStyle name="Vírgula 12 7 3 5" xfId="44858"/>
    <cellStyle name="Vírgula 12 7 3 6" xfId="44859"/>
    <cellStyle name="Vírgula 12 7 4" xfId="44860"/>
    <cellStyle name="Vírgula 12 7 4 2" xfId="44861"/>
    <cellStyle name="Vírgula 12 7 4 3" xfId="44862"/>
    <cellStyle name="Vírgula 12 7 4 4" xfId="44863"/>
    <cellStyle name="Vírgula 12 7 5" xfId="44864"/>
    <cellStyle name="Vírgula 12 7 5 2" xfId="44865"/>
    <cellStyle name="Vírgula 12 7 5 3" xfId="44866"/>
    <cellStyle name="Vírgula 12 7 5 4" xfId="44867"/>
    <cellStyle name="Vírgula 12 7 6" xfId="44868"/>
    <cellStyle name="Vírgula 12 7 6 2" xfId="44869"/>
    <cellStyle name="Vírgula 12 7 6 3" xfId="44870"/>
    <cellStyle name="Vírgula 12 7 6 4" xfId="44871"/>
    <cellStyle name="Vírgula 12 7 7" xfId="44872"/>
    <cellStyle name="Vírgula 12 7 7 2" xfId="44873"/>
    <cellStyle name="Vírgula 12 7 7 3" xfId="44874"/>
    <cellStyle name="Vírgula 12 7 8" xfId="44875"/>
    <cellStyle name="Vírgula 12 7 9" xfId="44876"/>
    <cellStyle name="Vírgula 12 8" xfId="44877"/>
    <cellStyle name="Vírgula 12 8 2" xfId="44878"/>
    <cellStyle name="Vírgula 12 8 2 2" xfId="44879"/>
    <cellStyle name="Vírgula 12 8 2 2 2" xfId="44880"/>
    <cellStyle name="Vírgula 12 8 2 2 3" xfId="44881"/>
    <cellStyle name="Vírgula 12 8 2 2 4" xfId="44882"/>
    <cellStyle name="Vírgula 12 8 2 3" xfId="44883"/>
    <cellStyle name="Vírgula 12 8 2 3 2" xfId="44884"/>
    <cellStyle name="Vírgula 12 8 2 3 3" xfId="44885"/>
    <cellStyle name="Vírgula 12 8 2 4" xfId="44886"/>
    <cellStyle name="Vírgula 12 8 2 5" xfId="44887"/>
    <cellStyle name="Vírgula 12 8 2 6" xfId="44888"/>
    <cellStyle name="Vírgula 12 8 3" xfId="44889"/>
    <cellStyle name="Vírgula 12 8 3 2" xfId="44890"/>
    <cellStyle name="Vírgula 12 8 3 3" xfId="44891"/>
    <cellStyle name="Vírgula 12 8 3 4" xfId="44892"/>
    <cellStyle name="Vírgula 12 8 4" xfId="44893"/>
    <cellStyle name="Vírgula 12 8 4 2" xfId="44894"/>
    <cellStyle name="Vírgula 12 8 4 3" xfId="44895"/>
    <cellStyle name="Vírgula 12 8 4 4" xfId="44896"/>
    <cellStyle name="Vírgula 12 8 5" xfId="44897"/>
    <cellStyle name="Vírgula 12 8 5 2" xfId="44898"/>
    <cellStyle name="Vírgula 12 8 5 3" xfId="44899"/>
    <cellStyle name="Vírgula 12 8 5 4" xfId="44900"/>
    <cellStyle name="Vírgula 12 8 6" xfId="44901"/>
    <cellStyle name="Vírgula 12 8 6 2" xfId="44902"/>
    <cellStyle name="Vírgula 12 8 6 3" xfId="44903"/>
    <cellStyle name="Vírgula 12 8 7" xfId="44904"/>
    <cellStyle name="Vírgula 12 8 8" xfId="44905"/>
    <cellStyle name="Vírgula 12 8 9" xfId="44906"/>
    <cellStyle name="Vírgula 12 9" xfId="44907"/>
    <cellStyle name="Vírgula 12 9 2" xfId="44908"/>
    <cellStyle name="Vírgula 12 9 2 2" xfId="44909"/>
    <cellStyle name="Vírgula 12 9 2 2 2" xfId="44910"/>
    <cellStyle name="Vírgula 12 9 2 2 3" xfId="44911"/>
    <cellStyle name="Vírgula 12 9 2 2 4" xfId="44912"/>
    <cellStyle name="Vírgula 12 9 2 3" xfId="44913"/>
    <cellStyle name="Vírgula 12 9 2 3 2" xfId="44914"/>
    <cellStyle name="Vírgula 12 9 2 3 3" xfId="44915"/>
    <cellStyle name="Vírgula 12 9 2 4" xfId="44916"/>
    <cellStyle name="Vírgula 12 9 2 5" xfId="44917"/>
    <cellStyle name="Vírgula 12 9 2 6" xfId="44918"/>
    <cellStyle name="Vírgula 12 9 3" xfId="44919"/>
    <cellStyle name="Vírgula 12 9 3 2" xfId="44920"/>
    <cellStyle name="Vírgula 12 9 3 3" xfId="44921"/>
    <cellStyle name="Vírgula 12 9 3 4" xfId="44922"/>
    <cellStyle name="Vírgula 12 9 4" xfId="44923"/>
    <cellStyle name="Vírgula 12 9 4 2" xfId="44924"/>
    <cellStyle name="Vírgula 12 9 4 3" xfId="44925"/>
    <cellStyle name="Vírgula 12 9 4 4" xfId="44926"/>
    <cellStyle name="Vírgula 12 9 5" xfId="44927"/>
    <cellStyle name="Vírgula 12 9 5 2" xfId="44928"/>
    <cellStyle name="Vírgula 12 9 5 3" xfId="44929"/>
    <cellStyle name="Vírgula 12 9 5 4" xfId="44930"/>
    <cellStyle name="Vírgula 12 9 6" xfId="44931"/>
    <cellStyle name="Vírgula 12 9 6 2" xfId="44932"/>
    <cellStyle name="Vírgula 12 9 6 3" xfId="44933"/>
    <cellStyle name="Vírgula 12 9 7" xfId="44934"/>
    <cellStyle name="Vírgula 12 9 8" xfId="44935"/>
    <cellStyle name="Vírgula 12 9 9" xfId="44936"/>
    <cellStyle name="Vírgula 13" xfId="174"/>
    <cellStyle name="Vírgula 13 2" xfId="231"/>
    <cellStyle name="Vírgula 14" xfId="44937"/>
    <cellStyle name="Vírgula 14 2" xfId="44938"/>
    <cellStyle name="Vírgula 15" xfId="54134"/>
    <cellStyle name="Vírgula 2" xfId="26"/>
    <cellStyle name="Vírgula 2 2" xfId="45"/>
    <cellStyle name="Vírgula 2 2 2" xfId="44939"/>
    <cellStyle name="Vírgula 2 2 2 2" xfId="44940"/>
    <cellStyle name="Vírgula 2 2 2 3" xfId="44941"/>
    <cellStyle name="Vírgula 2 2 2 3 2" xfId="44942"/>
    <cellStyle name="Vírgula 2 2 2 3 2 2" xfId="44943"/>
    <cellStyle name="Vírgula 2 2 2 3 2 2 2" xfId="44944"/>
    <cellStyle name="Vírgula 2 2 2 3 2 2 3" xfId="44945"/>
    <cellStyle name="Vírgula 2 2 2 3 2 3" xfId="44946"/>
    <cellStyle name="Vírgula 2 2 2 3 2 4" xfId="44947"/>
    <cellStyle name="Vírgula 2 2 2 3 2 5" xfId="44948"/>
    <cellStyle name="Vírgula 2 2 2 3 3" xfId="44949"/>
    <cellStyle name="Vírgula 2 2 2 3 3 2" xfId="44950"/>
    <cellStyle name="Vírgula 2 2 2 3 3 3" xfId="44951"/>
    <cellStyle name="Vírgula 2 2 2 3 4" xfId="44952"/>
    <cellStyle name="Vírgula 2 2 2 3 5" xfId="44953"/>
    <cellStyle name="Vírgula 2 2 2 3 6" xfId="44954"/>
    <cellStyle name="Vírgula 2 2 3" xfId="44955"/>
    <cellStyle name="Vírgula 2 2 4" xfId="44956"/>
    <cellStyle name="Vírgula 2 2 4 2" xfId="44957"/>
    <cellStyle name="Vírgula 2 2 4 2 2" xfId="44958"/>
    <cellStyle name="Vírgula 2 2 4 2 2 2" xfId="44959"/>
    <cellStyle name="Vírgula 2 2 4 2 2 3" xfId="44960"/>
    <cellStyle name="Vírgula 2 2 4 2 2 4" xfId="44961"/>
    <cellStyle name="Vírgula 2 2 4 2 3" xfId="44962"/>
    <cellStyle name="Vírgula 2 2 4 2 3 2" xfId="44963"/>
    <cellStyle name="Vírgula 2 2 4 2 3 3" xfId="44964"/>
    <cellStyle name="Vírgula 2 2 4 2 4" xfId="44965"/>
    <cellStyle name="Vírgula 2 2 4 2 5" xfId="44966"/>
    <cellStyle name="Vírgula 2 2 4 2 6" xfId="44967"/>
    <cellStyle name="Vírgula 2 2 4 3" xfId="44968"/>
    <cellStyle name="Vírgula 2 2 4 3 2" xfId="44969"/>
    <cellStyle name="Vírgula 2 2 4 3 3" xfId="44970"/>
    <cellStyle name="Vírgula 2 2 4 3 4" xfId="44971"/>
    <cellStyle name="Vírgula 2 2 4 4" xfId="44972"/>
    <cellStyle name="Vírgula 2 2 4 4 2" xfId="44973"/>
    <cellStyle name="Vírgula 2 2 4 4 3" xfId="44974"/>
    <cellStyle name="Vírgula 2 2 4 4 4" xfId="44975"/>
    <cellStyle name="Vírgula 2 2 4 5" xfId="44976"/>
    <cellStyle name="Vírgula 2 2 4 5 2" xfId="44977"/>
    <cellStyle name="Vírgula 2 2 4 5 3" xfId="44978"/>
    <cellStyle name="Vírgula 2 2 4 5 4" xfId="44979"/>
    <cellStyle name="Vírgula 2 2 4 6" xfId="44980"/>
    <cellStyle name="Vírgula 2 2 4 6 2" xfId="44981"/>
    <cellStyle name="Vírgula 2 2 4 6 3" xfId="44982"/>
    <cellStyle name="Vírgula 2 2 4 7" xfId="44983"/>
    <cellStyle name="Vírgula 2 2 4 8" xfId="44984"/>
    <cellStyle name="Vírgula 2 2 4 9" xfId="44985"/>
    <cellStyle name="Vírgula 2 2 5" xfId="44986"/>
    <cellStyle name="Vírgula 2 2 5 2" xfId="44987"/>
    <cellStyle name="Vírgula 2 2 5 2 2" xfId="44988"/>
    <cellStyle name="Vírgula 2 2 5 2 2 2" xfId="44989"/>
    <cellStyle name="Vírgula 2 2 5 2 2 3" xfId="44990"/>
    <cellStyle name="Vírgula 2 2 5 2 3" xfId="44991"/>
    <cellStyle name="Vírgula 2 2 5 2 4" xfId="44992"/>
    <cellStyle name="Vírgula 2 2 5 2 5" xfId="44993"/>
    <cellStyle name="Vírgula 2 2 5 3" xfId="44994"/>
    <cellStyle name="Vírgula 2 2 5 3 2" xfId="44995"/>
    <cellStyle name="Vírgula 2 2 5 3 3" xfId="44996"/>
    <cellStyle name="Vírgula 2 2 5 4" xfId="44997"/>
    <cellStyle name="Vírgula 2 2 5 5" xfId="44998"/>
    <cellStyle name="Vírgula 2 2 5 6" xfId="44999"/>
    <cellStyle name="Vírgula 2 3" xfId="253"/>
    <cellStyle name="Vírgula 2 3 2" xfId="45000"/>
    <cellStyle name="Vírgula 2 3 3" xfId="45001"/>
    <cellStyle name="Vírgula 2 3 3 2" xfId="45002"/>
    <cellStyle name="Vírgula 2 3 3 2 2" xfId="45003"/>
    <cellStyle name="Vírgula 2 3 3 2 2 2" xfId="45004"/>
    <cellStyle name="Vírgula 2 3 3 2 2 3" xfId="45005"/>
    <cellStyle name="Vírgula 2 3 3 2 3" xfId="45006"/>
    <cellStyle name="Vírgula 2 3 3 2 4" xfId="45007"/>
    <cellStyle name="Vírgula 2 3 3 2 5" xfId="45008"/>
    <cellStyle name="Vírgula 2 3 3 3" xfId="45009"/>
    <cellStyle name="Vírgula 2 3 3 3 2" xfId="45010"/>
    <cellStyle name="Vírgula 2 3 3 3 3" xfId="45011"/>
    <cellStyle name="Vírgula 2 3 3 4" xfId="45012"/>
    <cellStyle name="Vírgula 2 3 3 5" xfId="45013"/>
    <cellStyle name="Vírgula 2 3 3 6" xfId="45014"/>
    <cellStyle name="Vírgula 2 4" xfId="254"/>
    <cellStyle name="Vírgula 2 4 2" xfId="45015"/>
    <cellStyle name="Vírgula 2 4 2 2" xfId="45016"/>
    <cellStyle name="Vírgula 2 4 2 2 2" xfId="45017"/>
    <cellStyle name="Vírgula 2 4 2 2 2 2" xfId="45018"/>
    <cellStyle name="Vírgula 2 4 2 2 2 3" xfId="45019"/>
    <cellStyle name="Vírgula 2 4 2 2 3" xfId="45020"/>
    <cellStyle name="Vírgula 2 4 2 2 4" xfId="45021"/>
    <cellStyle name="Vírgula 2 4 2 2 5" xfId="45022"/>
    <cellStyle name="Vírgula 2 4 2 3" xfId="45023"/>
    <cellStyle name="Vírgula 2 4 2 3 2" xfId="45024"/>
    <cellStyle name="Vírgula 2 4 2 3 3" xfId="45025"/>
    <cellStyle name="Vírgula 2 4 2 4" xfId="45026"/>
    <cellStyle name="Vírgula 2 4 2 5" xfId="45027"/>
    <cellStyle name="Vírgula 2 4 2 6" xfId="45028"/>
    <cellStyle name="Vírgula 2 5" xfId="45029"/>
    <cellStyle name="Vírgula 2 6" xfId="45030"/>
    <cellStyle name="Vírgula 2 6 2" xfId="45031"/>
    <cellStyle name="Vírgula 2 6 2 2" xfId="45032"/>
    <cellStyle name="Vírgula 2 6 2 2 2" xfId="45033"/>
    <cellStyle name="Vírgula 2 6 2 2 3" xfId="45034"/>
    <cellStyle name="Vírgula 2 6 2 2 4" xfId="45035"/>
    <cellStyle name="Vírgula 2 6 2 3" xfId="45036"/>
    <cellStyle name="Vírgula 2 6 2 3 2" xfId="45037"/>
    <cellStyle name="Vírgula 2 6 2 3 3" xfId="45038"/>
    <cellStyle name="Vírgula 2 6 2 4" xfId="45039"/>
    <cellStyle name="Vírgula 2 6 2 5" xfId="45040"/>
    <cellStyle name="Vírgula 2 6 2 6" xfId="45041"/>
    <cellStyle name="Vírgula 2 6 3" xfId="45042"/>
    <cellStyle name="Vírgula 2 6 3 2" xfId="45043"/>
    <cellStyle name="Vírgula 2 6 3 3" xfId="45044"/>
    <cellStyle name="Vírgula 2 6 3 4" xfId="45045"/>
    <cellStyle name="Vírgula 2 6 4" xfId="45046"/>
    <cellStyle name="Vírgula 2 6 4 2" xfId="45047"/>
    <cellStyle name="Vírgula 2 6 4 3" xfId="45048"/>
    <cellStyle name="Vírgula 2 6 4 4" xfId="45049"/>
    <cellStyle name="Vírgula 2 6 5" xfId="45050"/>
    <cellStyle name="Vírgula 2 6 5 2" xfId="45051"/>
    <cellStyle name="Vírgula 2 6 5 3" xfId="45052"/>
    <cellStyle name="Vírgula 2 6 5 4" xfId="45053"/>
    <cellStyle name="Vírgula 2 6 6" xfId="45054"/>
    <cellStyle name="Vírgula 2 6 6 2" xfId="45055"/>
    <cellStyle name="Vírgula 2 6 6 3" xfId="45056"/>
    <cellStyle name="Vírgula 2 6 7" xfId="45057"/>
    <cellStyle name="Vírgula 2 6 8" xfId="45058"/>
    <cellStyle name="Vírgula 2 6 9" xfId="45059"/>
    <cellStyle name="Vírgula 2 7" xfId="45060"/>
    <cellStyle name="Vírgula 2 7 2" xfId="45061"/>
    <cellStyle name="Vírgula 2 7 2 2" xfId="45062"/>
    <cellStyle name="Vírgula 2 7 2 2 2" xfId="45063"/>
    <cellStyle name="Vírgula 2 7 2 2 3" xfId="45064"/>
    <cellStyle name="Vírgula 2 7 2 3" xfId="45065"/>
    <cellStyle name="Vírgula 2 7 2 4" xfId="45066"/>
    <cellStyle name="Vírgula 2 7 2 5" xfId="45067"/>
    <cellStyle name="Vírgula 2 7 3" xfId="45068"/>
    <cellStyle name="Vírgula 2 7 3 2" xfId="45069"/>
    <cellStyle name="Vírgula 2 7 3 3" xfId="45070"/>
    <cellStyle name="Vírgula 2 7 4" xfId="45071"/>
    <cellStyle name="Vírgula 2 7 5" xfId="45072"/>
    <cellStyle name="Vírgula 2 7 6" xfId="45073"/>
    <cellStyle name="Vírgula 3" xfId="35"/>
    <cellStyle name="Vírgula 3 2" xfId="36"/>
    <cellStyle name="Vírgula 3 2 2" xfId="45074"/>
    <cellStyle name="Vírgula 3 2 2 2" xfId="45075"/>
    <cellStyle name="Vírgula 3 2 3" xfId="45076"/>
    <cellStyle name="Vírgula 3 2 4" xfId="45077"/>
    <cellStyle name="Vírgula 3 3" xfId="45078"/>
    <cellStyle name="Vírgula 3 3 2" xfId="45079"/>
    <cellStyle name="Vírgula 3 4" xfId="45080"/>
    <cellStyle name="Vírgula 3 5" xfId="45081"/>
    <cellStyle name="Vírgula 3 6" xfId="45082"/>
    <cellStyle name="Vírgula 3 7" xfId="54151"/>
    <cellStyle name="Vírgula 3 8" xfId="54153"/>
    <cellStyle name="Vírgula 4" xfId="37"/>
    <cellStyle name="Vírgula 5" xfId="28"/>
    <cellStyle name="Vírgula 5 2" xfId="38"/>
    <cellStyle name="Vírgula 5 2 2" xfId="248"/>
    <cellStyle name="Vírgula 5 2 2 2" xfId="45083"/>
    <cellStyle name="Vírgula 5 2 3" xfId="45084"/>
    <cellStyle name="Vírgula 5 3" xfId="45085"/>
    <cellStyle name="Vírgula 6" xfId="44"/>
    <cellStyle name="Vírgula 6 2" xfId="57"/>
    <cellStyle name="Vírgula 6 2 2" xfId="45086"/>
    <cellStyle name="Vírgula 6 2 2 2" xfId="45087"/>
    <cellStyle name="Vírgula 6 2 3" xfId="45088"/>
    <cellStyle name="Vírgula 6 2 4" xfId="45089"/>
    <cellStyle name="Vírgula 6 3" xfId="249"/>
    <cellStyle name="Vírgula 6 3 2" xfId="45090"/>
    <cellStyle name="Vírgula 6 3 2 2" xfId="45091"/>
    <cellStyle name="Vírgula 6 3 3" xfId="45092"/>
    <cellStyle name="Vírgula 6 3 4" xfId="45093"/>
    <cellStyle name="Vírgula 6 4" xfId="45094"/>
    <cellStyle name="Vírgula 6 4 2" xfId="45095"/>
    <cellStyle name="Vírgula 6 5" xfId="45096"/>
    <cellStyle name="Vírgula 6 6" xfId="45097"/>
    <cellStyle name="Vírgula 7" xfId="50"/>
    <cellStyle name="Vírgula 7 10" xfId="45098"/>
    <cellStyle name="Vírgula 7 10 10" xfId="45099"/>
    <cellStyle name="Vírgula 7 10 2" xfId="45100"/>
    <cellStyle name="Vírgula 7 10 2 2" xfId="45101"/>
    <cellStyle name="Vírgula 7 10 2 2 2" xfId="45102"/>
    <cellStyle name="Vírgula 7 10 2 2 2 2" xfId="45103"/>
    <cellStyle name="Vírgula 7 10 2 2 2 3" xfId="45104"/>
    <cellStyle name="Vírgula 7 10 2 2 2 4" xfId="45105"/>
    <cellStyle name="Vírgula 7 10 2 2 3" xfId="45106"/>
    <cellStyle name="Vírgula 7 10 2 2 3 2" xfId="45107"/>
    <cellStyle name="Vírgula 7 10 2 2 3 3" xfId="45108"/>
    <cellStyle name="Vírgula 7 10 2 2 4" xfId="45109"/>
    <cellStyle name="Vírgula 7 10 2 2 5" xfId="45110"/>
    <cellStyle name="Vírgula 7 10 2 2 6" xfId="45111"/>
    <cellStyle name="Vírgula 7 10 2 3" xfId="45112"/>
    <cellStyle name="Vírgula 7 10 2 3 2" xfId="45113"/>
    <cellStyle name="Vírgula 7 10 2 3 3" xfId="45114"/>
    <cellStyle name="Vírgula 7 10 2 3 4" xfId="45115"/>
    <cellStyle name="Vírgula 7 10 2 4" xfId="45116"/>
    <cellStyle name="Vírgula 7 10 2 4 2" xfId="45117"/>
    <cellStyle name="Vírgula 7 10 2 4 3" xfId="45118"/>
    <cellStyle name="Vírgula 7 10 2 4 4" xfId="45119"/>
    <cellStyle name="Vírgula 7 10 2 5" xfId="45120"/>
    <cellStyle name="Vírgula 7 10 2 5 2" xfId="45121"/>
    <cellStyle name="Vírgula 7 10 2 5 3" xfId="45122"/>
    <cellStyle name="Vírgula 7 10 2 5 4" xfId="45123"/>
    <cellStyle name="Vírgula 7 10 2 6" xfId="45124"/>
    <cellStyle name="Vírgula 7 10 2 6 2" xfId="45125"/>
    <cellStyle name="Vírgula 7 10 2 6 3" xfId="45126"/>
    <cellStyle name="Vírgula 7 10 2 7" xfId="45127"/>
    <cellStyle name="Vírgula 7 10 2 8" xfId="45128"/>
    <cellStyle name="Vírgula 7 10 2 9" xfId="45129"/>
    <cellStyle name="Vírgula 7 10 3" xfId="45130"/>
    <cellStyle name="Vírgula 7 10 3 2" xfId="45131"/>
    <cellStyle name="Vírgula 7 10 3 2 2" xfId="45132"/>
    <cellStyle name="Vírgula 7 10 3 2 3" xfId="45133"/>
    <cellStyle name="Vírgula 7 10 3 2 4" xfId="45134"/>
    <cellStyle name="Vírgula 7 10 3 3" xfId="45135"/>
    <cellStyle name="Vírgula 7 10 3 3 2" xfId="45136"/>
    <cellStyle name="Vírgula 7 10 3 3 3" xfId="45137"/>
    <cellStyle name="Vírgula 7 10 3 4" xfId="45138"/>
    <cellStyle name="Vírgula 7 10 3 5" xfId="45139"/>
    <cellStyle name="Vírgula 7 10 3 6" xfId="45140"/>
    <cellStyle name="Vírgula 7 10 4" xfId="45141"/>
    <cellStyle name="Vírgula 7 10 4 2" xfId="45142"/>
    <cellStyle name="Vírgula 7 10 4 3" xfId="45143"/>
    <cellStyle name="Vírgula 7 10 4 4" xfId="45144"/>
    <cellStyle name="Vírgula 7 10 5" xfId="45145"/>
    <cellStyle name="Vírgula 7 10 5 2" xfId="45146"/>
    <cellStyle name="Vírgula 7 10 5 3" xfId="45147"/>
    <cellStyle name="Vírgula 7 10 5 4" xfId="45148"/>
    <cellStyle name="Vírgula 7 10 6" xfId="45149"/>
    <cellStyle name="Vírgula 7 10 6 2" xfId="45150"/>
    <cellStyle name="Vírgula 7 10 6 3" xfId="45151"/>
    <cellStyle name="Vírgula 7 10 6 4" xfId="45152"/>
    <cellStyle name="Vírgula 7 10 7" xfId="45153"/>
    <cellStyle name="Vírgula 7 10 7 2" xfId="45154"/>
    <cellStyle name="Vírgula 7 10 7 3" xfId="45155"/>
    <cellStyle name="Vírgula 7 10 8" xfId="45156"/>
    <cellStyle name="Vírgula 7 10 9" xfId="45157"/>
    <cellStyle name="Vírgula 7 11" xfId="45158"/>
    <cellStyle name="Vírgula 7 11 2" xfId="45159"/>
    <cellStyle name="Vírgula 7 11 2 2" xfId="45160"/>
    <cellStyle name="Vírgula 7 11 2 2 2" xfId="45161"/>
    <cellStyle name="Vírgula 7 11 2 2 3" xfId="45162"/>
    <cellStyle name="Vírgula 7 11 2 2 4" xfId="45163"/>
    <cellStyle name="Vírgula 7 11 2 3" xfId="45164"/>
    <cellStyle name="Vírgula 7 11 2 3 2" xfId="45165"/>
    <cellStyle name="Vírgula 7 11 2 3 3" xfId="45166"/>
    <cellStyle name="Vírgula 7 11 2 4" xfId="45167"/>
    <cellStyle name="Vírgula 7 11 2 5" xfId="45168"/>
    <cellStyle name="Vírgula 7 11 2 6" xfId="45169"/>
    <cellStyle name="Vírgula 7 11 3" xfId="45170"/>
    <cellStyle name="Vírgula 7 11 3 2" xfId="45171"/>
    <cellStyle name="Vírgula 7 11 3 3" xfId="45172"/>
    <cellStyle name="Vírgula 7 11 3 4" xfId="45173"/>
    <cellStyle name="Vírgula 7 11 4" xfId="45174"/>
    <cellStyle name="Vírgula 7 11 4 2" xfId="45175"/>
    <cellStyle name="Vírgula 7 11 4 3" xfId="45176"/>
    <cellStyle name="Vírgula 7 11 4 4" xfId="45177"/>
    <cellStyle name="Vírgula 7 11 5" xfId="45178"/>
    <cellStyle name="Vírgula 7 11 5 2" xfId="45179"/>
    <cellStyle name="Vírgula 7 11 5 3" xfId="45180"/>
    <cellStyle name="Vírgula 7 11 5 4" xfId="45181"/>
    <cellStyle name="Vírgula 7 11 6" xfId="45182"/>
    <cellStyle name="Vírgula 7 11 6 2" xfId="45183"/>
    <cellStyle name="Vírgula 7 11 6 3" xfId="45184"/>
    <cellStyle name="Vírgula 7 11 7" xfId="45185"/>
    <cellStyle name="Vírgula 7 11 8" xfId="45186"/>
    <cellStyle name="Vírgula 7 11 9" xfId="45187"/>
    <cellStyle name="Vírgula 7 12" xfId="45188"/>
    <cellStyle name="Vírgula 7 12 2" xfId="45189"/>
    <cellStyle name="Vírgula 7 12 2 2" xfId="45190"/>
    <cellStyle name="Vírgula 7 12 2 2 2" xfId="45191"/>
    <cellStyle name="Vírgula 7 12 2 2 3" xfId="45192"/>
    <cellStyle name="Vírgula 7 12 2 2 4" xfId="45193"/>
    <cellStyle name="Vírgula 7 12 2 3" xfId="45194"/>
    <cellStyle name="Vírgula 7 12 2 3 2" xfId="45195"/>
    <cellStyle name="Vírgula 7 12 2 3 3" xfId="45196"/>
    <cellStyle name="Vírgula 7 12 2 4" xfId="45197"/>
    <cellStyle name="Vírgula 7 12 2 5" xfId="45198"/>
    <cellStyle name="Vírgula 7 12 2 6" xfId="45199"/>
    <cellStyle name="Vírgula 7 12 3" xfId="45200"/>
    <cellStyle name="Vírgula 7 12 3 2" xfId="45201"/>
    <cellStyle name="Vírgula 7 12 3 3" xfId="45202"/>
    <cellStyle name="Vírgula 7 12 3 4" xfId="45203"/>
    <cellStyle name="Vírgula 7 12 4" xfId="45204"/>
    <cellStyle name="Vírgula 7 12 4 2" xfId="45205"/>
    <cellStyle name="Vírgula 7 12 4 3" xfId="45206"/>
    <cellStyle name="Vírgula 7 12 4 4" xfId="45207"/>
    <cellStyle name="Vírgula 7 12 5" xfId="45208"/>
    <cellStyle name="Vírgula 7 12 5 2" xfId="45209"/>
    <cellStyle name="Vírgula 7 12 5 3" xfId="45210"/>
    <cellStyle name="Vírgula 7 12 5 4" xfId="45211"/>
    <cellStyle name="Vírgula 7 12 6" xfId="45212"/>
    <cellStyle name="Vírgula 7 12 6 2" xfId="45213"/>
    <cellStyle name="Vírgula 7 12 6 3" xfId="45214"/>
    <cellStyle name="Vírgula 7 12 7" xfId="45215"/>
    <cellStyle name="Vírgula 7 12 8" xfId="45216"/>
    <cellStyle name="Vírgula 7 12 9" xfId="45217"/>
    <cellStyle name="Vírgula 7 13" xfId="45218"/>
    <cellStyle name="Vírgula 7 13 2" xfId="45219"/>
    <cellStyle name="Vírgula 7 13 2 2" xfId="45220"/>
    <cellStyle name="Vírgula 7 13 2 2 2" xfId="45221"/>
    <cellStyle name="Vírgula 7 13 2 2 3" xfId="45222"/>
    <cellStyle name="Vírgula 7 13 2 2 4" xfId="45223"/>
    <cellStyle name="Vírgula 7 13 2 3" xfId="45224"/>
    <cellStyle name="Vírgula 7 13 2 3 2" xfId="45225"/>
    <cellStyle name="Vírgula 7 13 2 3 3" xfId="45226"/>
    <cellStyle name="Vírgula 7 13 2 4" xfId="45227"/>
    <cellStyle name="Vírgula 7 13 2 5" xfId="45228"/>
    <cellStyle name="Vírgula 7 13 2 6" xfId="45229"/>
    <cellStyle name="Vírgula 7 13 3" xfId="45230"/>
    <cellStyle name="Vírgula 7 13 3 2" xfId="45231"/>
    <cellStyle name="Vírgula 7 13 3 3" xfId="45232"/>
    <cellStyle name="Vírgula 7 13 3 4" xfId="45233"/>
    <cellStyle name="Vírgula 7 13 4" xfId="45234"/>
    <cellStyle name="Vírgula 7 13 4 2" xfId="45235"/>
    <cellStyle name="Vírgula 7 13 4 3" xfId="45236"/>
    <cellStyle name="Vírgula 7 13 4 4" xfId="45237"/>
    <cellStyle name="Vírgula 7 13 5" xfId="45238"/>
    <cellStyle name="Vírgula 7 13 5 2" xfId="45239"/>
    <cellStyle name="Vírgula 7 13 5 3" xfId="45240"/>
    <cellStyle name="Vírgula 7 13 5 4" xfId="45241"/>
    <cellStyle name="Vírgula 7 13 6" xfId="45242"/>
    <cellStyle name="Vírgula 7 13 6 2" xfId="45243"/>
    <cellStyle name="Vírgula 7 13 6 3" xfId="45244"/>
    <cellStyle name="Vírgula 7 13 7" xfId="45245"/>
    <cellStyle name="Vírgula 7 13 8" xfId="45246"/>
    <cellStyle name="Vírgula 7 13 9" xfId="45247"/>
    <cellStyle name="Vírgula 7 14" xfId="45248"/>
    <cellStyle name="Vírgula 7 14 2" xfId="45249"/>
    <cellStyle name="Vírgula 7 14 2 2" xfId="45250"/>
    <cellStyle name="Vírgula 7 14 2 2 2" xfId="45251"/>
    <cellStyle name="Vírgula 7 14 2 2 3" xfId="45252"/>
    <cellStyle name="Vírgula 7 14 2 2 4" xfId="45253"/>
    <cellStyle name="Vírgula 7 14 2 3" xfId="45254"/>
    <cellStyle name="Vírgula 7 14 2 3 2" xfId="45255"/>
    <cellStyle name="Vírgula 7 14 2 3 3" xfId="45256"/>
    <cellStyle name="Vírgula 7 14 2 4" xfId="45257"/>
    <cellStyle name="Vírgula 7 14 2 5" xfId="45258"/>
    <cellStyle name="Vírgula 7 14 2 6" xfId="45259"/>
    <cellStyle name="Vírgula 7 14 3" xfId="45260"/>
    <cellStyle name="Vírgula 7 14 3 2" xfId="45261"/>
    <cellStyle name="Vírgula 7 14 3 3" xfId="45262"/>
    <cellStyle name="Vírgula 7 14 3 4" xfId="45263"/>
    <cellStyle name="Vírgula 7 14 4" xfId="45264"/>
    <cellStyle name="Vírgula 7 14 4 2" xfId="45265"/>
    <cellStyle name="Vírgula 7 14 4 3" xfId="45266"/>
    <cellStyle name="Vírgula 7 14 4 4" xfId="45267"/>
    <cellStyle name="Vírgula 7 14 5" xfId="45268"/>
    <cellStyle name="Vírgula 7 14 5 2" xfId="45269"/>
    <cellStyle name="Vírgula 7 14 5 3" xfId="45270"/>
    <cellStyle name="Vírgula 7 14 6" xfId="45271"/>
    <cellStyle name="Vírgula 7 14 7" xfId="45272"/>
    <cellStyle name="Vírgula 7 14 8" xfId="45273"/>
    <cellStyle name="Vírgula 7 15" xfId="45274"/>
    <cellStyle name="Vírgula 7 15 2" xfId="45275"/>
    <cellStyle name="Vírgula 7 15 2 2" xfId="45276"/>
    <cellStyle name="Vírgula 7 15 2 3" xfId="45277"/>
    <cellStyle name="Vírgula 7 15 2 4" xfId="45278"/>
    <cellStyle name="Vírgula 7 15 3" xfId="45279"/>
    <cellStyle name="Vírgula 7 15 3 2" xfId="45280"/>
    <cellStyle name="Vírgula 7 15 3 3" xfId="45281"/>
    <cellStyle name="Vírgula 7 15 3 4" xfId="45282"/>
    <cellStyle name="Vírgula 7 15 4" xfId="45283"/>
    <cellStyle name="Vírgula 7 15 4 2" xfId="45284"/>
    <cellStyle name="Vírgula 7 15 4 3" xfId="45285"/>
    <cellStyle name="Vírgula 7 15 5" xfId="45286"/>
    <cellStyle name="Vírgula 7 15 6" xfId="45287"/>
    <cellStyle name="Vírgula 7 15 7" xfId="45288"/>
    <cellStyle name="Vírgula 7 16" xfId="45289"/>
    <cellStyle name="Vírgula 7 16 2" xfId="45290"/>
    <cellStyle name="Vírgula 7 16 3" xfId="45291"/>
    <cellStyle name="Vírgula 7 16 4" xfId="45292"/>
    <cellStyle name="Vírgula 7 17" xfId="45293"/>
    <cellStyle name="Vírgula 7 17 2" xfId="45294"/>
    <cellStyle name="Vírgula 7 17 3" xfId="45295"/>
    <cellStyle name="Vírgula 7 17 4" xfId="45296"/>
    <cellStyle name="Vírgula 7 18" xfId="45297"/>
    <cellStyle name="Vírgula 7 18 2" xfId="45298"/>
    <cellStyle name="Vírgula 7 18 3" xfId="45299"/>
    <cellStyle name="Vírgula 7 18 4" xfId="45300"/>
    <cellStyle name="Vírgula 7 19" xfId="45301"/>
    <cellStyle name="Vírgula 7 19 2" xfId="45302"/>
    <cellStyle name="Vírgula 7 19 3" xfId="45303"/>
    <cellStyle name="Vírgula 7 2" xfId="169"/>
    <cellStyle name="Vírgula 7 2 10" xfId="45304"/>
    <cellStyle name="Vírgula 7 2 10 2" xfId="45305"/>
    <cellStyle name="Vírgula 7 2 10 2 2" xfId="45306"/>
    <cellStyle name="Vírgula 7 2 10 2 2 2" xfId="45307"/>
    <cellStyle name="Vírgula 7 2 10 2 2 3" xfId="45308"/>
    <cellStyle name="Vírgula 7 2 10 2 2 4" xfId="45309"/>
    <cellStyle name="Vírgula 7 2 10 2 3" xfId="45310"/>
    <cellStyle name="Vírgula 7 2 10 2 3 2" xfId="45311"/>
    <cellStyle name="Vírgula 7 2 10 2 3 3" xfId="45312"/>
    <cellStyle name="Vírgula 7 2 10 2 4" xfId="45313"/>
    <cellStyle name="Vírgula 7 2 10 2 5" xfId="45314"/>
    <cellStyle name="Vírgula 7 2 10 2 6" xfId="45315"/>
    <cellStyle name="Vírgula 7 2 10 3" xfId="45316"/>
    <cellStyle name="Vírgula 7 2 10 3 2" xfId="45317"/>
    <cellStyle name="Vírgula 7 2 10 3 3" xfId="45318"/>
    <cellStyle name="Vírgula 7 2 10 3 4" xfId="45319"/>
    <cellStyle name="Vírgula 7 2 10 4" xfId="45320"/>
    <cellStyle name="Vírgula 7 2 10 4 2" xfId="45321"/>
    <cellStyle name="Vírgula 7 2 10 4 3" xfId="45322"/>
    <cellStyle name="Vírgula 7 2 10 4 4" xfId="45323"/>
    <cellStyle name="Vírgula 7 2 10 5" xfId="45324"/>
    <cellStyle name="Vírgula 7 2 10 5 2" xfId="45325"/>
    <cellStyle name="Vírgula 7 2 10 5 3" xfId="45326"/>
    <cellStyle name="Vírgula 7 2 10 5 4" xfId="45327"/>
    <cellStyle name="Vírgula 7 2 10 6" xfId="45328"/>
    <cellStyle name="Vírgula 7 2 10 6 2" xfId="45329"/>
    <cellStyle name="Vírgula 7 2 10 6 3" xfId="45330"/>
    <cellStyle name="Vírgula 7 2 10 7" xfId="45331"/>
    <cellStyle name="Vírgula 7 2 10 8" xfId="45332"/>
    <cellStyle name="Vírgula 7 2 10 9" xfId="45333"/>
    <cellStyle name="Vírgula 7 2 11" xfId="45334"/>
    <cellStyle name="Vírgula 7 2 11 2" xfId="45335"/>
    <cellStyle name="Vírgula 7 2 11 2 2" xfId="45336"/>
    <cellStyle name="Vírgula 7 2 11 2 2 2" xfId="45337"/>
    <cellStyle name="Vírgula 7 2 11 2 2 3" xfId="45338"/>
    <cellStyle name="Vírgula 7 2 11 2 2 4" xfId="45339"/>
    <cellStyle name="Vírgula 7 2 11 2 3" xfId="45340"/>
    <cellStyle name="Vírgula 7 2 11 2 3 2" xfId="45341"/>
    <cellStyle name="Vírgula 7 2 11 2 3 3" xfId="45342"/>
    <cellStyle name="Vírgula 7 2 11 2 4" xfId="45343"/>
    <cellStyle name="Vírgula 7 2 11 2 5" xfId="45344"/>
    <cellStyle name="Vírgula 7 2 11 2 6" xfId="45345"/>
    <cellStyle name="Vírgula 7 2 11 3" xfId="45346"/>
    <cellStyle name="Vírgula 7 2 11 3 2" xfId="45347"/>
    <cellStyle name="Vírgula 7 2 11 3 3" xfId="45348"/>
    <cellStyle name="Vírgula 7 2 11 3 4" xfId="45349"/>
    <cellStyle name="Vírgula 7 2 11 4" xfId="45350"/>
    <cellStyle name="Vírgula 7 2 11 4 2" xfId="45351"/>
    <cellStyle name="Vírgula 7 2 11 4 3" xfId="45352"/>
    <cellStyle name="Vírgula 7 2 11 4 4" xfId="45353"/>
    <cellStyle name="Vírgula 7 2 11 5" xfId="45354"/>
    <cellStyle name="Vírgula 7 2 11 5 2" xfId="45355"/>
    <cellStyle name="Vírgula 7 2 11 5 3" xfId="45356"/>
    <cellStyle name="Vírgula 7 2 11 6" xfId="45357"/>
    <cellStyle name="Vírgula 7 2 11 7" xfId="45358"/>
    <cellStyle name="Vírgula 7 2 11 8" xfId="45359"/>
    <cellStyle name="Vírgula 7 2 12" xfId="45360"/>
    <cellStyle name="Vírgula 7 2 12 2" xfId="45361"/>
    <cellStyle name="Vírgula 7 2 12 2 2" xfId="45362"/>
    <cellStyle name="Vírgula 7 2 12 2 3" xfId="45363"/>
    <cellStyle name="Vírgula 7 2 12 2 4" xfId="45364"/>
    <cellStyle name="Vírgula 7 2 12 3" xfId="45365"/>
    <cellStyle name="Vírgula 7 2 12 3 2" xfId="45366"/>
    <cellStyle name="Vírgula 7 2 12 3 3" xfId="45367"/>
    <cellStyle name="Vírgula 7 2 12 3 4" xfId="45368"/>
    <cellStyle name="Vírgula 7 2 12 4" xfId="45369"/>
    <cellStyle name="Vírgula 7 2 12 4 2" xfId="45370"/>
    <cellStyle name="Vírgula 7 2 12 4 3" xfId="45371"/>
    <cellStyle name="Vírgula 7 2 12 5" xfId="45372"/>
    <cellStyle name="Vírgula 7 2 12 6" xfId="45373"/>
    <cellStyle name="Vírgula 7 2 12 7" xfId="45374"/>
    <cellStyle name="Vírgula 7 2 13" xfId="45375"/>
    <cellStyle name="Vírgula 7 2 13 2" xfId="45376"/>
    <cellStyle name="Vírgula 7 2 13 3" xfId="45377"/>
    <cellStyle name="Vírgula 7 2 13 4" xfId="45378"/>
    <cellStyle name="Vírgula 7 2 14" xfId="45379"/>
    <cellStyle name="Vírgula 7 2 14 2" xfId="45380"/>
    <cellStyle name="Vírgula 7 2 14 3" xfId="45381"/>
    <cellStyle name="Vírgula 7 2 14 4" xfId="45382"/>
    <cellStyle name="Vírgula 7 2 15" xfId="45383"/>
    <cellStyle name="Vírgula 7 2 15 2" xfId="45384"/>
    <cellStyle name="Vírgula 7 2 15 3" xfId="45385"/>
    <cellStyle name="Vírgula 7 2 15 4" xfId="45386"/>
    <cellStyle name="Vírgula 7 2 16" xfId="45387"/>
    <cellStyle name="Vírgula 7 2 16 2" xfId="45388"/>
    <cellStyle name="Vírgula 7 2 16 3" xfId="45389"/>
    <cellStyle name="Vírgula 7 2 17" xfId="45390"/>
    <cellStyle name="Vírgula 7 2 18" xfId="45391"/>
    <cellStyle name="Vírgula 7 2 19" xfId="45392"/>
    <cellStyle name="Vírgula 7 2 2" xfId="233"/>
    <cellStyle name="Vírgula 7 2 2 10" xfId="45393"/>
    <cellStyle name="Vírgula 7 2 2 10 2" xfId="45394"/>
    <cellStyle name="Vírgula 7 2 2 10 3" xfId="45395"/>
    <cellStyle name="Vírgula 7 2 2 10 4" xfId="45396"/>
    <cellStyle name="Vírgula 7 2 2 11" xfId="45397"/>
    <cellStyle name="Vírgula 7 2 2 11 2" xfId="45398"/>
    <cellStyle name="Vírgula 7 2 2 11 3" xfId="45399"/>
    <cellStyle name="Vírgula 7 2 2 12" xfId="45400"/>
    <cellStyle name="Vírgula 7 2 2 13" xfId="45401"/>
    <cellStyle name="Vírgula 7 2 2 14" xfId="45402"/>
    <cellStyle name="Vírgula 7 2 2 2" xfId="45403"/>
    <cellStyle name="Vírgula 7 2 2 2 10" xfId="45404"/>
    <cellStyle name="Vírgula 7 2 2 2 11" xfId="45405"/>
    <cellStyle name="Vírgula 7 2 2 2 2" xfId="45406"/>
    <cellStyle name="Vírgula 7 2 2 2 2 10" xfId="45407"/>
    <cellStyle name="Vírgula 7 2 2 2 2 2" xfId="45408"/>
    <cellStyle name="Vírgula 7 2 2 2 2 2 2" xfId="45409"/>
    <cellStyle name="Vírgula 7 2 2 2 2 2 2 2" xfId="45410"/>
    <cellStyle name="Vírgula 7 2 2 2 2 2 2 2 2" xfId="45411"/>
    <cellStyle name="Vírgula 7 2 2 2 2 2 2 2 3" xfId="45412"/>
    <cellStyle name="Vírgula 7 2 2 2 2 2 2 2 4" xfId="45413"/>
    <cellStyle name="Vírgula 7 2 2 2 2 2 2 3" xfId="45414"/>
    <cellStyle name="Vírgula 7 2 2 2 2 2 2 3 2" xfId="45415"/>
    <cellStyle name="Vírgula 7 2 2 2 2 2 2 3 3" xfId="45416"/>
    <cellStyle name="Vírgula 7 2 2 2 2 2 2 4" xfId="45417"/>
    <cellStyle name="Vírgula 7 2 2 2 2 2 2 5" xfId="45418"/>
    <cellStyle name="Vírgula 7 2 2 2 2 2 2 6" xfId="45419"/>
    <cellStyle name="Vírgula 7 2 2 2 2 2 3" xfId="45420"/>
    <cellStyle name="Vírgula 7 2 2 2 2 2 3 2" xfId="45421"/>
    <cellStyle name="Vírgula 7 2 2 2 2 2 3 3" xfId="45422"/>
    <cellStyle name="Vírgula 7 2 2 2 2 2 3 4" xfId="45423"/>
    <cellStyle name="Vírgula 7 2 2 2 2 2 4" xfId="45424"/>
    <cellStyle name="Vírgula 7 2 2 2 2 2 4 2" xfId="45425"/>
    <cellStyle name="Vírgula 7 2 2 2 2 2 4 3" xfId="45426"/>
    <cellStyle name="Vírgula 7 2 2 2 2 2 4 4" xfId="45427"/>
    <cellStyle name="Vírgula 7 2 2 2 2 2 5" xfId="45428"/>
    <cellStyle name="Vírgula 7 2 2 2 2 2 5 2" xfId="45429"/>
    <cellStyle name="Vírgula 7 2 2 2 2 2 5 3" xfId="45430"/>
    <cellStyle name="Vírgula 7 2 2 2 2 2 5 4" xfId="45431"/>
    <cellStyle name="Vírgula 7 2 2 2 2 2 6" xfId="45432"/>
    <cellStyle name="Vírgula 7 2 2 2 2 2 6 2" xfId="45433"/>
    <cellStyle name="Vírgula 7 2 2 2 2 2 6 3" xfId="45434"/>
    <cellStyle name="Vírgula 7 2 2 2 2 2 7" xfId="45435"/>
    <cellStyle name="Vírgula 7 2 2 2 2 2 8" xfId="45436"/>
    <cellStyle name="Vírgula 7 2 2 2 2 2 9" xfId="45437"/>
    <cellStyle name="Vírgula 7 2 2 2 2 3" xfId="45438"/>
    <cellStyle name="Vírgula 7 2 2 2 2 3 2" xfId="45439"/>
    <cellStyle name="Vírgula 7 2 2 2 2 3 2 2" xfId="45440"/>
    <cellStyle name="Vírgula 7 2 2 2 2 3 2 3" xfId="45441"/>
    <cellStyle name="Vírgula 7 2 2 2 2 3 2 4" xfId="45442"/>
    <cellStyle name="Vírgula 7 2 2 2 2 3 3" xfId="45443"/>
    <cellStyle name="Vírgula 7 2 2 2 2 3 3 2" xfId="45444"/>
    <cellStyle name="Vírgula 7 2 2 2 2 3 3 3" xfId="45445"/>
    <cellStyle name="Vírgula 7 2 2 2 2 3 4" xfId="45446"/>
    <cellStyle name="Vírgula 7 2 2 2 2 3 5" xfId="45447"/>
    <cellStyle name="Vírgula 7 2 2 2 2 3 6" xfId="45448"/>
    <cellStyle name="Vírgula 7 2 2 2 2 4" xfId="45449"/>
    <cellStyle name="Vírgula 7 2 2 2 2 4 2" xfId="45450"/>
    <cellStyle name="Vírgula 7 2 2 2 2 4 3" xfId="45451"/>
    <cellStyle name="Vírgula 7 2 2 2 2 4 4" xfId="45452"/>
    <cellStyle name="Vírgula 7 2 2 2 2 5" xfId="45453"/>
    <cellStyle name="Vírgula 7 2 2 2 2 5 2" xfId="45454"/>
    <cellStyle name="Vírgula 7 2 2 2 2 5 3" xfId="45455"/>
    <cellStyle name="Vírgula 7 2 2 2 2 5 4" xfId="45456"/>
    <cellStyle name="Vírgula 7 2 2 2 2 6" xfId="45457"/>
    <cellStyle name="Vírgula 7 2 2 2 2 6 2" xfId="45458"/>
    <cellStyle name="Vírgula 7 2 2 2 2 6 3" xfId="45459"/>
    <cellStyle name="Vírgula 7 2 2 2 2 6 4" xfId="45460"/>
    <cellStyle name="Vírgula 7 2 2 2 2 7" xfId="45461"/>
    <cellStyle name="Vírgula 7 2 2 2 2 7 2" xfId="45462"/>
    <cellStyle name="Vírgula 7 2 2 2 2 7 3" xfId="45463"/>
    <cellStyle name="Vírgula 7 2 2 2 2 8" xfId="45464"/>
    <cellStyle name="Vírgula 7 2 2 2 2 9" xfId="45465"/>
    <cellStyle name="Vírgula 7 2 2 2 3" xfId="45466"/>
    <cellStyle name="Vírgula 7 2 2 2 3 2" xfId="45467"/>
    <cellStyle name="Vírgula 7 2 2 2 3 2 2" xfId="45468"/>
    <cellStyle name="Vírgula 7 2 2 2 3 2 2 2" xfId="45469"/>
    <cellStyle name="Vírgula 7 2 2 2 3 2 2 3" xfId="45470"/>
    <cellStyle name="Vírgula 7 2 2 2 3 2 2 4" xfId="45471"/>
    <cellStyle name="Vírgula 7 2 2 2 3 2 3" xfId="45472"/>
    <cellStyle name="Vírgula 7 2 2 2 3 2 3 2" xfId="45473"/>
    <cellStyle name="Vírgula 7 2 2 2 3 2 3 3" xfId="45474"/>
    <cellStyle name="Vírgula 7 2 2 2 3 2 4" xfId="45475"/>
    <cellStyle name="Vírgula 7 2 2 2 3 2 5" xfId="45476"/>
    <cellStyle name="Vírgula 7 2 2 2 3 2 6" xfId="45477"/>
    <cellStyle name="Vírgula 7 2 2 2 3 3" xfId="45478"/>
    <cellStyle name="Vírgula 7 2 2 2 3 3 2" xfId="45479"/>
    <cellStyle name="Vírgula 7 2 2 2 3 3 3" xfId="45480"/>
    <cellStyle name="Vírgula 7 2 2 2 3 3 4" xfId="45481"/>
    <cellStyle name="Vírgula 7 2 2 2 3 4" xfId="45482"/>
    <cellStyle name="Vírgula 7 2 2 2 3 4 2" xfId="45483"/>
    <cellStyle name="Vírgula 7 2 2 2 3 4 3" xfId="45484"/>
    <cellStyle name="Vírgula 7 2 2 2 3 4 4" xfId="45485"/>
    <cellStyle name="Vírgula 7 2 2 2 3 5" xfId="45486"/>
    <cellStyle name="Vírgula 7 2 2 2 3 5 2" xfId="45487"/>
    <cellStyle name="Vírgula 7 2 2 2 3 5 3" xfId="45488"/>
    <cellStyle name="Vírgula 7 2 2 2 3 5 4" xfId="45489"/>
    <cellStyle name="Vírgula 7 2 2 2 3 6" xfId="45490"/>
    <cellStyle name="Vírgula 7 2 2 2 3 6 2" xfId="45491"/>
    <cellStyle name="Vírgula 7 2 2 2 3 6 3" xfId="45492"/>
    <cellStyle name="Vírgula 7 2 2 2 3 7" xfId="45493"/>
    <cellStyle name="Vírgula 7 2 2 2 3 8" xfId="45494"/>
    <cellStyle name="Vírgula 7 2 2 2 3 9" xfId="45495"/>
    <cellStyle name="Vírgula 7 2 2 2 4" xfId="45496"/>
    <cellStyle name="Vírgula 7 2 2 2 4 2" xfId="45497"/>
    <cellStyle name="Vírgula 7 2 2 2 4 2 2" xfId="45498"/>
    <cellStyle name="Vírgula 7 2 2 2 4 2 3" xfId="45499"/>
    <cellStyle name="Vírgula 7 2 2 2 4 2 4" xfId="45500"/>
    <cellStyle name="Vírgula 7 2 2 2 4 3" xfId="45501"/>
    <cellStyle name="Vírgula 7 2 2 2 4 3 2" xfId="45502"/>
    <cellStyle name="Vírgula 7 2 2 2 4 3 3" xfId="45503"/>
    <cellStyle name="Vírgula 7 2 2 2 4 4" xfId="45504"/>
    <cellStyle name="Vírgula 7 2 2 2 4 5" xfId="45505"/>
    <cellStyle name="Vírgula 7 2 2 2 4 6" xfId="45506"/>
    <cellStyle name="Vírgula 7 2 2 2 5" xfId="45507"/>
    <cellStyle name="Vírgula 7 2 2 2 5 2" xfId="45508"/>
    <cellStyle name="Vírgula 7 2 2 2 5 3" xfId="45509"/>
    <cellStyle name="Vírgula 7 2 2 2 5 4" xfId="45510"/>
    <cellStyle name="Vírgula 7 2 2 2 6" xfId="45511"/>
    <cellStyle name="Vírgula 7 2 2 2 6 2" xfId="45512"/>
    <cellStyle name="Vírgula 7 2 2 2 6 3" xfId="45513"/>
    <cellStyle name="Vírgula 7 2 2 2 6 4" xfId="45514"/>
    <cellStyle name="Vírgula 7 2 2 2 7" xfId="45515"/>
    <cellStyle name="Vírgula 7 2 2 2 7 2" xfId="45516"/>
    <cellStyle name="Vírgula 7 2 2 2 7 3" xfId="45517"/>
    <cellStyle name="Vírgula 7 2 2 2 7 4" xfId="45518"/>
    <cellStyle name="Vírgula 7 2 2 2 8" xfId="45519"/>
    <cellStyle name="Vírgula 7 2 2 2 8 2" xfId="45520"/>
    <cellStyle name="Vírgula 7 2 2 2 8 3" xfId="45521"/>
    <cellStyle name="Vírgula 7 2 2 2 9" xfId="45522"/>
    <cellStyle name="Vírgula 7 2 2 3" xfId="45523"/>
    <cellStyle name="Vírgula 7 2 2 3 10" xfId="45524"/>
    <cellStyle name="Vírgula 7 2 2 3 2" xfId="45525"/>
    <cellStyle name="Vírgula 7 2 2 3 2 2" xfId="45526"/>
    <cellStyle name="Vírgula 7 2 2 3 2 2 2" xfId="45527"/>
    <cellStyle name="Vírgula 7 2 2 3 2 2 2 2" xfId="45528"/>
    <cellStyle name="Vírgula 7 2 2 3 2 2 2 3" xfId="45529"/>
    <cellStyle name="Vírgula 7 2 2 3 2 2 2 4" xfId="45530"/>
    <cellStyle name="Vírgula 7 2 2 3 2 2 3" xfId="45531"/>
    <cellStyle name="Vírgula 7 2 2 3 2 2 3 2" xfId="45532"/>
    <cellStyle name="Vírgula 7 2 2 3 2 2 3 3" xfId="45533"/>
    <cellStyle name="Vírgula 7 2 2 3 2 2 4" xfId="45534"/>
    <cellStyle name="Vírgula 7 2 2 3 2 2 5" xfId="45535"/>
    <cellStyle name="Vírgula 7 2 2 3 2 2 6" xfId="45536"/>
    <cellStyle name="Vírgula 7 2 2 3 2 3" xfId="45537"/>
    <cellStyle name="Vírgula 7 2 2 3 2 3 2" xfId="45538"/>
    <cellStyle name="Vírgula 7 2 2 3 2 3 3" xfId="45539"/>
    <cellStyle name="Vírgula 7 2 2 3 2 3 4" xfId="45540"/>
    <cellStyle name="Vírgula 7 2 2 3 2 4" xfId="45541"/>
    <cellStyle name="Vírgula 7 2 2 3 2 4 2" xfId="45542"/>
    <cellStyle name="Vírgula 7 2 2 3 2 4 3" xfId="45543"/>
    <cellStyle name="Vírgula 7 2 2 3 2 4 4" xfId="45544"/>
    <cellStyle name="Vírgula 7 2 2 3 2 5" xfId="45545"/>
    <cellStyle name="Vírgula 7 2 2 3 2 5 2" xfId="45546"/>
    <cellStyle name="Vírgula 7 2 2 3 2 5 3" xfId="45547"/>
    <cellStyle name="Vírgula 7 2 2 3 2 5 4" xfId="45548"/>
    <cellStyle name="Vírgula 7 2 2 3 2 6" xfId="45549"/>
    <cellStyle name="Vírgula 7 2 2 3 2 6 2" xfId="45550"/>
    <cellStyle name="Vírgula 7 2 2 3 2 6 3" xfId="45551"/>
    <cellStyle name="Vírgula 7 2 2 3 2 7" xfId="45552"/>
    <cellStyle name="Vírgula 7 2 2 3 2 8" xfId="45553"/>
    <cellStyle name="Vírgula 7 2 2 3 2 9" xfId="45554"/>
    <cellStyle name="Vírgula 7 2 2 3 3" xfId="45555"/>
    <cellStyle name="Vírgula 7 2 2 3 3 2" xfId="45556"/>
    <cellStyle name="Vírgula 7 2 2 3 3 2 2" xfId="45557"/>
    <cellStyle name="Vírgula 7 2 2 3 3 2 3" xfId="45558"/>
    <cellStyle name="Vírgula 7 2 2 3 3 2 4" xfId="45559"/>
    <cellStyle name="Vírgula 7 2 2 3 3 3" xfId="45560"/>
    <cellStyle name="Vírgula 7 2 2 3 3 3 2" xfId="45561"/>
    <cellStyle name="Vírgula 7 2 2 3 3 3 3" xfId="45562"/>
    <cellStyle name="Vírgula 7 2 2 3 3 4" xfId="45563"/>
    <cellStyle name="Vírgula 7 2 2 3 3 5" xfId="45564"/>
    <cellStyle name="Vírgula 7 2 2 3 3 6" xfId="45565"/>
    <cellStyle name="Vírgula 7 2 2 3 4" xfId="45566"/>
    <cellStyle name="Vírgula 7 2 2 3 4 2" xfId="45567"/>
    <cellStyle name="Vírgula 7 2 2 3 4 3" xfId="45568"/>
    <cellStyle name="Vírgula 7 2 2 3 4 4" xfId="45569"/>
    <cellStyle name="Vírgula 7 2 2 3 5" xfId="45570"/>
    <cellStyle name="Vírgula 7 2 2 3 5 2" xfId="45571"/>
    <cellStyle name="Vírgula 7 2 2 3 5 3" xfId="45572"/>
    <cellStyle name="Vírgula 7 2 2 3 5 4" xfId="45573"/>
    <cellStyle name="Vírgula 7 2 2 3 6" xfId="45574"/>
    <cellStyle name="Vírgula 7 2 2 3 6 2" xfId="45575"/>
    <cellStyle name="Vírgula 7 2 2 3 6 3" xfId="45576"/>
    <cellStyle name="Vírgula 7 2 2 3 6 4" xfId="45577"/>
    <cellStyle name="Vírgula 7 2 2 3 7" xfId="45578"/>
    <cellStyle name="Vírgula 7 2 2 3 7 2" xfId="45579"/>
    <cellStyle name="Vírgula 7 2 2 3 7 3" xfId="45580"/>
    <cellStyle name="Vírgula 7 2 2 3 8" xfId="45581"/>
    <cellStyle name="Vírgula 7 2 2 3 9" xfId="45582"/>
    <cellStyle name="Vírgula 7 2 2 4" xfId="45583"/>
    <cellStyle name="Vírgula 7 2 2 4 2" xfId="45584"/>
    <cellStyle name="Vírgula 7 2 2 4 2 2" xfId="45585"/>
    <cellStyle name="Vírgula 7 2 2 4 2 2 2" xfId="45586"/>
    <cellStyle name="Vírgula 7 2 2 4 2 2 3" xfId="45587"/>
    <cellStyle name="Vírgula 7 2 2 4 2 2 4" xfId="45588"/>
    <cellStyle name="Vírgula 7 2 2 4 2 3" xfId="45589"/>
    <cellStyle name="Vírgula 7 2 2 4 2 3 2" xfId="45590"/>
    <cellStyle name="Vírgula 7 2 2 4 2 3 3" xfId="45591"/>
    <cellStyle name="Vírgula 7 2 2 4 2 4" xfId="45592"/>
    <cellStyle name="Vírgula 7 2 2 4 2 5" xfId="45593"/>
    <cellStyle name="Vírgula 7 2 2 4 2 6" xfId="45594"/>
    <cellStyle name="Vírgula 7 2 2 4 3" xfId="45595"/>
    <cellStyle name="Vírgula 7 2 2 4 3 2" xfId="45596"/>
    <cellStyle name="Vírgula 7 2 2 4 3 3" xfId="45597"/>
    <cellStyle name="Vírgula 7 2 2 4 3 4" xfId="45598"/>
    <cellStyle name="Vírgula 7 2 2 4 4" xfId="45599"/>
    <cellStyle name="Vírgula 7 2 2 4 4 2" xfId="45600"/>
    <cellStyle name="Vírgula 7 2 2 4 4 3" xfId="45601"/>
    <cellStyle name="Vírgula 7 2 2 4 4 4" xfId="45602"/>
    <cellStyle name="Vírgula 7 2 2 4 5" xfId="45603"/>
    <cellStyle name="Vírgula 7 2 2 4 5 2" xfId="45604"/>
    <cellStyle name="Vírgula 7 2 2 4 5 3" xfId="45605"/>
    <cellStyle name="Vírgula 7 2 2 4 5 4" xfId="45606"/>
    <cellStyle name="Vírgula 7 2 2 4 6" xfId="45607"/>
    <cellStyle name="Vírgula 7 2 2 4 6 2" xfId="45608"/>
    <cellStyle name="Vírgula 7 2 2 4 6 3" xfId="45609"/>
    <cellStyle name="Vírgula 7 2 2 4 7" xfId="45610"/>
    <cellStyle name="Vírgula 7 2 2 4 8" xfId="45611"/>
    <cellStyle name="Vírgula 7 2 2 4 9" xfId="45612"/>
    <cellStyle name="Vírgula 7 2 2 5" xfId="45613"/>
    <cellStyle name="Vírgula 7 2 2 5 2" xfId="45614"/>
    <cellStyle name="Vírgula 7 2 2 5 2 2" xfId="45615"/>
    <cellStyle name="Vírgula 7 2 2 5 2 2 2" xfId="45616"/>
    <cellStyle name="Vírgula 7 2 2 5 2 2 3" xfId="45617"/>
    <cellStyle name="Vírgula 7 2 2 5 2 2 4" xfId="45618"/>
    <cellStyle name="Vírgula 7 2 2 5 2 3" xfId="45619"/>
    <cellStyle name="Vírgula 7 2 2 5 2 3 2" xfId="45620"/>
    <cellStyle name="Vírgula 7 2 2 5 2 3 3" xfId="45621"/>
    <cellStyle name="Vírgula 7 2 2 5 2 4" xfId="45622"/>
    <cellStyle name="Vírgula 7 2 2 5 2 5" xfId="45623"/>
    <cellStyle name="Vírgula 7 2 2 5 2 6" xfId="45624"/>
    <cellStyle name="Vírgula 7 2 2 5 3" xfId="45625"/>
    <cellStyle name="Vírgula 7 2 2 5 3 2" xfId="45626"/>
    <cellStyle name="Vírgula 7 2 2 5 3 3" xfId="45627"/>
    <cellStyle name="Vírgula 7 2 2 5 3 4" xfId="45628"/>
    <cellStyle name="Vírgula 7 2 2 5 4" xfId="45629"/>
    <cellStyle name="Vírgula 7 2 2 5 4 2" xfId="45630"/>
    <cellStyle name="Vírgula 7 2 2 5 4 3" xfId="45631"/>
    <cellStyle name="Vírgula 7 2 2 5 4 4" xfId="45632"/>
    <cellStyle name="Vírgula 7 2 2 5 5" xfId="45633"/>
    <cellStyle name="Vírgula 7 2 2 5 5 2" xfId="45634"/>
    <cellStyle name="Vírgula 7 2 2 5 5 3" xfId="45635"/>
    <cellStyle name="Vírgula 7 2 2 5 5 4" xfId="45636"/>
    <cellStyle name="Vírgula 7 2 2 5 6" xfId="45637"/>
    <cellStyle name="Vírgula 7 2 2 5 6 2" xfId="45638"/>
    <cellStyle name="Vírgula 7 2 2 5 6 3" xfId="45639"/>
    <cellStyle name="Vírgula 7 2 2 5 7" xfId="45640"/>
    <cellStyle name="Vírgula 7 2 2 5 8" xfId="45641"/>
    <cellStyle name="Vírgula 7 2 2 5 9" xfId="45642"/>
    <cellStyle name="Vírgula 7 2 2 6" xfId="45643"/>
    <cellStyle name="Vírgula 7 2 2 6 2" xfId="45644"/>
    <cellStyle name="Vírgula 7 2 2 6 2 2" xfId="45645"/>
    <cellStyle name="Vírgula 7 2 2 6 2 2 2" xfId="45646"/>
    <cellStyle name="Vírgula 7 2 2 6 2 2 3" xfId="45647"/>
    <cellStyle name="Vírgula 7 2 2 6 2 2 4" xfId="45648"/>
    <cellStyle name="Vírgula 7 2 2 6 2 3" xfId="45649"/>
    <cellStyle name="Vírgula 7 2 2 6 2 3 2" xfId="45650"/>
    <cellStyle name="Vírgula 7 2 2 6 2 3 3" xfId="45651"/>
    <cellStyle name="Vírgula 7 2 2 6 2 4" xfId="45652"/>
    <cellStyle name="Vírgula 7 2 2 6 2 5" xfId="45653"/>
    <cellStyle name="Vírgula 7 2 2 6 2 6" xfId="45654"/>
    <cellStyle name="Vírgula 7 2 2 6 3" xfId="45655"/>
    <cellStyle name="Vírgula 7 2 2 6 3 2" xfId="45656"/>
    <cellStyle name="Vírgula 7 2 2 6 3 3" xfId="45657"/>
    <cellStyle name="Vírgula 7 2 2 6 3 4" xfId="45658"/>
    <cellStyle name="Vírgula 7 2 2 6 4" xfId="45659"/>
    <cellStyle name="Vírgula 7 2 2 6 4 2" xfId="45660"/>
    <cellStyle name="Vírgula 7 2 2 6 4 3" xfId="45661"/>
    <cellStyle name="Vírgula 7 2 2 6 4 4" xfId="45662"/>
    <cellStyle name="Vírgula 7 2 2 6 5" xfId="45663"/>
    <cellStyle name="Vírgula 7 2 2 6 5 2" xfId="45664"/>
    <cellStyle name="Vírgula 7 2 2 6 5 3" xfId="45665"/>
    <cellStyle name="Vírgula 7 2 2 6 6" xfId="45666"/>
    <cellStyle name="Vírgula 7 2 2 6 7" xfId="45667"/>
    <cellStyle name="Vírgula 7 2 2 6 8" xfId="45668"/>
    <cellStyle name="Vírgula 7 2 2 7" xfId="45669"/>
    <cellStyle name="Vírgula 7 2 2 7 2" xfId="45670"/>
    <cellStyle name="Vírgula 7 2 2 7 2 2" xfId="45671"/>
    <cellStyle name="Vírgula 7 2 2 7 2 3" xfId="45672"/>
    <cellStyle name="Vírgula 7 2 2 7 2 4" xfId="45673"/>
    <cellStyle name="Vírgula 7 2 2 7 3" xfId="45674"/>
    <cellStyle name="Vírgula 7 2 2 7 3 2" xfId="45675"/>
    <cellStyle name="Vírgula 7 2 2 7 3 3" xfId="45676"/>
    <cellStyle name="Vírgula 7 2 2 7 4" xfId="45677"/>
    <cellStyle name="Vírgula 7 2 2 7 5" xfId="45678"/>
    <cellStyle name="Vírgula 7 2 2 7 6" xfId="45679"/>
    <cellStyle name="Vírgula 7 2 2 8" xfId="45680"/>
    <cellStyle name="Vírgula 7 2 2 8 2" xfId="45681"/>
    <cellStyle name="Vírgula 7 2 2 8 3" xfId="45682"/>
    <cellStyle name="Vírgula 7 2 2 8 4" xfId="45683"/>
    <cellStyle name="Vírgula 7 2 2 9" xfId="45684"/>
    <cellStyle name="Vírgula 7 2 2 9 2" xfId="45685"/>
    <cellStyle name="Vírgula 7 2 2 9 3" xfId="45686"/>
    <cellStyle name="Vírgula 7 2 2 9 4" xfId="45687"/>
    <cellStyle name="Vírgula 7 2 3" xfId="45688"/>
    <cellStyle name="Vírgula 7 2 3 10" xfId="45689"/>
    <cellStyle name="Vírgula 7 2 3 10 2" xfId="45690"/>
    <cellStyle name="Vírgula 7 2 3 10 3" xfId="45691"/>
    <cellStyle name="Vírgula 7 2 3 10 4" xfId="45692"/>
    <cellStyle name="Vírgula 7 2 3 11" xfId="45693"/>
    <cellStyle name="Vírgula 7 2 3 11 2" xfId="45694"/>
    <cellStyle name="Vírgula 7 2 3 11 3" xfId="45695"/>
    <cellStyle name="Vírgula 7 2 3 12" xfId="45696"/>
    <cellStyle name="Vírgula 7 2 3 13" xfId="45697"/>
    <cellStyle name="Vírgula 7 2 3 14" xfId="45698"/>
    <cellStyle name="Vírgula 7 2 3 2" xfId="45699"/>
    <cellStyle name="Vírgula 7 2 3 2 10" xfId="45700"/>
    <cellStyle name="Vírgula 7 2 3 2 11" xfId="45701"/>
    <cellStyle name="Vírgula 7 2 3 2 2" xfId="45702"/>
    <cellStyle name="Vírgula 7 2 3 2 2 10" xfId="45703"/>
    <cellStyle name="Vírgula 7 2 3 2 2 2" xfId="45704"/>
    <cellStyle name="Vírgula 7 2 3 2 2 2 2" xfId="45705"/>
    <cellStyle name="Vírgula 7 2 3 2 2 2 2 2" xfId="45706"/>
    <cellStyle name="Vírgula 7 2 3 2 2 2 2 2 2" xfId="45707"/>
    <cellStyle name="Vírgula 7 2 3 2 2 2 2 2 3" xfId="45708"/>
    <cellStyle name="Vírgula 7 2 3 2 2 2 2 2 4" xfId="45709"/>
    <cellStyle name="Vírgula 7 2 3 2 2 2 2 3" xfId="45710"/>
    <cellStyle name="Vírgula 7 2 3 2 2 2 2 3 2" xfId="45711"/>
    <cellStyle name="Vírgula 7 2 3 2 2 2 2 3 3" xfId="45712"/>
    <cellStyle name="Vírgula 7 2 3 2 2 2 2 4" xfId="45713"/>
    <cellStyle name="Vírgula 7 2 3 2 2 2 2 5" xfId="45714"/>
    <cellStyle name="Vírgula 7 2 3 2 2 2 2 6" xfId="45715"/>
    <cellStyle name="Vírgula 7 2 3 2 2 2 3" xfId="45716"/>
    <cellStyle name="Vírgula 7 2 3 2 2 2 3 2" xfId="45717"/>
    <cellStyle name="Vírgula 7 2 3 2 2 2 3 3" xfId="45718"/>
    <cellStyle name="Vírgula 7 2 3 2 2 2 3 4" xfId="45719"/>
    <cellStyle name="Vírgula 7 2 3 2 2 2 4" xfId="45720"/>
    <cellStyle name="Vírgula 7 2 3 2 2 2 4 2" xfId="45721"/>
    <cellStyle name="Vírgula 7 2 3 2 2 2 4 3" xfId="45722"/>
    <cellStyle name="Vírgula 7 2 3 2 2 2 4 4" xfId="45723"/>
    <cellStyle name="Vírgula 7 2 3 2 2 2 5" xfId="45724"/>
    <cellStyle name="Vírgula 7 2 3 2 2 2 5 2" xfId="45725"/>
    <cellStyle name="Vírgula 7 2 3 2 2 2 5 3" xfId="45726"/>
    <cellStyle name="Vírgula 7 2 3 2 2 2 5 4" xfId="45727"/>
    <cellStyle name="Vírgula 7 2 3 2 2 2 6" xfId="45728"/>
    <cellStyle name="Vírgula 7 2 3 2 2 2 6 2" xfId="45729"/>
    <cellStyle name="Vírgula 7 2 3 2 2 2 6 3" xfId="45730"/>
    <cellStyle name="Vírgula 7 2 3 2 2 2 7" xfId="45731"/>
    <cellStyle name="Vírgula 7 2 3 2 2 2 8" xfId="45732"/>
    <cellStyle name="Vírgula 7 2 3 2 2 2 9" xfId="45733"/>
    <cellStyle name="Vírgula 7 2 3 2 2 3" xfId="45734"/>
    <cellStyle name="Vírgula 7 2 3 2 2 3 2" xfId="45735"/>
    <cellStyle name="Vírgula 7 2 3 2 2 3 2 2" xfId="45736"/>
    <cellStyle name="Vírgula 7 2 3 2 2 3 2 3" xfId="45737"/>
    <cellStyle name="Vírgula 7 2 3 2 2 3 2 4" xfId="45738"/>
    <cellStyle name="Vírgula 7 2 3 2 2 3 3" xfId="45739"/>
    <cellStyle name="Vírgula 7 2 3 2 2 3 3 2" xfId="45740"/>
    <cellStyle name="Vírgula 7 2 3 2 2 3 3 3" xfId="45741"/>
    <cellStyle name="Vírgula 7 2 3 2 2 3 4" xfId="45742"/>
    <cellStyle name="Vírgula 7 2 3 2 2 3 5" xfId="45743"/>
    <cellStyle name="Vírgula 7 2 3 2 2 3 6" xfId="45744"/>
    <cellStyle name="Vírgula 7 2 3 2 2 4" xfId="45745"/>
    <cellStyle name="Vírgula 7 2 3 2 2 4 2" xfId="45746"/>
    <cellStyle name="Vírgula 7 2 3 2 2 4 3" xfId="45747"/>
    <cellStyle name="Vírgula 7 2 3 2 2 4 4" xfId="45748"/>
    <cellStyle name="Vírgula 7 2 3 2 2 5" xfId="45749"/>
    <cellStyle name="Vírgula 7 2 3 2 2 5 2" xfId="45750"/>
    <cellStyle name="Vírgula 7 2 3 2 2 5 3" xfId="45751"/>
    <cellStyle name="Vírgula 7 2 3 2 2 5 4" xfId="45752"/>
    <cellStyle name="Vírgula 7 2 3 2 2 6" xfId="45753"/>
    <cellStyle name="Vírgula 7 2 3 2 2 6 2" xfId="45754"/>
    <cellStyle name="Vírgula 7 2 3 2 2 6 3" xfId="45755"/>
    <cellStyle name="Vírgula 7 2 3 2 2 6 4" xfId="45756"/>
    <cellStyle name="Vírgula 7 2 3 2 2 7" xfId="45757"/>
    <cellStyle name="Vírgula 7 2 3 2 2 7 2" xfId="45758"/>
    <cellStyle name="Vírgula 7 2 3 2 2 7 3" xfId="45759"/>
    <cellStyle name="Vírgula 7 2 3 2 2 8" xfId="45760"/>
    <cellStyle name="Vírgula 7 2 3 2 2 9" xfId="45761"/>
    <cellStyle name="Vírgula 7 2 3 2 3" xfId="45762"/>
    <cellStyle name="Vírgula 7 2 3 2 3 2" xfId="45763"/>
    <cellStyle name="Vírgula 7 2 3 2 3 2 2" xfId="45764"/>
    <cellStyle name="Vírgula 7 2 3 2 3 2 2 2" xfId="45765"/>
    <cellStyle name="Vírgula 7 2 3 2 3 2 2 3" xfId="45766"/>
    <cellStyle name="Vírgula 7 2 3 2 3 2 2 4" xfId="45767"/>
    <cellStyle name="Vírgula 7 2 3 2 3 2 3" xfId="45768"/>
    <cellStyle name="Vírgula 7 2 3 2 3 2 3 2" xfId="45769"/>
    <cellStyle name="Vírgula 7 2 3 2 3 2 3 3" xfId="45770"/>
    <cellStyle name="Vírgula 7 2 3 2 3 2 4" xfId="45771"/>
    <cellStyle name="Vírgula 7 2 3 2 3 2 5" xfId="45772"/>
    <cellStyle name="Vírgula 7 2 3 2 3 2 6" xfId="45773"/>
    <cellStyle name="Vírgula 7 2 3 2 3 3" xfId="45774"/>
    <cellStyle name="Vírgula 7 2 3 2 3 3 2" xfId="45775"/>
    <cellStyle name="Vírgula 7 2 3 2 3 3 3" xfId="45776"/>
    <cellStyle name="Vírgula 7 2 3 2 3 3 4" xfId="45777"/>
    <cellStyle name="Vírgula 7 2 3 2 3 4" xfId="45778"/>
    <cellStyle name="Vírgula 7 2 3 2 3 4 2" xfId="45779"/>
    <cellStyle name="Vírgula 7 2 3 2 3 4 3" xfId="45780"/>
    <cellStyle name="Vírgula 7 2 3 2 3 4 4" xfId="45781"/>
    <cellStyle name="Vírgula 7 2 3 2 3 5" xfId="45782"/>
    <cellStyle name="Vírgula 7 2 3 2 3 5 2" xfId="45783"/>
    <cellStyle name="Vírgula 7 2 3 2 3 5 3" xfId="45784"/>
    <cellStyle name="Vírgula 7 2 3 2 3 5 4" xfId="45785"/>
    <cellStyle name="Vírgula 7 2 3 2 3 6" xfId="45786"/>
    <cellStyle name="Vírgula 7 2 3 2 3 6 2" xfId="45787"/>
    <cellStyle name="Vírgula 7 2 3 2 3 6 3" xfId="45788"/>
    <cellStyle name="Vírgula 7 2 3 2 3 7" xfId="45789"/>
    <cellStyle name="Vírgula 7 2 3 2 3 8" xfId="45790"/>
    <cellStyle name="Vírgula 7 2 3 2 3 9" xfId="45791"/>
    <cellStyle name="Vírgula 7 2 3 2 4" xfId="45792"/>
    <cellStyle name="Vírgula 7 2 3 2 4 2" xfId="45793"/>
    <cellStyle name="Vírgula 7 2 3 2 4 2 2" xfId="45794"/>
    <cellStyle name="Vírgula 7 2 3 2 4 2 3" xfId="45795"/>
    <cellStyle name="Vírgula 7 2 3 2 4 2 4" xfId="45796"/>
    <cellStyle name="Vírgula 7 2 3 2 4 3" xfId="45797"/>
    <cellStyle name="Vírgula 7 2 3 2 4 3 2" xfId="45798"/>
    <cellStyle name="Vírgula 7 2 3 2 4 3 3" xfId="45799"/>
    <cellStyle name="Vírgula 7 2 3 2 4 4" xfId="45800"/>
    <cellStyle name="Vírgula 7 2 3 2 4 5" xfId="45801"/>
    <cellStyle name="Vírgula 7 2 3 2 4 6" xfId="45802"/>
    <cellStyle name="Vírgula 7 2 3 2 5" xfId="45803"/>
    <cellStyle name="Vírgula 7 2 3 2 5 2" xfId="45804"/>
    <cellStyle name="Vírgula 7 2 3 2 5 3" xfId="45805"/>
    <cellStyle name="Vírgula 7 2 3 2 5 4" xfId="45806"/>
    <cellStyle name="Vírgula 7 2 3 2 6" xfId="45807"/>
    <cellStyle name="Vírgula 7 2 3 2 6 2" xfId="45808"/>
    <cellStyle name="Vírgula 7 2 3 2 6 3" xfId="45809"/>
    <cellStyle name="Vírgula 7 2 3 2 6 4" xfId="45810"/>
    <cellStyle name="Vírgula 7 2 3 2 7" xfId="45811"/>
    <cellStyle name="Vírgula 7 2 3 2 7 2" xfId="45812"/>
    <cellStyle name="Vírgula 7 2 3 2 7 3" xfId="45813"/>
    <cellStyle name="Vírgula 7 2 3 2 7 4" xfId="45814"/>
    <cellStyle name="Vírgula 7 2 3 2 8" xfId="45815"/>
    <cellStyle name="Vírgula 7 2 3 2 8 2" xfId="45816"/>
    <cellStyle name="Vírgula 7 2 3 2 8 3" xfId="45817"/>
    <cellStyle name="Vírgula 7 2 3 2 9" xfId="45818"/>
    <cellStyle name="Vírgula 7 2 3 3" xfId="45819"/>
    <cellStyle name="Vírgula 7 2 3 3 10" xfId="45820"/>
    <cellStyle name="Vírgula 7 2 3 3 2" xfId="45821"/>
    <cellStyle name="Vírgula 7 2 3 3 2 2" xfId="45822"/>
    <cellStyle name="Vírgula 7 2 3 3 2 2 2" xfId="45823"/>
    <cellStyle name="Vírgula 7 2 3 3 2 2 2 2" xfId="45824"/>
    <cellStyle name="Vírgula 7 2 3 3 2 2 2 3" xfId="45825"/>
    <cellStyle name="Vírgula 7 2 3 3 2 2 2 4" xfId="45826"/>
    <cellStyle name="Vírgula 7 2 3 3 2 2 3" xfId="45827"/>
    <cellStyle name="Vírgula 7 2 3 3 2 2 3 2" xfId="45828"/>
    <cellStyle name="Vírgula 7 2 3 3 2 2 3 3" xfId="45829"/>
    <cellStyle name="Vírgula 7 2 3 3 2 2 4" xfId="45830"/>
    <cellStyle name="Vírgula 7 2 3 3 2 2 5" xfId="45831"/>
    <cellStyle name="Vírgula 7 2 3 3 2 2 6" xfId="45832"/>
    <cellStyle name="Vírgula 7 2 3 3 2 3" xfId="45833"/>
    <cellStyle name="Vírgula 7 2 3 3 2 3 2" xfId="45834"/>
    <cellStyle name="Vírgula 7 2 3 3 2 3 3" xfId="45835"/>
    <cellStyle name="Vírgula 7 2 3 3 2 3 4" xfId="45836"/>
    <cellStyle name="Vírgula 7 2 3 3 2 4" xfId="45837"/>
    <cellStyle name="Vírgula 7 2 3 3 2 4 2" xfId="45838"/>
    <cellStyle name="Vírgula 7 2 3 3 2 4 3" xfId="45839"/>
    <cellStyle name="Vírgula 7 2 3 3 2 4 4" xfId="45840"/>
    <cellStyle name="Vírgula 7 2 3 3 2 5" xfId="45841"/>
    <cellStyle name="Vírgula 7 2 3 3 2 5 2" xfId="45842"/>
    <cellStyle name="Vírgula 7 2 3 3 2 5 3" xfId="45843"/>
    <cellStyle name="Vírgula 7 2 3 3 2 5 4" xfId="45844"/>
    <cellStyle name="Vírgula 7 2 3 3 2 6" xfId="45845"/>
    <cellStyle name="Vírgula 7 2 3 3 2 6 2" xfId="45846"/>
    <cellStyle name="Vírgula 7 2 3 3 2 6 3" xfId="45847"/>
    <cellStyle name="Vírgula 7 2 3 3 2 7" xfId="45848"/>
    <cellStyle name="Vírgula 7 2 3 3 2 8" xfId="45849"/>
    <cellStyle name="Vírgula 7 2 3 3 2 9" xfId="45850"/>
    <cellStyle name="Vírgula 7 2 3 3 3" xfId="45851"/>
    <cellStyle name="Vírgula 7 2 3 3 3 2" xfId="45852"/>
    <cellStyle name="Vírgula 7 2 3 3 3 2 2" xfId="45853"/>
    <cellStyle name="Vírgula 7 2 3 3 3 2 3" xfId="45854"/>
    <cellStyle name="Vírgula 7 2 3 3 3 2 4" xfId="45855"/>
    <cellStyle name="Vírgula 7 2 3 3 3 3" xfId="45856"/>
    <cellStyle name="Vírgula 7 2 3 3 3 3 2" xfId="45857"/>
    <cellStyle name="Vírgula 7 2 3 3 3 3 3" xfId="45858"/>
    <cellStyle name="Vírgula 7 2 3 3 3 4" xfId="45859"/>
    <cellStyle name="Vírgula 7 2 3 3 3 5" xfId="45860"/>
    <cellStyle name="Vírgula 7 2 3 3 3 6" xfId="45861"/>
    <cellStyle name="Vírgula 7 2 3 3 4" xfId="45862"/>
    <cellStyle name="Vírgula 7 2 3 3 4 2" xfId="45863"/>
    <cellStyle name="Vírgula 7 2 3 3 4 3" xfId="45864"/>
    <cellStyle name="Vírgula 7 2 3 3 4 4" xfId="45865"/>
    <cellStyle name="Vírgula 7 2 3 3 5" xfId="45866"/>
    <cellStyle name="Vírgula 7 2 3 3 5 2" xfId="45867"/>
    <cellStyle name="Vírgula 7 2 3 3 5 3" xfId="45868"/>
    <cellStyle name="Vírgula 7 2 3 3 5 4" xfId="45869"/>
    <cellStyle name="Vírgula 7 2 3 3 6" xfId="45870"/>
    <cellStyle name="Vírgula 7 2 3 3 6 2" xfId="45871"/>
    <cellStyle name="Vírgula 7 2 3 3 6 3" xfId="45872"/>
    <cellStyle name="Vírgula 7 2 3 3 6 4" xfId="45873"/>
    <cellStyle name="Vírgula 7 2 3 3 7" xfId="45874"/>
    <cellStyle name="Vírgula 7 2 3 3 7 2" xfId="45875"/>
    <cellStyle name="Vírgula 7 2 3 3 7 3" xfId="45876"/>
    <cellStyle name="Vírgula 7 2 3 3 8" xfId="45877"/>
    <cellStyle name="Vírgula 7 2 3 3 9" xfId="45878"/>
    <cellStyle name="Vírgula 7 2 3 4" xfId="45879"/>
    <cellStyle name="Vírgula 7 2 3 4 2" xfId="45880"/>
    <cellStyle name="Vírgula 7 2 3 4 2 2" xfId="45881"/>
    <cellStyle name="Vírgula 7 2 3 4 2 2 2" xfId="45882"/>
    <cellStyle name="Vírgula 7 2 3 4 2 2 3" xfId="45883"/>
    <cellStyle name="Vírgula 7 2 3 4 2 2 4" xfId="45884"/>
    <cellStyle name="Vírgula 7 2 3 4 2 3" xfId="45885"/>
    <cellStyle name="Vírgula 7 2 3 4 2 3 2" xfId="45886"/>
    <cellStyle name="Vírgula 7 2 3 4 2 3 3" xfId="45887"/>
    <cellStyle name="Vírgula 7 2 3 4 2 4" xfId="45888"/>
    <cellStyle name="Vírgula 7 2 3 4 2 5" xfId="45889"/>
    <cellStyle name="Vírgula 7 2 3 4 2 6" xfId="45890"/>
    <cellStyle name="Vírgula 7 2 3 4 3" xfId="45891"/>
    <cellStyle name="Vírgula 7 2 3 4 3 2" xfId="45892"/>
    <cellStyle name="Vírgula 7 2 3 4 3 3" xfId="45893"/>
    <cellStyle name="Vírgula 7 2 3 4 3 4" xfId="45894"/>
    <cellStyle name="Vírgula 7 2 3 4 4" xfId="45895"/>
    <cellStyle name="Vírgula 7 2 3 4 4 2" xfId="45896"/>
    <cellStyle name="Vírgula 7 2 3 4 4 3" xfId="45897"/>
    <cellStyle name="Vírgula 7 2 3 4 4 4" xfId="45898"/>
    <cellStyle name="Vírgula 7 2 3 4 5" xfId="45899"/>
    <cellStyle name="Vírgula 7 2 3 4 5 2" xfId="45900"/>
    <cellStyle name="Vírgula 7 2 3 4 5 3" xfId="45901"/>
    <cellStyle name="Vírgula 7 2 3 4 5 4" xfId="45902"/>
    <cellStyle name="Vírgula 7 2 3 4 6" xfId="45903"/>
    <cellStyle name="Vírgula 7 2 3 4 6 2" xfId="45904"/>
    <cellStyle name="Vírgula 7 2 3 4 6 3" xfId="45905"/>
    <cellStyle name="Vírgula 7 2 3 4 7" xfId="45906"/>
    <cellStyle name="Vírgula 7 2 3 4 8" xfId="45907"/>
    <cellStyle name="Vírgula 7 2 3 4 9" xfId="45908"/>
    <cellStyle name="Vírgula 7 2 3 5" xfId="45909"/>
    <cellStyle name="Vírgula 7 2 3 5 2" xfId="45910"/>
    <cellStyle name="Vírgula 7 2 3 5 2 2" xfId="45911"/>
    <cellStyle name="Vírgula 7 2 3 5 2 2 2" xfId="45912"/>
    <cellStyle name="Vírgula 7 2 3 5 2 2 3" xfId="45913"/>
    <cellStyle name="Vírgula 7 2 3 5 2 2 4" xfId="45914"/>
    <cellStyle name="Vírgula 7 2 3 5 2 3" xfId="45915"/>
    <cellStyle name="Vírgula 7 2 3 5 2 3 2" xfId="45916"/>
    <cellStyle name="Vírgula 7 2 3 5 2 3 3" xfId="45917"/>
    <cellStyle name="Vírgula 7 2 3 5 2 4" xfId="45918"/>
    <cellStyle name="Vírgula 7 2 3 5 2 5" xfId="45919"/>
    <cellStyle name="Vírgula 7 2 3 5 2 6" xfId="45920"/>
    <cellStyle name="Vírgula 7 2 3 5 3" xfId="45921"/>
    <cellStyle name="Vírgula 7 2 3 5 3 2" xfId="45922"/>
    <cellStyle name="Vírgula 7 2 3 5 3 3" xfId="45923"/>
    <cellStyle name="Vírgula 7 2 3 5 3 4" xfId="45924"/>
    <cellStyle name="Vírgula 7 2 3 5 4" xfId="45925"/>
    <cellStyle name="Vírgula 7 2 3 5 4 2" xfId="45926"/>
    <cellStyle name="Vírgula 7 2 3 5 4 3" xfId="45927"/>
    <cellStyle name="Vírgula 7 2 3 5 4 4" xfId="45928"/>
    <cellStyle name="Vírgula 7 2 3 5 5" xfId="45929"/>
    <cellStyle name="Vírgula 7 2 3 5 5 2" xfId="45930"/>
    <cellStyle name="Vírgula 7 2 3 5 5 3" xfId="45931"/>
    <cellStyle name="Vírgula 7 2 3 5 5 4" xfId="45932"/>
    <cellStyle name="Vírgula 7 2 3 5 6" xfId="45933"/>
    <cellStyle name="Vírgula 7 2 3 5 6 2" xfId="45934"/>
    <cellStyle name="Vírgula 7 2 3 5 6 3" xfId="45935"/>
    <cellStyle name="Vírgula 7 2 3 5 7" xfId="45936"/>
    <cellStyle name="Vírgula 7 2 3 5 8" xfId="45937"/>
    <cellStyle name="Vírgula 7 2 3 5 9" xfId="45938"/>
    <cellStyle name="Vírgula 7 2 3 6" xfId="45939"/>
    <cellStyle name="Vírgula 7 2 3 6 2" xfId="45940"/>
    <cellStyle name="Vírgula 7 2 3 6 2 2" xfId="45941"/>
    <cellStyle name="Vírgula 7 2 3 6 2 2 2" xfId="45942"/>
    <cellStyle name="Vírgula 7 2 3 6 2 2 3" xfId="45943"/>
    <cellStyle name="Vírgula 7 2 3 6 2 2 4" xfId="45944"/>
    <cellStyle name="Vírgula 7 2 3 6 2 3" xfId="45945"/>
    <cellStyle name="Vírgula 7 2 3 6 2 3 2" xfId="45946"/>
    <cellStyle name="Vírgula 7 2 3 6 2 3 3" xfId="45947"/>
    <cellStyle name="Vírgula 7 2 3 6 2 4" xfId="45948"/>
    <cellStyle name="Vírgula 7 2 3 6 2 5" xfId="45949"/>
    <cellStyle name="Vírgula 7 2 3 6 2 6" xfId="45950"/>
    <cellStyle name="Vírgula 7 2 3 6 3" xfId="45951"/>
    <cellStyle name="Vírgula 7 2 3 6 3 2" xfId="45952"/>
    <cellStyle name="Vírgula 7 2 3 6 3 3" xfId="45953"/>
    <cellStyle name="Vírgula 7 2 3 6 3 4" xfId="45954"/>
    <cellStyle name="Vírgula 7 2 3 6 4" xfId="45955"/>
    <cellStyle name="Vírgula 7 2 3 6 4 2" xfId="45956"/>
    <cellStyle name="Vírgula 7 2 3 6 4 3" xfId="45957"/>
    <cellStyle name="Vírgula 7 2 3 6 4 4" xfId="45958"/>
    <cellStyle name="Vírgula 7 2 3 6 5" xfId="45959"/>
    <cellStyle name="Vírgula 7 2 3 6 5 2" xfId="45960"/>
    <cellStyle name="Vírgula 7 2 3 6 5 3" xfId="45961"/>
    <cellStyle name="Vírgula 7 2 3 6 6" xfId="45962"/>
    <cellStyle name="Vírgula 7 2 3 6 7" xfId="45963"/>
    <cellStyle name="Vírgula 7 2 3 6 8" xfId="45964"/>
    <cellStyle name="Vírgula 7 2 3 7" xfId="45965"/>
    <cellStyle name="Vírgula 7 2 3 7 2" xfId="45966"/>
    <cellStyle name="Vírgula 7 2 3 7 2 2" xfId="45967"/>
    <cellStyle name="Vírgula 7 2 3 7 2 3" xfId="45968"/>
    <cellStyle name="Vírgula 7 2 3 7 2 4" xfId="45969"/>
    <cellStyle name="Vírgula 7 2 3 7 3" xfId="45970"/>
    <cellStyle name="Vírgula 7 2 3 7 3 2" xfId="45971"/>
    <cellStyle name="Vírgula 7 2 3 7 3 3" xfId="45972"/>
    <cellStyle name="Vírgula 7 2 3 7 4" xfId="45973"/>
    <cellStyle name="Vírgula 7 2 3 7 5" xfId="45974"/>
    <cellStyle name="Vírgula 7 2 3 7 6" xfId="45975"/>
    <cellStyle name="Vírgula 7 2 3 8" xfId="45976"/>
    <cellStyle name="Vírgula 7 2 3 8 2" xfId="45977"/>
    <cellStyle name="Vírgula 7 2 3 8 3" xfId="45978"/>
    <cellStyle name="Vírgula 7 2 3 8 4" xfId="45979"/>
    <cellStyle name="Vírgula 7 2 3 9" xfId="45980"/>
    <cellStyle name="Vírgula 7 2 3 9 2" xfId="45981"/>
    <cellStyle name="Vírgula 7 2 3 9 3" xfId="45982"/>
    <cellStyle name="Vírgula 7 2 3 9 4" xfId="45983"/>
    <cellStyle name="Vírgula 7 2 4" xfId="45984"/>
    <cellStyle name="Vírgula 7 2 4 10" xfId="45985"/>
    <cellStyle name="Vírgula 7 2 4 11" xfId="45986"/>
    <cellStyle name="Vírgula 7 2 4 2" xfId="45987"/>
    <cellStyle name="Vírgula 7 2 4 2 10" xfId="45988"/>
    <cellStyle name="Vírgula 7 2 4 2 2" xfId="45989"/>
    <cellStyle name="Vírgula 7 2 4 2 2 2" xfId="45990"/>
    <cellStyle name="Vírgula 7 2 4 2 2 2 2" xfId="45991"/>
    <cellStyle name="Vírgula 7 2 4 2 2 2 2 2" xfId="45992"/>
    <cellStyle name="Vírgula 7 2 4 2 2 2 2 3" xfId="45993"/>
    <cellStyle name="Vírgula 7 2 4 2 2 2 2 4" xfId="45994"/>
    <cellStyle name="Vírgula 7 2 4 2 2 2 3" xfId="45995"/>
    <cellStyle name="Vírgula 7 2 4 2 2 2 3 2" xfId="45996"/>
    <cellStyle name="Vírgula 7 2 4 2 2 2 3 3" xfId="45997"/>
    <cellStyle name="Vírgula 7 2 4 2 2 2 4" xfId="45998"/>
    <cellStyle name="Vírgula 7 2 4 2 2 2 5" xfId="45999"/>
    <cellStyle name="Vírgula 7 2 4 2 2 2 6" xfId="46000"/>
    <cellStyle name="Vírgula 7 2 4 2 2 3" xfId="46001"/>
    <cellStyle name="Vírgula 7 2 4 2 2 3 2" xfId="46002"/>
    <cellStyle name="Vírgula 7 2 4 2 2 3 3" xfId="46003"/>
    <cellStyle name="Vírgula 7 2 4 2 2 3 4" xfId="46004"/>
    <cellStyle name="Vírgula 7 2 4 2 2 4" xfId="46005"/>
    <cellStyle name="Vírgula 7 2 4 2 2 4 2" xfId="46006"/>
    <cellStyle name="Vírgula 7 2 4 2 2 4 3" xfId="46007"/>
    <cellStyle name="Vírgula 7 2 4 2 2 4 4" xfId="46008"/>
    <cellStyle name="Vírgula 7 2 4 2 2 5" xfId="46009"/>
    <cellStyle name="Vírgula 7 2 4 2 2 5 2" xfId="46010"/>
    <cellStyle name="Vírgula 7 2 4 2 2 5 3" xfId="46011"/>
    <cellStyle name="Vírgula 7 2 4 2 2 5 4" xfId="46012"/>
    <cellStyle name="Vírgula 7 2 4 2 2 6" xfId="46013"/>
    <cellStyle name="Vírgula 7 2 4 2 2 6 2" xfId="46014"/>
    <cellStyle name="Vírgula 7 2 4 2 2 6 3" xfId="46015"/>
    <cellStyle name="Vírgula 7 2 4 2 2 7" xfId="46016"/>
    <cellStyle name="Vírgula 7 2 4 2 2 8" xfId="46017"/>
    <cellStyle name="Vírgula 7 2 4 2 2 9" xfId="46018"/>
    <cellStyle name="Vírgula 7 2 4 2 3" xfId="46019"/>
    <cellStyle name="Vírgula 7 2 4 2 3 2" xfId="46020"/>
    <cellStyle name="Vírgula 7 2 4 2 3 2 2" xfId="46021"/>
    <cellStyle name="Vírgula 7 2 4 2 3 2 3" xfId="46022"/>
    <cellStyle name="Vírgula 7 2 4 2 3 2 4" xfId="46023"/>
    <cellStyle name="Vírgula 7 2 4 2 3 3" xfId="46024"/>
    <cellStyle name="Vírgula 7 2 4 2 3 3 2" xfId="46025"/>
    <cellStyle name="Vírgula 7 2 4 2 3 3 3" xfId="46026"/>
    <cellStyle name="Vírgula 7 2 4 2 3 4" xfId="46027"/>
    <cellStyle name="Vírgula 7 2 4 2 3 5" xfId="46028"/>
    <cellStyle name="Vírgula 7 2 4 2 3 6" xfId="46029"/>
    <cellStyle name="Vírgula 7 2 4 2 4" xfId="46030"/>
    <cellStyle name="Vírgula 7 2 4 2 4 2" xfId="46031"/>
    <cellStyle name="Vírgula 7 2 4 2 4 3" xfId="46032"/>
    <cellStyle name="Vírgula 7 2 4 2 4 4" xfId="46033"/>
    <cellStyle name="Vírgula 7 2 4 2 5" xfId="46034"/>
    <cellStyle name="Vírgula 7 2 4 2 5 2" xfId="46035"/>
    <cellStyle name="Vírgula 7 2 4 2 5 3" xfId="46036"/>
    <cellStyle name="Vírgula 7 2 4 2 5 4" xfId="46037"/>
    <cellStyle name="Vírgula 7 2 4 2 6" xfId="46038"/>
    <cellStyle name="Vírgula 7 2 4 2 6 2" xfId="46039"/>
    <cellStyle name="Vírgula 7 2 4 2 6 3" xfId="46040"/>
    <cellStyle name="Vírgula 7 2 4 2 6 4" xfId="46041"/>
    <cellStyle name="Vírgula 7 2 4 2 7" xfId="46042"/>
    <cellStyle name="Vírgula 7 2 4 2 7 2" xfId="46043"/>
    <cellStyle name="Vírgula 7 2 4 2 7 3" xfId="46044"/>
    <cellStyle name="Vírgula 7 2 4 2 8" xfId="46045"/>
    <cellStyle name="Vírgula 7 2 4 2 9" xfId="46046"/>
    <cellStyle name="Vírgula 7 2 4 3" xfId="46047"/>
    <cellStyle name="Vírgula 7 2 4 3 2" xfId="46048"/>
    <cellStyle name="Vírgula 7 2 4 3 2 2" xfId="46049"/>
    <cellStyle name="Vírgula 7 2 4 3 2 2 2" xfId="46050"/>
    <cellStyle name="Vírgula 7 2 4 3 2 2 3" xfId="46051"/>
    <cellStyle name="Vírgula 7 2 4 3 2 2 4" xfId="46052"/>
    <cellStyle name="Vírgula 7 2 4 3 2 3" xfId="46053"/>
    <cellStyle name="Vírgula 7 2 4 3 2 3 2" xfId="46054"/>
    <cellStyle name="Vírgula 7 2 4 3 2 3 3" xfId="46055"/>
    <cellStyle name="Vírgula 7 2 4 3 2 4" xfId="46056"/>
    <cellStyle name="Vírgula 7 2 4 3 2 5" xfId="46057"/>
    <cellStyle name="Vírgula 7 2 4 3 2 6" xfId="46058"/>
    <cellStyle name="Vírgula 7 2 4 3 3" xfId="46059"/>
    <cellStyle name="Vírgula 7 2 4 3 3 2" xfId="46060"/>
    <cellStyle name="Vírgula 7 2 4 3 3 3" xfId="46061"/>
    <cellStyle name="Vírgula 7 2 4 3 3 4" xfId="46062"/>
    <cellStyle name="Vírgula 7 2 4 3 4" xfId="46063"/>
    <cellStyle name="Vírgula 7 2 4 3 4 2" xfId="46064"/>
    <cellStyle name="Vírgula 7 2 4 3 4 3" xfId="46065"/>
    <cellStyle name="Vírgula 7 2 4 3 4 4" xfId="46066"/>
    <cellStyle name="Vírgula 7 2 4 3 5" xfId="46067"/>
    <cellStyle name="Vírgula 7 2 4 3 5 2" xfId="46068"/>
    <cellStyle name="Vírgula 7 2 4 3 5 3" xfId="46069"/>
    <cellStyle name="Vírgula 7 2 4 3 5 4" xfId="46070"/>
    <cellStyle name="Vírgula 7 2 4 3 6" xfId="46071"/>
    <cellStyle name="Vírgula 7 2 4 3 6 2" xfId="46072"/>
    <cellStyle name="Vírgula 7 2 4 3 6 3" xfId="46073"/>
    <cellStyle name="Vírgula 7 2 4 3 7" xfId="46074"/>
    <cellStyle name="Vírgula 7 2 4 3 8" xfId="46075"/>
    <cellStyle name="Vírgula 7 2 4 3 9" xfId="46076"/>
    <cellStyle name="Vírgula 7 2 4 4" xfId="46077"/>
    <cellStyle name="Vírgula 7 2 4 4 2" xfId="46078"/>
    <cellStyle name="Vírgula 7 2 4 4 2 2" xfId="46079"/>
    <cellStyle name="Vírgula 7 2 4 4 2 3" xfId="46080"/>
    <cellStyle name="Vírgula 7 2 4 4 2 4" xfId="46081"/>
    <cellStyle name="Vírgula 7 2 4 4 3" xfId="46082"/>
    <cellStyle name="Vírgula 7 2 4 4 3 2" xfId="46083"/>
    <cellStyle name="Vírgula 7 2 4 4 3 3" xfId="46084"/>
    <cellStyle name="Vírgula 7 2 4 4 4" xfId="46085"/>
    <cellStyle name="Vírgula 7 2 4 4 5" xfId="46086"/>
    <cellStyle name="Vírgula 7 2 4 4 6" xfId="46087"/>
    <cellStyle name="Vírgula 7 2 4 5" xfId="46088"/>
    <cellStyle name="Vírgula 7 2 4 5 2" xfId="46089"/>
    <cellStyle name="Vírgula 7 2 4 5 3" xfId="46090"/>
    <cellStyle name="Vírgula 7 2 4 5 4" xfId="46091"/>
    <cellStyle name="Vírgula 7 2 4 6" xfId="46092"/>
    <cellStyle name="Vírgula 7 2 4 6 2" xfId="46093"/>
    <cellStyle name="Vírgula 7 2 4 6 3" xfId="46094"/>
    <cellStyle name="Vírgula 7 2 4 6 4" xfId="46095"/>
    <cellStyle name="Vírgula 7 2 4 7" xfId="46096"/>
    <cellStyle name="Vírgula 7 2 4 7 2" xfId="46097"/>
    <cellStyle name="Vírgula 7 2 4 7 3" xfId="46098"/>
    <cellStyle name="Vírgula 7 2 4 7 4" xfId="46099"/>
    <cellStyle name="Vírgula 7 2 4 8" xfId="46100"/>
    <cellStyle name="Vírgula 7 2 4 8 2" xfId="46101"/>
    <cellStyle name="Vírgula 7 2 4 8 3" xfId="46102"/>
    <cellStyle name="Vírgula 7 2 4 9" xfId="46103"/>
    <cellStyle name="Vírgula 7 2 5" xfId="46104"/>
    <cellStyle name="Vírgula 7 2 5 10" xfId="46105"/>
    <cellStyle name="Vírgula 7 2 5 11" xfId="46106"/>
    <cellStyle name="Vírgula 7 2 5 2" xfId="46107"/>
    <cellStyle name="Vírgula 7 2 5 2 10" xfId="46108"/>
    <cellStyle name="Vírgula 7 2 5 2 2" xfId="46109"/>
    <cellStyle name="Vírgula 7 2 5 2 2 2" xfId="46110"/>
    <cellStyle name="Vírgula 7 2 5 2 2 2 2" xfId="46111"/>
    <cellStyle name="Vírgula 7 2 5 2 2 2 2 2" xfId="46112"/>
    <cellStyle name="Vírgula 7 2 5 2 2 2 2 3" xfId="46113"/>
    <cellStyle name="Vírgula 7 2 5 2 2 2 2 4" xfId="46114"/>
    <cellStyle name="Vírgula 7 2 5 2 2 2 3" xfId="46115"/>
    <cellStyle name="Vírgula 7 2 5 2 2 2 3 2" xfId="46116"/>
    <cellStyle name="Vírgula 7 2 5 2 2 2 3 3" xfId="46117"/>
    <cellStyle name="Vírgula 7 2 5 2 2 2 4" xfId="46118"/>
    <cellStyle name="Vírgula 7 2 5 2 2 2 5" xfId="46119"/>
    <cellStyle name="Vírgula 7 2 5 2 2 2 6" xfId="46120"/>
    <cellStyle name="Vírgula 7 2 5 2 2 3" xfId="46121"/>
    <cellStyle name="Vírgula 7 2 5 2 2 3 2" xfId="46122"/>
    <cellStyle name="Vírgula 7 2 5 2 2 3 3" xfId="46123"/>
    <cellStyle name="Vírgula 7 2 5 2 2 3 4" xfId="46124"/>
    <cellStyle name="Vírgula 7 2 5 2 2 4" xfId="46125"/>
    <cellStyle name="Vírgula 7 2 5 2 2 4 2" xfId="46126"/>
    <cellStyle name="Vírgula 7 2 5 2 2 4 3" xfId="46127"/>
    <cellStyle name="Vírgula 7 2 5 2 2 4 4" xfId="46128"/>
    <cellStyle name="Vírgula 7 2 5 2 2 5" xfId="46129"/>
    <cellStyle name="Vírgula 7 2 5 2 2 5 2" xfId="46130"/>
    <cellStyle name="Vírgula 7 2 5 2 2 5 3" xfId="46131"/>
    <cellStyle name="Vírgula 7 2 5 2 2 5 4" xfId="46132"/>
    <cellStyle name="Vírgula 7 2 5 2 2 6" xfId="46133"/>
    <cellStyle name="Vírgula 7 2 5 2 2 6 2" xfId="46134"/>
    <cellStyle name="Vírgula 7 2 5 2 2 6 3" xfId="46135"/>
    <cellStyle name="Vírgula 7 2 5 2 2 7" xfId="46136"/>
    <cellStyle name="Vírgula 7 2 5 2 2 8" xfId="46137"/>
    <cellStyle name="Vírgula 7 2 5 2 2 9" xfId="46138"/>
    <cellStyle name="Vírgula 7 2 5 2 3" xfId="46139"/>
    <cellStyle name="Vírgula 7 2 5 2 3 2" xfId="46140"/>
    <cellStyle name="Vírgula 7 2 5 2 3 2 2" xfId="46141"/>
    <cellStyle name="Vírgula 7 2 5 2 3 2 3" xfId="46142"/>
    <cellStyle name="Vírgula 7 2 5 2 3 2 4" xfId="46143"/>
    <cellStyle name="Vírgula 7 2 5 2 3 3" xfId="46144"/>
    <cellStyle name="Vírgula 7 2 5 2 3 3 2" xfId="46145"/>
    <cellStyle name="Vírgula 7 2 5 2 3 3 3" xfId="46146"/>
    <cellStyle name="Vírgula 7 2 5 2 3 4" xfId="46147"/>
    <cellStyle name="Vírgula 7 2 5 2 3 5" xfId="46148"/>
    <cellStyle name="Vírgula 7 2 5 2 3 6" xfId="46149"/>
    <cellStyle name="Vírgula 7 2 5 2 4" xfId="46150"/>
    <cellStyle name="Vírgula 7 2 5 2 4 2" xfId="46151"/>
    <cellStyle name="Vírgula 7 2 5 2 4 3" xfId="46152"/>
    <cellStyle name="Vírgula 7 2 5 2 4 4" xfId="46153"/>
    <cellStyle name="Vírgula 7 2 5 2 5" xfId="46154"/>
    <cellStyle name="Vírgula 7 2 5 2 5 2" xfId="46155"/>
    <cellStyle name="Vírgula 7 2 5 2 5 3" xfId="46156"/>
    <cellStyle name="Vírgula 7 2 5 2 5 4" xfId="46157"/>
    <cellStyle name="Vírgula 7 2 5 2 6" xfId="46158"/>
    <cellStyle name="Vírgula 7 2 5 2 6 2" xfId="46159"/>
    <cellStyle name="Vírgula 7 2 5 2 6 3" xfId="46160"/>
    <cellStyle name="Vírgula 7 2 5 2 6 4" xfId="46161"/>
    <cellStyle name="Vírgula 7 2 5 2 7" xfId="46162"/>
    <cellStyle name="Vírgula 7 2 5 2 7 2" xfId="46163"/>
    <cellStyle name="Vírgula 7 2 5 2 7 3" xfId="46164"/>
    <cellStyle name="Vírgula 7 2 5 2 8" xfId="46165"/>
    <cellStyle name="Vírgula 7 2 5 2 9" xfId="46166"/>
    <cellStyle name="Vírgula 7 2 5 3" xfId="46167"/>
    <cellStyle name="Vírgula 7 2 5 3 2" xfId="46168"/>
    <cellStyle name="Vírgula 7 2 5 3 2 2" xfId="46169"/>
    <cellStyle name="Vírgula 7 2 5 3 2 2 2" xfId="46170"/>
    <cellStyle name="Vírgula 7 2 5 3 2 2 3" xfId="46171"/>
    <cellStyle name="Vírgula 7 2 5 3 2 2 4" xfId="46172"/>
    <cellStyle name="Vírgula 7 2 5 3 2 3" xfId="46173"/>
    <cellStyle name="Vírgula 7 2 5 3 2 3 2" xfId="46174"/>
    <cellStyle name="Vírgula 7 2 5 3 2 3 3" xfId="46175"/>
    <cellStyle name="Vírgula 7 2 5 3 2 4" xfId="46176"/>
    <cellStyle name="Vírgula 7 2 5 3 2 5" xfId="46177"/>
    <cellStyle name="Vírgula 7 2 5 3 2 6" xfId="46178"/>
    <cellStyle name="Vírgula 7 2 5 3 3" xfId="46179"/>
    <cellStyle name="Vírgula 7 2 5 3 3 2" xfId="46180"/>
    <cellStyle name="Vírgula 7 2 5 3 3 3" xfId="46181"/>
    <cellStyle name="Vírgula 7 2 5 3 3 4" xfId="46182"/>
    <cellStyle name="Vírgula 7 2 5 3 4" xfId="46183"/>
    <cellStyle name="Vírgula 7 2 5 3 4 2" xfId="46184"/>
    <cellStyle name="Vírgula 7 2 5 3 4 3" xfId="46185"/>
    <cellStyle name="Vírgula 7 2 5 3 4 4" xfId="46186"/>
    <cellStyle name="Vírgula 7 2 5 3 5" xfId="46187"/>
    <cellStyle name="Vírgula 7 2 5 3 5 2" xfId="46188"/>
    <cellStyle name="Vírgula 7 2 5 3 5 3" xfId="46189"/>
    <cellStyle name="Vírgula 7 2 5 3 5 4" xfId="46190"/>
    <cellStyle name="Vírgula 7 2 5 3 6" xfId="46191"/>
    <cellStyle name="Vírgula 7 2 5 3 6 2" xfId="46192"/>
    <cellStyle name="Vírgula 7 2 5 3 6 3" xfId="46193"/>
    <cellStyle name="Vírgula 7 2 5 3 7" xfId="46194"/>
    <cellStyle name="Vírgula 7 2 5 3 8" xfId="46195"/>
    <cellStyle name="Vírgula 7 2 5 3 9" xfId="46196"/>
    <cellStyle name="Vírgula 7 2 5 4" xfId="46197"/>
    <cellStyle name="Vírgula 7 2 5 4 2" xfId="46198"/>
    <cellStyle name="Vírgula 7 2 5 4 2 2" xfId="46199"/>
    <cellStyle name="Vírgula 7 2 5 4 2 3" xfId="46200"/>
    <cellStyle name="Vírgula 7 2 5 4 2 4" xfId="46201"/>
    <cellStyle name="Vírgula 7 2 5 4 3" xfId="46202"/>
    <cellStyle name="Vírgula 7 2 5 4 3 2" xfId="46203"/>
    <cellStyle name="Vírgula 7 2 5 4 3 3" xfId="46204"/>
    <cellStyle name="Vírgula 7 2 5 4 4" xfId="46205"/>
    <cellStyle name="Vírgula 7 2 5 4 5" xfId="46206"/>
    <cellStyle name="Vírgula 7 2 5 4 6" xfId="46207"/>
    <cellStyle name="Vírgula 7 2 5 5" xfId="46208"/>
    <cellStyle name="Vírgula 7 2 5 5 2" xfId="46209"/>
    <cellStyle name="Vírgula 7 2 5 5 3" xfId="46210"/>
    <cellStyle name="Vírgula 7 2 5 5 4" xfId="46211"/>
    <cellStyle name="Vírgula 7 2 5 6" xfId="46212"/>
    <cellStyle name="Vírgula 7 2 5 6 2" xfId="46213"/>
    <cellStyle name="Vírgula 7 2 5 6 3" xfId="46214"/>
    <cellStyle name="Vírgula 7 2 5 6 4" xfId="46215"/>
    <cellStyle name="Vírgula 7 2 5 7" xfId="46216"/>
    <cellStyle name="Vírgula 7 2 5 7 2" xfId="46217"/>
    <cellStyle name="Vírgula 7 2 5 7 3" xfId="46218"/>
    <cellStyle name="Vírgula 7 2 5 7 4" xfId="46219"/>
    <cellStyle name="Vírgula 7 2 5 8" xfId="46220"/>
    <cellStyle name="Vírgula 7 2 5 8 2" xfId="46221"/>
    <cellStyle name="Vírgula 7 2 5 8 3" xfId="46222"/>
    <cellStyle name="Vírgula 7 2 5 9" xfId="46223"/>
    <cellStyle name="Vírgula 7 2 6" xfId="46224"/>
    <cellStyle name="Vírgula 7 2 6 10" xfId="46225"/>
    <cellStyle name="Vírgula 7 2 6 11" xfId="46226"/>
    <cellStyle name="Vírgula 7 2 6 2" xfId="46227"/>
    <cellStyle name="Vírgula 7 2 6 2 10" xfId="46228"/>
    <cellStyle name="Vírgula 7 2 6 2 2" xfId="46229"/>
    <cellStyle name="Vírgula 7 2 6 2 2 2" xfId="46230"/>
    <cellStyle name="Vírgula 7 2 6 2 2 2 2" xfId="46231"/>
    <cellStyle name="Vírgula 7 2 6 2 2 2 2 2" xfId="46232"/>
    <cellStyle name="Vírgula 7 2 6 2 2 2 2 3" xfId="46233"/>
    <cellStyle name="Vírgula 7 2 6 2 2 2 2 4" xfId="46234"/>
    <cellStyle name="Vírgula 7 2 6 2 2 2 3" xfId="46235"/>
    <cellStyle name="Vírgula 7 2 6 2 2 2 3 2" xfId="46236"/>
    <cellStyle name="Vírgula 7 2 6 2 2 2 3 3" xfId="46237"/>
    <cellStyle name="Vírgula 7 2 6 2 2 2 4" xfId="46238"/>
    <cellStyle name="Vírgula 7 2 6 2 2 2 5" xfId="46239"/>
    <cellStyle name="Vírgula 7 2 6 2 2 2 6" xfId="46240"/>
    <cellStyle name="Vírgula 7 2 6 2 2 3" xfId="46241"/>
    <cellStyle name="Vírgula 7 2 6 2 2 3 2" xfId="46242"/>
    <cellStyle name="Vírgula 7 2 6 2 2 3 3" xfId="46243"/>
    <cellStyle name="Vírgula 7 2 6 2 2 3 4" xfId="46244"/>
    <cellStyle name="Vírgula 7 2 6 2 2 4" xfId="46245"/>
    <cellStyle name="Vírgula 7 2 6 2 2 4 2" xfId="46246"/>
    <cellStyle name="Vírgula 7 2 6 2 2 4 3" xfId="46247"/>
    <cellStyle name="Vírgula 7 2 6 2 2 4 4" xfId="46248"/>
    <cellStyle name="Vírgula 7 2 6 2 2 5" xfId="46249"/>
    <cellStyle name="Vírgula 7 2 6 2 2 5 2" xfId="46250"/>
    <cellStyle name="Vírgula 7 2 6 2 2 5 3" xfId="46251"/>
    <cellStyle name="Vírgula 7 2 6 2 2 5 4" xfId="46252"/>
    <cellStyle name="Vírgula 7 2 6 2 2 6" xfId="46253"/>
    <cellStyle name="Vírgula 7 2 6 2 2 6 2" xfId="46254"/>
    <cellStyle name="Vírgula 7 2 6 2 2 6 3" xfId="46255"/>
    <cellStyle name="Vírgula 7 2 6 2 2 7" xfId="46256"/>
    <cellStyle name="Vírgula 7 2 6 2 2 8" xfId="46257"/>
    <cellStyle name="Vírgula 7 2 6 2 2 9" xfId="46258"/>
    <cellStyle name="Vírgula 7 2 6 2 3" xfId="46259"/>
    <cellStyle name="Vírgula 7 2 6 2 3 2" xfId="46260"/>
    <cellStyle name="Vírgula 7 2 6 2 3 2 2" xfId="46261"/>
    <cellStyle name="Vírgula 7 2 6 2 3 2 3" xfId="46262"/>
    <cellStyle name="Vírgula 7 2 6 2 3 2 4" xfId="46263"/>
    <cellStyle name="Vírgula 7 2 6 2 3 3" xfId="46264"/>
    <cellStyle name="Vírgula 7 2 6 2 3 3 2" xfId="46265"/>
    <cellStyle name="Vírgula 7 2 6 2 3 3 3" xfId="46266"/>
    <cellStyle name="Vírgula 7 2 6 2 3 4" xfId="46267"/>
    <cellStyle name="Vírgula 7 2 6 2 3 5" xfId="46268"/>
    <cellStyle name="Vírgula 7 2 6 2 3 6" xfId="46269"/>
    <cellStyle name="Vírgula 7 2 6 2 4" xfId="46270"/>
    <cellStyle name="Vírgula 7 2 6 2 4 2" xfId="46271"/>
    <cellStyle name="Vírgula 7 2 6 2 4 3" xfId="46272"/>
    <cellStyle name="Vírgula 7 2 6 2 4 4" xfId="46273"/>
    <cellStyle name="Vírgula 7 2 6 2 5" xfId="46274"/>
    <cellStyle name="Vírgula 7 2 6 2 5 2" xfId="46275"/>
    <cellStyle name="Vírgula 7 2 6 2 5 3" xfId="46276"/>
    <cellStyle name="Vírgula 7 2 6 2 5 4" xfId="46277"/>
    <cellStyle name="Vírgula 7 2 6 2 6" xfId="46278"/>
    <cellStyle name="Vírgula 7 2 6 2 6 2" xfId="46279"/>
    <cellStyle name="Vírgula 7 2 6 2 6 3" xfId="46280"/>
    <cellStyle name="Vírgula 7 2 6 2 6 4" xfId="46281"/>
    <cellStyle name="Vírgula 7 2 6 2 7" xfId="46282"/>
    <cellStyle name="Vírgula 7 2 6 2 7 2" xfId="46283"/>
    <cellStyle name="Vírgula 7 2 6 2 7 3" xfId="46284"/>
    <cellStyle name="Vírgula 7 2 6 2 8" xfId="46285"/>
    <cellStyle name="Vírgula 7 2 6 2 9" xfId="46286"/>
    <cellStyle name="Vírgula 7 2 6 3" xfId="46287"/>
    <cellStyle name="Vírgula 7 2 6 3 2" xfId="46288"/>
    <cellStyle name="Vírgula 7 2 6 3 2 2" xfId="46289"/>
    <cellStyle name="Vírgula 7 2 6 3 2 2 2" xfId="46290"/>
    <cellStyle name="Vírgula 7 2 6 3 2 2 3" xfId="46291"/>
    <cellStyle name="Vírgula 7 2 6 3 2 2 4" xfId="46292"/>
    <cellStyle name="Vírgula 7 2 6 3 2 3" xfId="46293"/>
    <cellStyle name="Vírgula 7 2 6 3 2 3 2" xfId="46294"/>
    <cellStyle name="Vírgula 7 2 6 3 2 3 3" xfId="46295"/>
    <cellStyle name="Vírgula 7 2 6 3 2 4" xfId="46296"/>
    <cellStyle name="Vírgula 7 2 6 3 2 5" xfId="46297"/>
    <cellStyle name="Vírgula 7 2 6 3 2 6" xfId="46298"/>
    <cellStyle name="Vírgula 7 2 6 3 3" xfId="46299"/>
    <cellStyle name="Vírgula 7 2 6 3 3 2" xfId="46300"/>
    <cellStyle name="Vírgula 7 2 6 3 3 3" xfId="46301"/>
    <cellStyle name="Vírgula 7 2 6 3 3 4" xfId="46302"/>
    <cellStyle name="Vírgula 7 2 6 3 4" xfId="46303"/>
    <cellStyle name="Vírgula 7 2 6 3 4 2" xfId="46304"/>
    <cellStyle name="Vírgula 7 2 6 3 4 3" xfId="46305"/>
    <cellStyle name="Vírgula 7 2 6 3 4 4" xfId="46306"/>
    <cellStyle name="Vírgula 7 2 6 3 5" xfId="46307"/>
    <cellStyle name="Vírgula 7 2 6 3 5 2" xfId="46308"/>
    <cellStyle name="Vírgula 7 2 6 3 5 3" xfId="46309"/>
    <cellStyle name="Vírgula 7 2 6 3 5 4" xfId="46310"/>
    <cellStyle name="Vírgula 7 2 6 3 6" xfId="46311"/>
    <cellStyle name="Vírgula 7 2 6 3 6 2" xfId="46312"/>
    <cellStyle name="Vírgula 7 2 6 3 6 3" xfId="46313"/>
    <cellStyle name="Vírgula 7 2 6 3 7" xfId="46314"/>
    <cellStyle name="Vírgula 7 2 6 3 8" xfId="46315"/>
    <cellStyle name="Vírgula 7 2 6 3 9" xfId="46316"/>
    <cellStyle name="Vírgula 7 2 6 4" xfId="46317"/>
    <cellStyle name="Vírgula 7 2 6 4 2" xfId="46318"/>
    <cellStyle name="Vírgula 7 2 6 4 2 2" xfId="46319"/>
    <cellStyle name="Vírgula 7 2 6 4 2 3" xfId="46320"/>
    <cellStyle name="Vírgula 7 2 6 4 2 4" xfId="46321"/>
    <cellStyle name="Vírgula 7 2 6 4 3" xfId="46322"/>
    <cellStyle name="Vírgula 7 2 6 4 3 2" xfId="46323"/>
    <cellStyle name="Vírgula 7 2 6 4 3 3" xfId="46324"/>
    <cellStyle name="Vírgula 7 2 6 4 4" xfId="46325"/>
    <cellStyle name="Vírgula 7 2 6 4 5" xfId="46326"/>
    <cellStyle name="Vírgula 7 2 6 4 6" xfId="46327"/>
    <cellStyle name="Vírgula 7 2 6 5" xfId="46328"/>
    <cellStyle name="Vírgula 7 2 6 5 2" xfId="46329"/>
    <cellStyle name="Vírgula 7 2 6 5 3" xfId="46330"/>
    <cellStyle name="Vírgula 7 2 6 5 4" xfId="46331"/>
    <cellStyle name="Vírgula 7 2 6 6" xfId="46332"/>
    <cellStyle name="Vírgula 7 2 6 6 2" xfId="46333"/>
    <cellStyle name="Vírgula 7 2 6 6 3" xfId="46334"/>
    <cellStyle name="Vírgula 7 2 6 6 4" xfId="46335"/>
    <cellStyle name="Vírgula 7 2 6 7" xfId="46336"/>
    <cellStyle name="Vírgula 7 2 6 7 2" xfId="46337"/>
    <cellStyle name="Vírgula 7 2 6 7 3" xfId="46338"/>
    <cellStyle name="Vírgula 7 2 6 7 4" xfId="46339"/>
    <cellStyle name="Vírgula 7 2 6 8" xfId="46340"/>
    <cellStyle name="Vírgula 7 2 6 8 2" xfId="46341"/>
    <cellStyle name="Vírgula 7 2 6 8 3" xfId="46342"/>
    <cellStyle name="Vírgula 7 2 6 9" xfId="46343"/>
    <cellStyle name="Vírgula 7 2 7" xfId="46344"/>
    <cellStyle name="Vírgula 7 2 7 10" xfId="46345"/>
    <cellStyle name="Vírgula 7 2 7 2" xfId="46346"/>
    <cellStyle name="Vírgula 7 2 7 2 2" xfId="46347"/>
    <cellStyle name="Vírgula 7 2 7 2 2 2" xfId="46348"/>
    <cellStyle name="Vírgula 7 2 7 2 2 2 2" xfId="46349"/>
    <cellStyle name="Vírgula 7 2 7 2 2 2 3" xfId="46350"/>
    <cellStyle name="Vírgula 7 2 7 2 2 2 4" xfId="46351"/>
    <cellStyle name="Vírgula 7 2 7 2 2 3" xfId="46352"/>
    <cellStyle name="Vírgula 7 2 7 2 2 3 2" xfId="46353"/>
    <cellStyle name="Vírgula 7 2 7 2 2 3 3" xfId="46354"/>
    <cellStyle name="Vírgula 7 2 7 2 2 4" xfId="46355"/>
    <cellStyle name="Vírgula 7 2 7 2 2 5" xfId="46356"/>
    <cellStyle name="Vírgula 7 2 7 2 2 6" xfId="46357"/>
    <cellStyle name="Vírgula 7 2 7 2 3" xfId="46358"/>
    <cellStyle name="Vírgula 7 2 7 2 3 2" xfId="46359"/>
    <cellStyle name="Vírgula 7 2 7 2 3 3" xfId="46360"/>
    <cellStyle name="Vírgula 7 2 7 2 3 4" xfId="46361"/>
    <cellStyle name="Vírgula 7 2 7 2 4" xfId="46362"/>
    <cellStyle name="Vírgula 7 2 7 2 4 2" xfId="46363"/>
    <cellStyle name="Vírgula 7 2 7 2 4 3" xfId="46364"/>
    <cellStyle name="Vírgula 7 2 7 2 4 4" xfId="46365"/>
    <cellStyle name="Vírgula 7 2 7 2 5" xfId="46366"/>
    <cellStyle name="Vírgula 7 2 7 2 5 2" xfId="46367"/>
    <cellStyle name="Vírgula 7 2 7 2 5 3" xfId="46368"/>
    <cellStyle name="Vírgula 7 2 7 2 5 4" xfId="46369"/>
    <cellStyle name="Vírgula 7 2 7 2 6" xfId="46370"/>
    <cellStyle name="Vírgula 7 2 7 2 6 2" xfId="46371"/>
    <cellStyle name="Vírgula 7 2 7 2 6 3" xfId="46372"/>
    <cellStyle name="Vírgula 7 2 7 2 7" xfId="46373"/>
    <cellStyle name="Vírgula 7 2 7 2 8" xfId="46374"/>
    <cellStyle name="Vírgula 7 2 7 2 9" xfId="46375"/>
    <cellStyle name="Vírgula 7 2 7 3" xfId="46376"/>
    <cellStyle name="Vírgula 7 2 7 3 2" xfId="46377"/>
    <cellStyle name="Vírgula 7 2 7 3 2 2" xfId="46378"/>
    <cellStyle name="Vírgula 7 2 7 3 2 3" xfId="46379"/>
    <cellStyle name="Vírgula 7 2 7 3 2 4" xfId="46380"/>
    <cellStyle name="Vírgula 7 2 7 3 3" xfId="46381"/>
    <cellStyle name="Vírgula 7 2 7 3 3 2" xfId="46382"/>
    <cellStyle name="Vírgula 7 2 7 3 3 3" xfId="46383"/>
    <cellStyle name="Vírgula 7 2 7 3 4" xfId="46384"/>
    <cellStyle name="Vírgula 7 2 7 3 5" xfId="46385"/>
    <cellStyle name="Vírgula 7 2 7 3 6" xfId="46386"/>
    <cellStyle name="Vírgula 7 2 7 4" xfId="46387"/>
    <cellStyle name="Vírgula 7 2 7 4 2" xfId="46388"/>
    <cellStyle name="Vírgula 7 2 7 4 3" xfId="46389"/>
    <cellStyle name="Vírgula 7 2 7 4 4" xfId="46390"/>
    <cellStyle name="Vírgula 7 2 7 5" xfId="46391"/>
    <cellStyle name="Vírgula 7 2 7 5 2" xfId="46392"/>
    <cellStyle name="Vírgula 7 2 7 5 3" xfId="46393"/>
    <cellStyle name="Vírgula 7 2 7 5 4" xfId="46394"/>
    <cellStyle name="Vírgula 7 2 7 6" xfId="46395"/>
    <cellStyle name="Vírgula 7 2 7 6 2" xfId="46396"/>
    <cellStyle name="Vírgula 7 2 7 6 3" xfId="46397"/>
    <cellStyle name="Vírgula 7 2 7 6 4" xfId="46398"/>
    <cellStyle name="Vírgula 7 2 7 7" xfId="46399"/>
    <cellStyle name="Vírgula 7 2 7 7 2" xfId="46400"/>
    <cellStyle name="Vírgula 7 2 7 7 3" xfId="46401"/>
    <cellStyle name="Vírgula 7 2 7 8" xfId="46402"/>
    <cellStyle name="Vírgula 7 2 7 9" xfId="46403"/>
    <cellStyle name="Vírgula 7 2 8" xfId="46404"/>
    <cellStyle name="Vírgula 7 2 8 2" xfId="46405"/>
    <cellStyle name="Vírgula 7 2 8 2 2" xfId="46406"/>
    <cellStyle name="Vírgula 7 2 8 2 2 2" xfId="46407"/>
    <cellStyle name="Vírgula 7 2 8 2 2 3" xfId="46408"/>
    <cellStyle name="Vírgula 7 2 8 2 2 4" xfId="46409"/>
    <cellStyle name="Vírgula 7 2 8 2 3" xfId="46410"/>
    <cellStyle name="Vírgula 7 2 8 2 3 2" xfId="46411"/>
    <cellStyle name="Vírgula 7 2 8 2 3 3" xfId="46412"/>
    <cellStyle name="Vírgula 7 2 8 2 4" xfId="46413"/>
    <cellStyle name="Vírgula 7 2 8 2 5" xfId="46414"/>
    <cellStyle name="Vírgula 7 2 8 2 6" xfId="46415"/>
    <cellStyle name="Vírgula 7 2 8 3" xfId="46416"/>
    <cellStyle name="Vírgula 7 2 8 3 2" xfId="46417"/>
    <cellStyle name="Vírgula 7 2 8 3 3" xfId="46418"/>
    <cellStyle name="Vírgula 7 2 8 3 4" xfId="46419"/>
    <cellStyle name="Vírgula 7 2 8 4" xfId="46420"/>
    <cellStyle name="Vírgula 7 2 8 4 2" xfId="46421"/>
    <cellStyle name="Vírgula 7 2 8 4 3" xfId="46422"/>
    <cellStyle name="Vírgula 7 2 8 4 4" xfId="46423"/>
    <cellStyle name="Vírgula 7 2 8 5" xfId="46424"/>
    <cellStyle name="Vírgula 7 2 8 5 2" xfId="46425"/>
    <cellStyle name="Vírgula 7 2 8 5 3" xfId="46426"/>
    <cellStyle name="Vírgula 7 2 8 5 4" xfId="46427"/>
    <cellStyle name="Vírgula 7 2 8 6" xfId="46428"/>
    <cellStyle name="Vírgula 7 2 8 6 2" xfId="46429"/>
    <cellStyle name="Vírgula 7 2 8 6 3" xfId="46430"/>
    <cellStyle name="Vírgula 7 2 8 7" xfId="46431"/>
    <cellStyle name="Vírgula 7 2 8 8" xfId="46432"/>
    <cellStyle name="Vírgula 7 2 8 9" xfId="46433"/>
    <cellStyle name="Vírgula 7 2 9" xfId="46434"/>
    <cellStyle name="Vírgula 7 2 9 2" xfId="46435"/>
    <cellStyle name="Vírgula 7 2 9 2 2" xfId="46436"/>
    <cellStyle name="Vírgula 7 2 9 2 2 2" xfId="46437"/>
    <cellStyle name="Vírgula 7 2 9 2 2 3" xfId="46438"/>
    <cellStyle name="Vírgula 7 2 9 2 2 4" xfId="46439"/>
    <cellStyle name="Vírgula 7 2 9 2 3" xfId="46440"/>
    <cellStyle name="Vírgula 7 2 9 2 3 2" xfId="46441"/>
    <cellStyle name="Vírgula 7 2 9 2 3 3" xfId="46442"/>
    <cellStyle name="Vírgula 7 2 9 2 4" xfId="46443"/>
    <cellStyle name="Vírgula 7 2 9 2 5" xfId="46444"/>
    <cellStyle name="Vírgula 7 2 9 2 6" xfId="46445"/>
    <cellStyle name="Vírgula 7 2 9 3" xfId="46446"/>
    <cellStyle name="Vírgula 7 2 9 3 2" xfId="46447"/>
    <cellStyle name="Vírgula 7 2 9 3 3" xfId="46448"/>
    <cellStyle name="Vírgula 7 2 9 3 4" xfId="46449"/>
    <cellStyle name="Vírgula 7 2 9 4" xfId="46450"/>
    <cellStyle name="Vírgula 7 2 9 4 2" xfId="46451"/>
    <cellStyle name="Vírgula 7 2 9 4 3" xfId="46452"/>
    <cellStyle name="Vírgula 7 2 9 4 4" xfId="46453"/>
    <cellStyle name="Vírgula 7 2 9 5" xfId="46454"/>
    <cellStyle name="Vírgula 7 2 9 5 2" xfId="46455"/>
    <cellStyle name="Vírgula 7 2 9 5 3" xfId="46456"/>
    <cellStyle name="Vírgula 7 2 9 5 4" xfId="46457"/>
    <cellStyle name="Vírgula 7 2 9 6" xfId="46458"/>
    <cellStyle name="Vírgula 7 2 9 6 2" xfId="46459"/>
    <cellStyle name="Vírgula 7 2 9 6 3" xfId="46460"/>
    <cellStyle name="Vírgula 7 2 9 7" xfId="46461"/>
    <cellStyle name="Vírgula 7 2 9 8" xfId="46462"/>
    <cellStyle name="Vírgula 7 2 9 9" xfId="46463"/>
    <cellStyle name="Vírgula 7 20" xfId="46464"/>
    <cellStyle name="Vírgula 7 21" xfId="46465"/>
    <cellStyle name="Vírgula 7 22" xfId="46466"/>
    <cellStyle name="Vírgula 7 23" xfId="54137"/>
    <cellStyle name="Vírgula 7 3" xfId="170"/>
    <cellStyle name="Vírgula 7 3 10" xfId="46467"/>
    <cellStyle name="Vírgula 7 3 10 2" xfId="46468"/>
    <cellStyle name="Vírgula 7 3 10 2 2" xfId="46469"/>
    <cellStyle name="Vírgula 7 3 10 2 2 2" xfId="46470"/>
    <cellStyle name="Vírgula 7 3 10 2 2 3" xfId="46471"/>
    <cellStyle name="Vírgula 7 3 10 2 2 4" xfId="46472"/>
    <cellStyle name="Vírgula 7 3 10 2 3" xfId="46473"/>
    <cellStyle name="Vírgula 7 3 10 2 3 2" xfId="46474"/>
    <cellStyle name="Vírgula 7 3 10 2 3 3" xfId="46475"/>
    <cellStyle name="Vírgula 7 3 10 2 4" xfId="46476"/>
    <cellStyle name="Vírgula 7 3 10 2 5" xfId="46477"/>
    <cellStyle name="Vírgula 7 3 10 2 6" xfId="46478"/>
    <cellStyle name="Vírgula 7 3 10 3" xfId="46479"/>
    <cellStyle name="Vírgula 7 3 10 3 2" xfId="46480"/>
    <cellStyle name="Vírgula 7 3 10 3 3" xfId="46481"/>
    <cellStyle name="Vírgula 7 3 10 3 4" xfId="46482"/>
    <cellStyle name="Vírgula 7 3 10 4" xfId="46483"/>
    <cellStyle name="Vírgula 7 3 10 4 2" xfId="46484"/>
    <cellStyle name="Vírgula 7 3 10 4 3" xfId="46485"/>
    <cellStyle name="Vírgula 7 3 10 4 4" xfId="46486"/>
    <cellStyle name="Vírgula 7 3 10 5" xfId="46487"/>
    <cellStyle name="Vírgula 7 3 10 5 2" xfId="46488"/>
    <cellStyle name="Vírgula 7 3 10 5 3" xfId="46489"/>
    <cellStyle name="Vírgula 7 3 10 5 4" xfId="46490"/>
    <cellStyle name="Vírgula 7 3 10 6" xfId="46491"/>
    <cellStyle name="Vírgula 7 3 10 6 2" xfId="46492"/>
    <cellStyle name="Vírgula 7 3 10 6 3" xfId="46493"/>
    <cellStyle name="Vírgula 7 3 10 7" xfId="46494"/>
    <cellStyle name="Vírgula 7 3 10 8" xfId="46495"/>
    <cellStyle name="Vírgula 7 3 10 9" xfId="46496"/>
    <cellStyle name="Vírgula 7 3 11" xfId="46497"/>
    <cellStyle name="Vírgula 7 3 11 2" xfId="46498"/>
    <cellStyle name="Vírgula 7 3 11 2 2" xfId="46499"/>
    <cellStyle name="Vírgula 7 3 11 2 2 2" xfId="46500"/>
    <cellStyle name="Vírgula 7 3 11 2 2 3" xfId="46501"/>
    <cellStyle name="Vírgula 7 3 11 2 2 4" xfId="46502"/>
    <cellStyle name="Vírgula 7 3 11 2 3" xfId="46503"/>
    <cellStyle name="Vírgula 7 3 11 2 3 2" xfId="46504"/>
    <cellStyle name="Vírgula 7 3 11 2 3 3" xfId="46505"/>
    <cellStyle name="Vírgula 7 3 11 2 4" xfId="46506"/>
    <cellStyle name="Vírgula 7 3 11 2 5" xfId="46507"/>
    <cellStyle name="Vírgula 7 3 11 2 6" xfId="46508"/>
    <cellStyle name="Vírgula 7 3 11 3" xfId="46509"/>
    <cellStyle name="Vírgula 7 3 11 3 2" xfId="46510"/>
    <cellStyle name="Vírgula 7 3 11 3 3" xfId="46511"/>
    <cellStyle name="Vírgula 7 3 11 3 4" xfId="46512"/>
    <cellStyle name="Vírgula 7 3 11 4" xfId="46513"/>
    <cellStyle name="Vírgula 7 3 11 4 2" xfId="46514"/>
    <cellStyle name="Vírgula 7 3 11 4 3" xfId="46515"/>
    <cellStyle name="Vírgula 7 3 11 4 4" xfId="46516"/>
    <cellStyle name="Vírgula 7 3 11 5" xfId="46517"/>
    <cellStyle name="Vírgula 7 3 11 5 2" xfId="46518"/>
    <cellStyle name="Vírgula 7 3 11 5 3" xfId="46519"/>
    <cellStyle name="Vírgula 7 3 11 6" xfId="46520"/>
    <cellStyle name="Vírgula 7 3 11 7" xfId="46521"/>
    <cellStyle name="Vírgula 7 3 11 8" xfId="46522"/>
    <cellStyle name="Vírgula 7 3 12" xfId="46523"/>
    <cellStyle name="Vírgula 7 3 12 2" xfId="46524"/>
    <cellStyle name="Vírgula 7 3 12 2 2" xfId="46525"/>
    <cellStyle name="Vírgula 7 3 12 2 3" xfId="46526"/>
    <cellStyle name="Vírgula 7 3 12 2 4" xfId="46527"/>
    <cellStyle name="Vírgula 7 3 12 3" xfId="46528"/>
    <cellStyle name="Vírgula 7 3 12 3 2" xfId="46529"/>
    <cellStyle name="Vírgula 7 3 12 3 3" xfId="46530"/>
    <cellStyle name="Vírgula 7 3 12 3 4" xfId="46531"/>
    <cellStyle name="Vírgula 7 3 12 4" xfId="46532"/>
    <cellStyle name="Vírgula 7 3 12 4 2" xfId="46533"/>
    <cellStyle name="Vírgula 7 3 12 4 3" xfId="46534"/>
    <cellStyle name="Vírgula 7 3 12 5" xfId="46535"/>
    <cellStyle name="Vírgula 7 3 12 6" xfId="46536"/>
    <cellStyle name="Vírgula 7 3 12 7" xfId="46537"/>
    <cellStyle name="Vírgula 7 3 13" xfId="46538"/>
    <cellStyle name="Vírgula 7 3 13 2" xfId="46539"/>
    <cellStyle name="Vírgula 7 3 13 3" xfId="46540"/>
    <cellStyle name="Vírgula 7 3 13 4" xfId="46541"/>
    <cellStyle name="Vírgula 7 3 14" xfId="46542"/>
    <cellStyle name="Vírgula 7 3 14 2" xfId="46543"/>
    <cellStyle name="Vírgula 7 3 14 3" xfId="46544"/>
    <cellStyle name="Vírgula 7 3 14 4" xfId="46545"/>
    <cellStyle name="Vírgula 7 3 15" xfId="46546"/>
    <cellStyle name="Vírgula 7 3 15 2" xfId="46547"/>
    <cellStyle name="Vírgula 7 3 15 3" xfId="46548"/>
    <cellStyle name="Vírgula 7 3 15 4" xfId="46549"/>
    <cellStyle name="Vírgula 7 3 16" xfId="46550"/>
    <cellStyle name="Vírgula 7 3 16 2" xfId="46551"/>
    <cellStyle name="Vírgula 7 3 16 3" xfId="46552"/>
    <cellStyle name="Vírgula 7 3 17" xfId="46553"/>
    <cellStyle name="Vírgula 7 3 18" xfId="46554"/>
    <cellStyle name="Vírgula 7 3 19" xfId="46555"/>
    <cellStyle name="Vírgula 7 3 2" xfId="234"/>
    <cellStyle name="Vírgula 7 3 2 10" xfId="46556"/>
    <cellStyle name="Vírgula 7 3 2 10 2" xfId="46557"/>
    <cellStyle name="Vírgula 7 3 2 10 3" xfId="46558"/>
    <cellStyle name="Vírgula 7 3 2 10 4" xfId="46559"/>
    <cellStyle name="Vírgula 7 3 2 11" xfId="46560"/>
    <cellStyle name="Vírgula 7 3 2 11 2" xfId="46561"/>
    <cellStyle name="Vírgula 7 3 2 11 3" xfId="46562"/>
    <cellStyle name="Vírgula 7 3 2 12" xfId="46563"/>
    <cellStyle name="Vírgula 7 3 2 13" xfId="46564"/>
    <cellStyle name="Vírgula 7 3 2 14" xfId="46565"/>
    <cellStyle name="Vírgula 7 3 2 2" xfId="46566"/>
    <cellStyle name="Vírgula 7 3 2 2 10" xfId="46567"/>
    <cellStyle name="Vírgula 7 3 2 2 11" xfId="46568"/>
    <cellStyle name="Vírgula 7 3 2 2 2" xfId="46569"/>
    <cellStyle name="Vírgula 7 3 2 2 2 10" xfId="46570"/>
    <cellStyle name="Vírgula 7 3 2 2 2 2" xfId="46571"/>
    <cellStyle name="Vírgula 7 3 2 2 2 2 2" xfId="46572"/>
    <cellStyle name="Vírgula 7 3 2 2 2 2 2 2" xfId="46573"/>
    <cellStyle name="Vírgula 7 3 2 2 2 2 2 2 2" xfId="46574"/>
    <cellStyle name="Vírgula 7 3 2 2 2 2 2 2 3" xfId="46575"/>
    <cellStyle name="Vírgula 7 3 2 2 2 2 2 2 4" xfId="46576"/>
    <cellStyle name="Vírgula 7 3 2 2 2 2 2 3" xfId="46577"/>
    <cellStyle name="Vírgula 7 3 2 2 2 2 2 3 2" xfId="46578"/>
    <cellStyle name="Vírgula 7 3 2 2 2 2 2 3 3" xfId="46579"/>
    <cellStyle name="Vírgula 7 3 2 2 2 2 2 4" xfId="46580"/>
    <cellStyle name="Vírgula 7 3 2 2 2 2 2 5" xfId="46581"/>
    <cellStyle name="Vírgula 7 3 2 2 2 2 2 6" xfId="46582"/>
    <cellStyle name="Vírgula 7 3 2 2 2 2 3" xfId="46583"/>
    <cellStyle name="Vírgula 7 3 2 2 2 2 3 2" xfId="46584"/>
    <cellStyle name="Vírgula 7 3 2 2 2 2 3 3" xfId="46585"/>
    <cellStyle name="Vírgula 7 3 2 2 2 2 3 4" xfId="46586"/>
    <cellStyle name="Vírgula 7 3 2 2 2 2 4" xfId="46587"/>
    <cellStyle name="Vírgula 7 3 2 2 2 2 4 2" xfId="46588"/>
    <cellStyle name="Vírgula 7 3 2 2 2 2 4 3" xfId="46589"/>
    <cellStyle name="Vírgula 7 3 2 2 2 2 4 4" xfId="46590"/>
    <cellStyle name="Vírgula 7 3 2 2 2 2 5" xfId="46591"/>
    <cellStyle name="Vírgula 7 3 2 2 2 2 5 2" xfId="46592"/>
    <cellStyle name="Vírgula 7 3 2 2 2 2 5 3" xfId="46593"/>
    <cellStyle name="Vírgula 7 3 2 2 2 2 5 4" xfId="46594"/>
    <cellStyle name="Vírgula 7 3 2 2 2 2 6" xfId="46595"/>
    <cellStyle name="Vírgula 7 3 2 2 2 2 6 2" xfId="46596"/>
    <cellStyle name="Vírgula 7 3 2 2 2 2 6 3" xfId="46597"/>
    <cellStyle name="Vírgula 7 3 2 2 2 2 7" xfId="46598"/>
    <cellStyle name="Vírgula 7 3 2 2 2 2 8" xfId="46599"/>
    <cellStyle name="Vírgula 7 3 2 2 2 2 9" xfId="46600"/>
    <cellStyle name="Vírgula 7 3 2 2 2 3" xfId="46601"/>
    <cellStyle name="Vírgula 7 3 2 2 2 3 2" xfId="46602"/>
    <cellStyle name="Vírgula 7 3 2 2 2 3 2 2" xfId="46603"/>
    <cellStyle name="Vírgula 7 3 2 2 2 3 2 3" xfId="46604"/>
    <cellStyle name="Vírgula 7 3 2 2 2 3 2 4" xfId="46605"/>
    <cellStyle name="Vírgula 7 3 2 2 2 3 3" xfId="46606"/>
    <cellStyle name="Vírgula 7 3 2 2 2 3 3 2" xfId="46607"/>
    <cellStyle name="Vírgula 7 3 2 2 2 3 3 3" xfId="46608"/>
    <cellStyle name="Vírgula 7 3 2 2 2 3 4" xfId="46609"/>
    <cellStyle name="Vírgula 7 3 2 2 2 3 5" xfId="46610"/>
    <cellStyle name="Vírgula 7 3 2 2 2 3 6" xfId="46611"/>
    <cellStyle name="Vírgula 7 3 2 2 2 4" xfId="46612"/>
    <cellStyle name="Vírgula 7 3 2 2 2 4 2" xfId="46613"/>
    <cellStyle name="Vírgula 7 3 2 2 2 4 3" xfId="46614"/>
    <cellStyle name="Vírgula 7 3 2 2 2 4 4" xfId="46615"/>
    <cellStyle name="Vírgula 7 3 2 2 2 5" xfId="46616"/>
    <cellStyle name="Vírgula 7 3 2 2 2 5 2" xfId="46617"/>
    <cellStyle name="Vírgula 7 3 2 2 2 5 3" xfId="46618"/>
    <cellStyle name="Vírgula 7 3 2 2 2 5 4" xfId="46619"/>
    <cellStyle name="Vírgula 7 3 2 2 2 6" xfId="46620"/>
    <cellStyle name="Vírgula 7 3 2 2 2 6 2" xfId="46621"/>
    <cellStyle name="Vírgula 7 3 2 2 2 6 3" xfId="46622"/>
    <cellStyle name="Vírgula 7 3 2 2 2 6 4" xfId="46623"/>
    <cellStyle name="Vírgula 7 3 2 2 2 7" xfId="46624"/>
    <cellStyle name="Vírgula 7 3 2 2 2 7 2" xfId="46625"/>
    <cellStyle name="Vírgula 7 3 2 2 2 7 3" xfId="46626"/>
    <cellStyle name="Vírgula 7 3 2 2 2 8" xfId="46627"/>
    <cellStyle name="Vírgula 7 3 2 2 2 9" xfId="46628"/>
    <cellStyle name="Vírgula 7 3 2 2 3" xfId="46629"/>
    <cellStyle name="Vírgula 7 3 2 2 3 2" xfId="46630"/>
    <cellStyle name="Vírgula 7 3 2 2 3 2 2" xfId="46631"/>
    <cellStyle name="Vírgula 7 3 2 2 3 2 2 2" xfId="46632"/>
    <cellStyle name="Vírgula 7 3 2 2 3 2 2 3" xfId="46633"/>
    <cellStyle name="Vírgula 7 3 2 2 3 2 2 4" xfId="46634"/>
    <cellStyle name="Vírgula 7 3 2 2 3 2 3" xfId="46635"/>
    <cellStyle name="Vírgula 7 3 2 2 3 2 3 2" xfId="46636"/>
    <cellStyle name="Vírgula 7 3 2 2 3 2 3 3" xfId="46637"/>
    <cellStyle name="Vírgula 7 3 2 2 3 2 4" xfId="46638"/>
    <cellStyle name="Vírgula 7 3 2 2 3 2 5" xfId="46639"/>
    <cellStyle name="Vírgula 7 3 2 2 3 2 6" xfId="46640"/>
    <cellStyle name="Vírgula 7 3 2 2 3 3" xfId="46641"/>
    <cellStyle name="Vírgula 7 3 2 2 3 3 2" xfId="46642"/>
    <cellStyle name="Vírgula 7 3 2 2 3 3 3" xfId="46643"/>
    <cellStyle name="Vírgula 7 3 2 2 3 3 4" xfId="46644"/>
    <cellStyle name="Vírgula 7 3 2 2 3 4" xfId="46645"/>
    <cellStyle name="Vírgula 7 3 2 2 3 4 2" xfId="46646"/>
    <cellStyle name="Vírgula 7 3 2 2 3 4 3" xfId="46647"/>
    <cellStyle name="Vírgula 7 3 2 2 3 4 4" xfId="46648"/>
    <cellStyle name="Vírgula 7 3 2 2 3 5" xfId="46649"/>
    <cellStyle name="Vírgula 7 3 2 2 3 5 2" xfId="46650"/>
    <cellStyle name="Vírgula 7 3 2 2 3 5 3" xfId="46651"/>
    <cellStyle name="Vírgula 7 3 2 2 3 5 4" xfId="46652"/>
    <cellStyle name="Vírgula 7 3 2 2 3 6" xfId="46653"/>
    <cellStyle name="Vírgula 7 3 2 2 3 6 2" xfId="46654"/>
    <cellStyle name="Vírgula 7 3 2 2 3 6 3" xfId="46655"/>
    <cellStyle name="Vírgula 7 3 2 2 3 7" xfId="46656"/>
    <cellStyle name="Vírgula 7 3 2 2 3 8" xfId="46657"/>
    <cellStyle name="Vírgula 7 3 2 2 3 9" xfId="46658"/>
    <cellStyle name="Vírgula 7 3 2 2 4" xfId="46659"/>
    <cellStyle name="Vírgula 7 3 2 2 4 2" xfId="46660"/>
    <cellStyle name="Vírgula 7 3 2 2 4 2 2" xfId="46661"/>
    <cellStyle name="Vírgula 7 3 2 2 4 2 3" xfId="46662"/>
    <cellStyle name="Vírgula 7 3 2 2 4 2 4" xfId="46663"/>
    <cellStyle name="Vírgula 7 3 2 2 4 3" xfId="46664"/>
    <cellStyle name="Vírgula 7 3 2 2 4 3 2" xfId="46665"/>
    <cellStyle name="Vírgula 7 3 2 2 4 3 3" xfId="46666"/>
    <cellStyle name="Vírgula 7 3 2 2 4 4" xfId="46667"/>
    <cellStyle name="Vírgula 7 3 2 2 4 5" xfId="46668"/>
    <cellStyle name="Vírgula 7 3 2 2 4 6" xfId="46669"/>
    <cellStyle name="Vírgula 7 3 2 2 5" xfId="46670"/>
    <cellStyle name="Vírgula 7 3 2 2 5 2" xfId="46671"/>
    <cellStyle name="Vírgula 7 3 2 2 5 3" xfId="46672"/>
    <cellStyle name="Vírgula 7 3 2 2 5 4" xfId="46673"/>
    <cellStyle name="Vírgula 7 3 2 2 6" xfId="46674"/>
    <cellStyle name="Vírgula 7 3 2 2 6 2" xfId="46675"/>
    <cellStyle name="Vírgula 7 3 2 2 6 3" xfId="46676"/>
    <cellStyle name="Vírgula 7 3 2 2 6 4" xfId="46677"/>
    <cellStyle name="Vírgula 7 3 2 2 7" xfId="46678"/>
    <cellStyle name="Vírgula 7 3 2 2 7 2" xfId="46679"/>
    <cellStyle name="Vírgula 7 3 2 2 7 3" xfId="46680"/>
    <cellStyle name="Vírgula 7 3 2 2 7 4" xfId="46681"/>
    <cellStyle name="Vírgula 7 3 2 2 8" xfId="46682"/>
    <cellStyle name="Vírgula 7 3 2 2 8 2" xfId="46683"/>
    <cellStyle name="Vírgula 7 3 2 2 8 3" xfId="46684"/>
    <cellStyle name="Vírgula 7 3 2 2 9" xfId="46685"/>
    <cellStyle name="Vírgula 7 3 2 3" xfId="46686"/>
    <cellStyle name="Vírgula 7 3 2 3 10" xfId="46687"/>
    <cellStyle name="Vírgula 7 3 2 3 2" xfId="46688"/>
    <cellStyle name="Vírgula 7 3 2 3 2 2" xfId="46689"/>
    <cellStyle name="Vírgula 7 3 2 3 2 2 2" xfId="46690"/>
    <cellStyle name="Vírgula 7 3 2 3 2 2 2 2" xfId="46691"/>
    <cellStyle name="Vírgula 7 3 2 3 2 2 2 3" xfId="46692"/>
    <cellStyle name="Vírgula 7 3 2 3 2 2 2 4" xfId="46693"/>
    <cellStyle name="Vírgula 7 3 2 3 2 2 3" xfId="46694"/>
    <cellStyle name="Vírgula 7 3 2 3 2 2 3 2" xfId="46695"/>
    <cellStyle name="Vírgula 7 3 2 3 2 2 3 3" xfId="46696"/>
    <cellStyle name="Vírgula 7 3 2 3 2 2 4" xfId="46697"/>
    <cellStyle name="Vírgula 7 3 2 3 2 2 5" xfId="46698"/>
    <cellStyle name="Vírgula 7 3 2 3 2 2 6" xfId="46699"/>
    <cellStyle name="Vírgula 7 3 2 3 2 3" xfId="46700"/>
    <cellStyle name="Vírgula 7 3 2 3 2 3 2" xfId="46701"/>
    <cellStyle name="Vírgula 7 3 2 3 2 3 3" xfId="46702"/>
    <cellStyle name="Vírgula 7 3 2 3 2 3 4" xfId="46703"/>
    <cellStyle name="Vírgula 7 3 2 3 2 4" xfId="46704"/>
    <cellStyle name="Vírgula 7 3 2 3 2 4 2" xfId="46705"/>
    <cellStyle name="Vírgula 7 3 2 3 2 4 3" xfId="46706"/>
    <cellStyle name="Vírgula 7 3 2 3 2 4 4" xfId="46707"/>
    <cellStyle name="Vírgula 7 3 2 3 2 5" xfId="46708"/>
    <cellStyle name="Vírgula 7 3 2 3 2 5 2" xfId="46709"/>
    <cellStyle name="Vírgula 7 3 2 3 2 5 3" xfId="46710"/>
    <cellStyle name="Vírgula 7 3 2 3 2 5 4" xfId="46711"/>
    <cellStyle name="Vírgula 7 3 2 3 2 6" xfId="46712"/>
    <cellStyle name="Vírgula 7 3 2 3 2 6 2" xfId="46713"/>
    <cellStyle name="Vírgula 7 3 2 3 2 6 3" xfId="46714"/>
    <cellStyle name="Vírgula 7 3 2 3 2 7" xfId="46715"/>
    <cellStyle name="Vírgula 7 3 2 3 2 8" xfId="46716"/>
    <cellStyle name="Vírgula 7 3 2 3 2 9" xfId="46717"/>
    <cellStyle name="Vírgula 7 3 2 3 3" xfId="46718"/>
    <cellStyle name="Vírgula 7 3 2 3 3 2" xfId="46719"/>
    <cellStyle name="Vírgula 7 3 2 3 3 2 2" xfId="46720"/>
    <cellStyle name="Vírgula 7 3 2 3 3 2 3" xfId="46721"/>
    <cellStyle name="Vírgula 7 3 2 3 3 2 4" xfId="46722"/>
    <cellStyle name="Vírgula 7 3 2 3 3 3" xfId="46723"/>
    <cellStyle name="Vírgula 7 3 2 3 3 3 2" xfId="46724"/>
    <cellStyle name="Vírgula 7 3 2 3 3 3 3" xfId="46725"/>
    <cellStyle name="Vírgula 7 3 2 3 3 4" xfId="46726"/>
    <cellStyle name="Vírgula 7 3 2 3 3 5" xfId="46727"/>
    <cellStyle name="Vírgula 7 3 2 3 3 6" xfId="46728"/>
    <cellStyle name="Vírgula 7 3 2 3 4" xfId="46729"/>
    <cellStyle name="Vírgula 7 3 2 3 4 2" xfId="46730"/>
    <cellStyle name="Vírgula 7 3 2 3 4 3" xfId="46731"/>
    <cellStyle name="Vírgula 7 3 2 3 4 4" xfId="46732"/>
    <cellStyle name="Vírgula 7 3 2 3 5" xfId="46733"/>
    <cellStyle name="Vírgula 7 3 2 3 5 2" xfId="46734"/>
    <cellStyle name="Vírgula 7 3 2 3 5 3" xfId="46735"/>
    <cellStyle name="Vírgula 7 3 2 3 5 4" xfId="46736"/>
    <cellStyle name="Vírgula 7 3 2 3 6" xfId="46737"/>
    <cellStyle name="Vírgula 7 3 2 3 6 2" xfId="46738"/>
    <cellStyle name="Vírgula 7 3 2 3 6 3" xfId="46739"/>
    <cellStyle name="Vírgula 7 3 2 3 6 4" xfId="46740"/>
    <cellStyle name="Vírgula 7 3 2 3 7" xfId="46741"/>
    <cellStyle name="Vírgula 7 3 2 3 7 2" xfId="46742"/>
    <cellStyle name="Vírgula 7 3 2 3 7 3" xfId="46743"/>
    <cellStyle name="Vírgula 7 3 2 3 8" xfId="46744"/>
    <cellStyle name="Vírgula 7 3 2 3 9" xfId="46745"/>
    <cellStyle name="Vírgula 7 3 2 4" xfId="46746"/>
    <cellStyle name="Vírgula 7 3 2 4 2" xfId="46747"/>
    <cellStyle name="Vírgula 7 3 2 4 2 2" xfId="46748"/>
    <cellStyle name="Vírgula 7 3 2 4 2 2 2" xfId="46749"/>
    <cellStyle name="Vírgula 7 3 2 4 2 2 3" xfId="46750"/>
    <cellStyle name="Vírgula 7 3 2 4 2 2 4" xfId="46751"/>
    <cellStyle name="Vírgula 7 3 2 4 2 3" xfId="46752"/>
    <cellStyle name="Vírgula 7 3 2 4 2 3 2" xfId="46753"/>
    <cellStyle name="Vírgula 7 3 2 4 2 3 3" xfId="46754"/>
    <cellStyle name="Vírgula 7 3 2 4 2 4" xfId="46755"/>
    <cellStyle name="Vírgula 7 3 2 4 2 5" xfId="46756"/>
    <cellStyle name="Vírgula 7 3 2 4 2 6" xfId="46757"/>
    <cellStyle name="Vírgula 7 3 2 4 3" xfId="46758"/>
    <cellStyle name="Vírgula 7 3 2 4 3 2" xfId="46759"/>
    <cellStyle name="Vírgula 7 3 2 4 3 3" xfId="46760"/>
    <cellStyle name="Vírgula 7 3 2 4 3 4" xfId="46761"/>
    <cellStyle name="Vírgula 7 3 2 4 4" xfId="46762"/>
    <cellStyle name="Vírgula 7 3 2 4 4 2" xfId="46763"/>
    <cellStyle name="Vírgula 7 3 2 4 4 3" xfId="46764"/>
    <cellStyle name="Vírgula 7 3 2 4 4 4" xfId="46765"/>
    <cellStyle name="Vírgula 7 3 2 4 5" xfId="46766"/>
    <cellStyle name="Vírgula 7 3 2 4 5 2" xfId="46767"/>
    <cellStyle name="Vírgula 7 3 2 4 5 3" xfId="46768"/>
    <cellStyle name="Vírgula 7 3 2 4 5 4" xfId="46769"/>
    <cellStyle name="Vírgula 7 3 2 4 6" xfId="46770"/>
    <cellStyle name="Vírgula 7 3 2 4 6 2" xfId="46771"/>
    <cellStyle name="Vírgula 7 3 2 4 6 3" xfId="46772"/>
    <cellStyle name="Vírgula 7 3 2 4 7" xfId="46773"/>
    <cellStyle name="Vírgula 7 3 2 4 8" xfId="46774"/>
    <cellStyle name="Vírgula 7 3 2 4 9" xfId="46775"/>
    <cellStyle name="Vírgula 7 3 2 5" xfId="46776"/>
    <cellStyle name="Vírgula 7 3 2 5 2" xfId="46777"/>
    <cellStyle name="Vírgula 7 3 2 5 2 2" xfId="46778"/>
    <cellStyle name="Vírgula 7 3 2 5 2 2 2" xfId="46779"/>
    <cellStyle name="Vírgula 7 3 2 5 2 2 3" xfId="46780"/>
    <cellStyle name="Vírgula 7 3 2 5 2 2 4" xfId="46781"/>
    <cellStyle name="Vírgula 7 3 2 5 2 3" xfId="46782"/>
    <cellStyle name="Vírgula 7 3 2 5 2 3 2" xfId="46783"/>
    <cellStyle name="Vírgula 7 3 2 5 2 3 3" xfId="46784"/>
    <cellStyle name="Vírgula 7 3 2 5 2 4" xfId="46785"/>
    <cellStyle name="Vírgula 7 3 2 5 2 5" xfId="46786"/>
    <cellStyle name="Vírgula 7 3 2 5 2 6" xfId="46787"/>
    <cellStyle name="Vírgula 7 3 2 5 3" xfId="46788"/>
    <cellStyle name="Vírgula 7 3 2 5 3 2" xfId="46789"/>
    <cellStyle name="Vírgula 7 3 2 5 3 3" xfId="46790"/>
    <cellStyle name="Vírgula 7 3 2 5 3 4" xfId="46791"/>
    <cellStyle name="Vírgula 7 3 2 5 4" xfId="46792"/>
    <cellStyle name="Vírgula 7 3 2 5 4 2" xfId="46793"/>
    <cellStyle name="Vírgula 7 3 2 5 4 3" xfId="46794"/>
    <cellStyle name="Vírgula 7 3 2 5 4 4" xfId="46795"/>
    <cellStyle name="Vírgula 7 3 2 5 5" xfId="46796"/>
    <cellStyle name="Vírgula 7 3 2 5 5 2" xfId="46797"/>
    <cellStyle name="Vírgula 7 3 2 5 5 3" xfId="46798"/>
    <cellStyle name="Vírgula 7 3 2 5 5 4" xfId="46799"/>
    <cellStyle name="Vírgula 7 3 2 5 6" xfId="46800"/>
    <cellStyle name="Vírgula 7 3 2 5 6 2" xfId="46801"/>
    <cellStyle name="Vírgula 7 3 2 5 6 3" xfId="46802"/>
    <cellStyle name="Vírgula 7 3 2 5 7" xfId="46803"/>
    <cellStyle name="Vírgula 7 3 2 5 8" xfId="46804"/>
    <cellStyle name="Vírgula 7 3 2 5 9" xfId="46805"/>
    <cellStyle name="Vírgula 7 3 2 6" xfId="46806"/>
    <cellStyle name="Vírgula 7 3 2 6 2" xfId="46807"/>
    <cellStyle name="Vírgula 7 3 2 6 2 2" xfId="46808"/>
    <cellStyle name="Vírgula 7 3 2 6 2 2 2" xfId="46809"/>
    <cellStyle name="Vírgula 7 3 2 6 2 2 3" xfId="46810"/>
    <cellStyle name="Vírgula 7 3 2 6 2 2 4" xfId="46811"/>
    <cellStyle name="Vírgula 7 3 2 6 2 3" xfId="46812"/>
    <cellStyle name="Vírgula 7 3 2 6 2 3 2" xfId="46813"/>
    <cellStyle name="Vírgula 7 3 2 6 2 3 3" xfId="46814"/>
    <cellStyle name="Vírgula 7 3 2 6 2 4" xfId="46815"/>
    <cellStyle name="Vírgula 7 3 2 6 2 5" xfId="46816"/>
    <cellStyle name="Vírgula 7 3 2 6 2 6" xfId="46817"/>
    <cellStyle name="Vírgula 7 3 2 6 3" xfId="46818"/>
    <cellStyle name="Vírgula 7 3 2 6 3 2" xfId="46819"/>
    <cellStyle name="Vírgula 7 3 2 6 3 3" xfId="46820"/>
    <cellStyle name="Vírgula 7 3 2 6 3 4" xfId="46821"/>
    <cellStyle name="Vírgula 7 3 2 6 4" xfId="46822"/>
    <cellStyle name="Vírgula 7 3 2 6 4 2" xfId="46823"/>
    <cellStyle name="Vírgula 7 3 2 6 4 3" xfId="46824"/>
    <cellStyle name="Vírgula 7 3 2 6 4 4" xfId="46825"/>
    <cellStyle name="Vírgula 7 3 2 6 5" xfId="46826"/>
    <cellStyle name="Vírgula 7 3 2 6 5 2" xfId="46827"/>
    <cellStyle name="Vírgula 7 3 2 6 5 3" xfId="46828"/>
    <cellStyle name="Vírgula 7 3 2 6 6" xfId="46829"/>
    <cellStyle name="Vírgula 7 3 2 6 7" xfId="46830"/>
    <cellStyle name="Vírgula 7 3 2 6 8" xfId="46831"/>
    <cellStyle name="Vírgula 7 3 2 7" xfId="46832"/>
    <cellStyle name="Vírgula 7 3 2 7 2" xfId="46833"/>
    <cellStyle name="Vírgula 7 3 2 7 2 2" xfId="46834"/>
    <cellStyle name="Vírgula 7 3 2 7 2 3" xfId="46835"/>
    <cellStyle name="Vírgula 7 3 2 7 2 4" xfId="46836"/>
    <cellStyle name="Vírgula 7 3 2 7 3" xfId="46837"/>
    <cellStyle name="Vírgula 7 3 2 7 3 2" xfId="46838"/>
    <cellStyle name="Vírgula 7 3 2 7 3 3" xfId="46839"/>
    <cellStyle name="Vírgula 7 3 2 7 4" xfId="46840"/>
    <cellStyle name="Vírgula 7 3 2 7 5" xfId="46841"/>
    <cellStyle name="Vírgula 7 3 2 7 6" xfId="46842"/>
    <cellStyle name="Vírgula 7 3 2 8" xfId="46843"/>
    <cellStyle name="Vírgula 7 3 2 8 2" xfId="46844"/>
    <cellStyle name="Vírgula 7 3 2 8 3" xfId="46845"/>
    <cellStyle name="Vírgula 7 3 2 8 4" xfId="46846"/>
    <cellStyle name="Vírgula 7 3 2 9" xfId="46847"/>
    <cellStyle name="Vírgula 7 3 2 9 2" xfId="46848"/>
    <cellStyle name="Vírgula 7 3 2 9 3" xfId="46849"/>
    <cellStyle name="Vírgula 7 3 2 9 4" xfId="46850"/>
    <cellStyle name="Vírgula 7 3 3" xfId="46851"/>
    <cellStyle name="Vírgula 7 3 3 10" xfId="46852"/>
    <cellStyle name="Vírgula 7 3 3 10 2" xfId="46853"/>
    <cellStyle name="Vírgula 7 3 3 10 3" xfId="46854"/>
    <cellStyle name="Vírgula 7 3 3 10 4" xfId="46855"/>
    <cellStyle name="Vírgula 7 3 3 11" xfId="46856"/>
    <cellStyle name="Vírgula 7 3 3 11 2" xfId="46857"/>
    <cellStyle name="Vírgula 7 3 3 11 3" xfId="46858"/>
    <cellStyle name="Vírgula 7 3 3 12" xfId="46859"/>
    <cellStyle name="Vírgula 7 3 3 13" xfId="46860"/>
    <cellStyle name="Vírgula 7 3 3 14" xfId="46861"/>
    <cellStyle name="Vírgula 7 3 3 2" xfId="46862"/>
    <cellStyle name="Vírgula 7 3 3 2 10" xfId="46863"/>
    <cellStyle name="Vírgula 7 3 3 2 11" xfId="46864"/>
    <cellStyle name="Vírgula 7 3 3 2 2" xfId="46865"/>
    <cellStyle name="Vírgula 7 3 3 2 2 10" xfId="46866"/>
    <cellStyle name="Vírgula 7 3 3 2 2 2" xfId="46867"/>
    <cellStyle name="Vírgula 7 3 3 2 2 2 2" xfId="46868"/>
    <cellStyle name="Vírgula 7 3 3 2 2 2 2 2" xfId="46869"/>
    <cellStyle name="Vírgula 7 3 3 2 2 2 2 2 2" xfId="46870"/>
    <cellStyle name="Vírgula 7 3 3 2 2 2 2 2 3" xfId="46871"/>
    <cellStyle name="Vírgula 7 3 3 2 2 2 2 2 4" xfId="46872"/>
    <cellStyle name="Vírgula 7 3 3 2 2 2 2 3" xfId="46873"/>
    <cellStyle name="Vírgula 7 3 3 2 2 2 2 3 2" xfId="46874"/>
    <cellStyle name="Vírgula 7 3 3 2 2 2 2 3 3" xfId="46875"/>
    <cellStyle name="Vírgula 7 3 3 2 2 2 2 4" xfId="46876"/>
    <cellStyle name="Vírgula 7 3 3 2 2 2 2 5" xfId="46877"/>
    <cellStyle name="Vírgula 7 3 3 2 2 2 2 6" xfId="46878"/>
    <cellStyle name="Vírgula 7 3 3 2 2 2 3" xfId="46879"/>
    <cellStyle name="Vírgula 7 3 3 2 2 2 3 2" xfId="46880"/>
    <cellStyle name="Vírgula 7 3 3 2 2 2 3 3" xfId="46881"/>
    <cellStyle name="Vírgula 7 3 3 2 2 2 3 4" xfId="46882"/>
    <cellStyle name="Vírgula 7 3 3 2 2 2 4" xfId="46883"/>
    <cellStyle name="Vírgula 7 3 3 2 2 2 4 2" xfId="46884"/>
    <cellStyle name="Vírgula 7 3 3 2 2 2 4 3" xfId="46885"/>
    <cellStyle name="Vírgula 7 3 3 2 2 2 4 4" xfId="46886"/>
    <cellStyle name="Vírgula 7 3 3 2 2 2 5" xfId="46887"/>
    <cellStyle name="Vírgula 7 3 3 2 2 2 5 2" xfId="46888"/>
    <cellStyle name="Vírgula 7 3 3 2 2 2 5 3" xfId="46889"/>
    <cellStyle name="Vírgula 7 3 3 2 2 2 5 4" xfId="46890"/>
    <cellStyle name="Vírgula 7 3 3 2 2 2 6" xfId="46891"/>
    <cellStyle name="Vírgula 7 3 3 2 2 2 6 2" xfId="46892"/>
    <cellStyle name="Vírgula 7 3 3 2 2 2 6 3" xfId="46893"/>
    <cellStyle name="Vírgula 7 3 3 2 2 2 7" xfId="46894"/>
    <cellStyle name="Vírgula 7 3 3 2 2 2 8" xfId="46895"/>
    <cellStyle name="Vírgula 7 3 3 2 2 2 9" xfId="46896"/>
    <cellStyle name="Vírgula 7 3 3 2 2 3" xfId="46897"/>
    <cellStyle name="Vírgula 7 3 3 2 2 3 2" xfId="46898"/>
    <cellStyle name="Vírgula 7 3 3 2 2 3 2 2" xfId="46899"/>
    <cellStyle name="Vírgula 7 3 3 2 2 3 2 3" xfId="46900"/>
    <cellStyle name="Vírgula 7 3 3 2 2 3 2 4" xfId="46901"/>
    <cellStyle name="Vírgula 7 3 3 2 2 3 3" xfId="46902"/>
    <cellStyle name="Vírgula 7 3 3 2 2 3 3 2" xfId="46903"/>
    <cellStyle name="Vírgula 7 3 3 2 2 3 3 3" xfId="46904"/>
    <cellStyle name="Vírgula 7 3 3 2 2 3 4" xfId="46905"/>
    <cellStyle name="Vírgula 7 3 3 2 2 3 5" xfId="46906"/>
    <cellStyle name="Vírgula 7 3 3 2 2 3 6" xfId="46907"/>
    <cellStyle name="Vírgula 7 3 3 2 2 4" xfId="46908"/>
    <cellStyle name="Vírgula 7 3 3 2 2 4 2" xfId="46909"/>
    <cellStyle name="Vírgula 7 3 3 2 2 4 3" xfId="46910"/>
    <cellStyle name="Vírgula 7 3 3 2 2 4 4" xfId="46911"/>
    <cellStyle name="Vírgula 7 3 3 2 2 5" xfId="46912"/>
    <cellStyle name="Vírgula 7 3 3 2 2 5 2" xfId="46913"/>
    <cellStyle name="Vírgula 7 3 3 2 2 5 3" xfId="46914"/>
    <cellStyle name="Vírgula 7 3 3 2 2 5 4" xfId="46915"/>
    <cellStyle name="Vírgula 7 3 3 2 2 6" xfId="46916"/>
    <cellStyle name="Vírgula 7 3 3 2 2 6 2" xfId="46917"/>
    <cellStyle name="Vírgula 7 3 3 2 2 6 3" xfId="46918"/>
    <cellStyle name="Vírgula 7 3 3 2 2 6 4" xfId="46919"/>
    <cellStyle name="Vírgula 7 3 3 2 2 7" xfId="46920"/>
    <cellStyle name="Vírgula 7 3 3 2 2 7 2" xfId="46921"/>
    <cellStyle name="Vírgula 7 3 3 2 2 7 3" xfId="46922"/>
    <cellStyle name="Vírgula 7 3 3 2 2 8" xfId="46923"/>
    <cellStyle name="Vírgula 7 3 3 2 2 9" xfId="46924"/>
    <cellStyle name="Vírgula 7 3 3 2 3" xfId="46925"/>
    <cellStyle name="Vírgula 7 3 3 2 3 2" xfId="46926"/>
    <cellStyle name="Vírgula 7 3 3 2 3 2 2" xfId="46927"/>
    <cellStyle name="Vírgula 7 3 3 2 3 2 2 2" xfId="46928"/>
    <cellStyle name="Vírgula 7 3 3 2 3 2 2 3" xfId="46929"/>
    <cellStyle name="Vírgula 7 3 3 2 3 2 2 4" xfId="46930"/>
    <cellStyle name="Vírgula 7 3 3 2 3 2 3" xfId="46931"/>
    <cellStyle name="Vírgula 7 3 3 2 3 2 3 2" xfId="46932"/>
    <cellStyle name="Vírgula 7 3 3 2 3 2 3 3" xfId="46933"/>
    <cellStyle name="Vírgula 7 3 3 2 3 2 4" xfId="46934"/>
    <cellStyle name="Vírgula 7 3 3 2 3 2 5" xfId="46935"/>
    <cellStyle name="Vírgula 7 3 3 2 3 2 6" xfId="46936"/>
    <cellStyle name="Vírgula 7 3 3 2 3 3" xfId="46937"/>
    <cellStyle name="Vírgula 7 3 3 2 3 3 2" xfId="46938"/>
    <cellStyle name="Vírgula 7 3 3 2 3 3 3" xfId="46939"/>
    <cellStyle name="Vírgula 7 3 3 2 3 3 4" xfId="46940"/>
    <cellStyle name="Vírgula 7 3 3 2 3 4" xfId="46941"/>
    <cellStyle name="Vírgula 7 3 3 2 3 4 2" xfId="46942"/>
    <cellStyle name="Vírgula 7 3 3 2 3 4 3" xfId="46943"/>
    <cellStyle name="Vírgula 7 3 3 2 3 4 4" xfId="46944"/>
    <cellStyle name="Vírgula 7 3 3 2 3 5" xfId="46945"/>
    <cellStyle name="Vírgula 7 3 3 2 3 5 2" xfId="46946"/>
    <cellStyle name="Vírgula 7 3 3 2 3 5 3" xfId="46947"/>
    <cellStyle name="Vírgula 7 3 3 2 3 5 4" xfId="46948"/>
    <cellStyle name="Vírgula 7 3 3 2 3 6" xfId="46949"/>
    <cellStyle name="Vírgula 7 3 3 2 3 6 2" xfId="46950"/>
    <cellStyle name="Vírgula 7 3 3 2 3 6 3" xfId="46951"/>
    <cellStyle name="Vírgula 7 3 3 2 3 7" xfId="46952"/>
    <cellStyle name="Vírgula 7 3 3 2 3 8" xfId="46953"/>
    <cellStyle name="Vírgula 7 3 3 2 3 9" xfId="46954"/>
    <cellStyle name="Vírgula 7 3 3 2 4" xfId="46955"/>
    <cellStyle name="Vírgula 7 3 3 2 4 2" xfId="46956"/>
    <cellStyle name="Vírgula 7 3 3 2 4 2 2" xfId="46957"/>
    <cellStyle name="Vírgula 7 3 3 2 4 2 3" xfId="46958"/>
    <cellStyle name="Vírgula 7 3 3 2 4 2 4" xfId="46959"/>
    <cellStyle name="Vírgula 7 3 3 2 4 3" xfId="46960"/>
    <cellStyle name="Vírgula 7 3 3 2 4 3 2" xfId="46961"/>
    <cellStyle name="Vírgula 7 3 3 2 4 3 3" xfId="46962"/>
    <cellStyle name="Vírgula 7 3 3 2 4 4" xfId="46963"/>
    <cellStyle name="Vírgula 7 3 3 2 4 5" xfId="46964"/>
    <cellStyle name="Vírgula 7 3 3 2 4 6" xfId="46965"/>
    <cellStyle name="Vírgula 7 3 3 2 5" xfId="46966"/>
    <cellStyle name="Vírgula 7 3 3 2 5 2" xfId="46967"/>
    <cellStyle name="Vírgula 7 3 3 2 5 3" xfId="46968"/>
    <cellStyle name="Vírgula 7 3 3 2 5 4" xfId="46969"/>
    <cellStyle name="Vírgula 7 3 3 2 6" xfId="46970"/>
    <cellStyle name="Vírgula 7 3 3 2 6 2" xfId="46971"/>
    <cellStyle name="Vírgula 7 3 3 2 6 3" xfId="46972"/>
    <cellStyle name="Vírgula 7 3 3 2 6 4" xfId="46973"/>
    <cellStyle name="Vírgula 7 3 3 2 7" xfId="46974"/>
    <cellStyle name="Vírgula 7 3 3 2 7 2" xfId="46975"/>
    <cellStyle name="Vírgula 7 3 3 2 7 3" xfId="46976"/>
    <cellStyle name="Vírgula 7 3 3 2 7 4" xfId="46977"/>
    <cellStyle name="Vírgula 7 3 3 2 8" xfId="46978"/>
    <cellStyle name="Vírgula 7 3 3 2 8 2" xfId="46979"/>
    <cellStyle name="Vírgula 7 3 3 2 8 3" xfId="46980"/>
    <cellStyle name="Vírgula 7 3 3 2 9" xfId="46981"/>
    <cellStyle name="Vírgula 7 3 3 3" xfId="46982"/>
    <cellStyle name="Vírgula 7 3 3 3 10" xfId="46983"/>
    <cellStyle name="Vírgula 7 3 3 3 2" xfId="46984"/>
    <cellStyle name="Vírgula 7 3 3 3 2 2" xfId="46985"/>
    <cellStyle name="Vírgula 7 3 3 3 2 2 2" xfId="46986"/>
    <cellStyle name="Vírgula 7 3 3 3 2 2 2 2" xfId="46987"/>
    <cellStyle name="Vírgula 7 3 3 3 2 2 2 3" xfId="46988"/>
    <cellStyle name="Vírgula 7 3 3 3 2 2 2 4" xfId="46989"/>
    <cellStyle name="Vírgula 7 3 3 3 2 2 3" xfId="46990"/>
    <cellStyle name="Vírgula 7 3 3 3 2 2 3 2" xfId="46991"/>
    <cellStyle name="Vírgula 7 3 3 3 2 2 3 3" xfId="46992"/>
    <cellStyle name="Vírgula 7 3 3 3 2 2 4" xfId="46993"/>
    <cellStyle name="Vírgula 7 3 3 3 2 2 5" xfId="46994"/>
    <cellStyle name="Vírgula 7 3 3 3 2 2 6" xfId="46995"/>
    <cellStyle name="Vírgula 7 3 3 3 2 3" xfId="46996"/>
    <cellStyle name="Vírgula 7 3 3 3 2 3 2" xfId="46997"/>
    <cellStyle name="Vírgula 7 3 3 3 2 3 3" xfId="46998"/>
    <cellStyle name="Vírgula 7 3 3 3 2 3 4" xfId="46999"/>
    <cellStyle name="Vírgula 7 3 3 3 2 4" xfId="47000"/>
    <cellStyle name="Vírgula 7 3 3 3 2 4 2" xfId="47001"/>
    <cellStyle name="Vírgula 7 3 3 3 2 4 3" xfId="47002"/>
    <cellStyle name="Vírgula 7 3 3 3 2 4 4" xfId="47003"/>
    <cellStyle name="Vírgula 7 3 3 3 2 5" xfId="47004"/>
    <cellStyle name="Vírgula 7 3 3 3 2 5 2" xfId="47005"/>
    <cellStyle name="Vírgula 7 3 3 3 2 5 3" xfId="47006"/>
    <cellStyle name="Vírgula 7 3 3 3 2 5 4" xfId="47007"/>
    <cellStyle name="Vírgula 7 3 3 3 2 6" xfId="47008"/>
    <cellStyle name="Vírgula 7 3 3 3 2 6 2" xfId="47009"/>
    <cellStyle name="Vírgula 7 3 3 3 2 6 3" xfId="47010"/>
    <cellStyle name="Vírgula 7 3 3 3 2 7" xfId="47011"/>
    <cellStyle name="Vírgula 7 3 3 3 2 8" xfId="47012"/>
    <cellStyle name="Vírgula 7 3 3 3 2 9" xfId="47013"/>
    <cellStyle name="Vírgula 7 3 3 3 3" xfId="47014"/>
    <cellStyle name="Vírgula 7 3 3 3 3 2" xfId="47015"/>
    <cellStyle name="Vírgula 7 3 3 3 3 2 2" xfId="47016"/>
    <cellStyle name="Vírgula 7 3 3 3 3 2 3" xfId="47017"/>
    <cellStyle name="Vírgula 7 3 3 3 3 2 4" xfId="47018"/>
    <cellStyle name="Vírgula 7 3 3 3 3 3" xfId="47019"/>
    <cellStyle name="Vírgula 7 3 3 3 3 3 2" xfId="47020"/>
    <cellStyle name="Vírgula 7 3 3 3 3 3 3" xfId="47021"/>
    <cellStyle name="Vírgula 7 3 3 3 3 4" xfId="47022"/>
    <cellStyle name="Vírgula 7 3 3 3 3 5" xfId="47023"/>
    <cellStyle name="Vírgula 7 3 3 3 3 6" xfId="47024"/>
    <cellStyle name="Vírgula 7 3 3 3 4" xfId="47025"/>
    <cellStyle name="Vírgula 7 3 3 3 4 2" xfId="47026"/>
    <cellStyle name="Vírgula 7 3 3 3 4 3" xfId="47027"/>
    <cellStyle name="Vírgula 7 3 3 3 4 4" xfId="47028"/>
    <cellStyle name="Vírgula 7 3 3 3 5" xfId="47029"/>
    <cellStyle name="Vírgula 7 3 3 3 5 2" xfId="47030"/>
    <cellStyle name="Vírgula 7 3 3 3 5 3" xfId="47031"/>
    <cellStyle name="Vírgula 7 3 3 3 5 4" xfId="47032"/>
    <cellStyle name="Vírgula 7 3 3 3 6" xfId="47033"/>
    <cellStyle name="Vírgula 7 3 3 3 6 2" xfId="47034"/>
    <cellStyle name="Vírgula 7 3 3 3 6 3" xfId="47035"/>
    <cellStyle name="Vírgula 7 3 3 3 6 4" xfId="47036"/>
    <cellStyle name="Vírgula 7 3 3 3 7" xfId="47037"/>
    <cellStyle name="Vírgula 7 3 3 3 7 2" xfId="47038"/>
    <cellStyle name="Vírgula 7 3 3 3 7 3" xfId="47039"/>
    <cellStyle name="Vírgula 7 3 3 3 8" xfId="47040"/>
    <cellStyle name="Vírgula 7 3 3 3 9" xfId="47041"/>
    <cellStyle name="Vírgula 7 3 3 4" xfId="47042"/>
    <cellStyle name="Vírgula 7 3 3 4 2" xfId="47043"/>
    <cellStyle name="Vírgula 7 3 3 4 2 2" xfId="47044"/>
    <cellStyle name="Vírgula 7 3 3 4 2 2 2" xfId="47045"/>
    <cellStyle name="Vírgula 7 3 3 4 2 2 3" xfId="47046"/>
    <cellStyle name="Vírgula 7 3 3 4 2 2 4" xfId="47047"/>
    <cellStyle name="Vírgula 7 3 3 4 2 3" xfId="47048"/>
    <cellStyle name="Vírgula 7 3 3 4 2 3 2" xfId="47049"/>
    <cellStyle name="Vírgula 7 3 3 4 2 3 3" xfId="47050"/>
    <cellStyle name="Vírgula 7 3 3 4 2 4" xfId="47051"/>
    <cellStyle name="Vírgula 7 3 3 4 2 5" xfId="47052"/>
    <cellStyle name="Vírgula 7 3 3 4 2 6" xfId="47053"/>
    <cellStyle name="Vírgula 7 3 3 4 3" xfId="47054"/>
    <cellStyle name="Vírgula 7 3 3 4 3 2" xfId="47055"/>
    <cellStyle name="Vírgula 7 3 3 4 3 3" xfId="47056"/>
    <cellStyle name="Vírgula 7 3 3 4 3 4" xfId="47057"/>
    <cellStyle name="Vírgula 7 3 3 4 4" xfId="47058"/>
    <cellStyle name="Vírgula 7 3 3 4 4 2" xfId="47059"/>
    <cellStyle name="Vírgula 7 3 3 4 4 3" xfId="47060"/>
    <cellStyle name="Vírgula 7 3 3 4 4 4" xfId="47061"/>
    <cellStyle name="Vírgula 7 3 3 4 5" xfId="47062"/>
    <cellStyle name="Vírgula 7 3 3 4 5 2" xfId="47063"/>
    <cellStyle name="Vírgula 7 3 3 4 5 3" xfId="47064"/>
    <cellStyle name="Vírgula 7 3 3 4 5 4" xfId="47065"/>
    <cellStyle name="Vírgula 7 3 3 4 6" xfId="47066"/>
    <cellStyle name="Vírgula 7 3 3 4 6 2" xfId="47067"/>
    <cellStyle name="Vírgula 7 3 3 4 6 3" xfId="47068"/>
    <cellStyle name="Vírgula 7 3 3 4 7" xfId="47069"/>
    <cellStyle name="Vírgula 7 3 3 4 8" xfId="47070"/>
    <cellStyle name="Vírgula 7 3 3 4 9" xfId="47071"/>
    <cellStyle name="Vírgula 7 3 3 5" xfId="47072"/>
    <cellStyle name="Vírgula 7 3 3 5 2" xfId="47073"/>
    <cellStyle name="Vírgula 7 3 3 5 2 2" xfId="47074"/>
    <cellStyle name="Vírgula 7 3 3 5 2 2 2" xfId="47075"/>
    <cellStyle name="Vírgula 7 3 3 5 2 2 3" xfId="47076"/>
    <cellStyle name="Vírgula 7 3 3 5 2 2 4" xfId="47077"/>
    <cellStyle name="Vírgula 7 3 3 5 2 3" xfId="47078"/>
    <cellStyle name="Vírgula 7 3 3 5 2 3 2" xfId="47079"/>
    <cellStyle name="Vírgula 7 3 3 5 2 3 3" xfId="47080"/>
    <cellStyle name="Vírgula 7 3 3 5 2 4" xfId="47081"/>
    <cellStyle name="Vírgula 7 3 3 5 2 5" xfId="47082"/>
    <cellStyle name="Vírgula 7 3 3 5 2 6" xfId="47083"/>
    <cellStyle name="Vírgula 7 3 3 5 3" xfId="47084"/>
    <cellStyle name="Vírgula 7 3 3 5 3 2" xfId="47085"/>
    <cellStyle name="Vírgula 7 3 3 5 3 3" xfId="47086"/>
    <cellStyle name="Vírgula 7 3 3 5 3 4" xfId="47087"/>
    <cellStyle name="Vírgula 7 3 3 5 4" xfId="47088"/>
    <cellStyle name="Vírgula 7 3 3 5 4 2" xfId="47089"/>
    <cellStyle name="Vírgula 7 3 3 5 4 3" xfId="47090"/>
    <cellStyle name="Vírgula 7 3 3 5 4 4" xfId="47091"/>
    <cellStyle name="Vírgula 7 3 3 5 5" xfId="47092"/>
    <cellStyle name="Vírgula 7 3 3 5 5 2" xfId="47093"/>
    <cellStyle name="Vírgula 7 3 3 5 5 3" xfId="47094"/>
    <cellStyle name="Vírgula 7 3 3 5 5 4" xfId="47095"/>
    <cellStyle name="Vírgula 7 3 3 5 6" xfId="47096"/>
    <cellStyle name="Vírgula 7 3 3 5 6 2" xfId="47097"/>
    <cellStyle name="Vírgula 7 3 3 5 6 3" xfId="47098"/>
    <cellStyle name="Vírgula 7 3 3 5 7" xfId="47099"/>
    <cellStyle name="Vírgula 7 3 3 5 8" xfId="47100"/>
    <cellStyle name="Vírgula 7 3 3 5 9" xfId="47101"/>
    <cellStyle name="Vírgula 7 3 3 6" xfId="47102"/>
    <cellStyle name="Vírgula 7 3 3 6 2" xfId="47103"/>
    <cellStyle name="Vírgula 7 3 3 6 2 2" xfId="47104"/>
    <cellStyle name="Vírgula 7 3 3 6 2 2 2" xfId="47105"/>
    <cellStyle name="Vírgula 7 3 3 6 2 2 3" xfId="47106"/>
    <cellStyle name="Vírgula 7 3 3 6 2 2 4" xfId="47107"/>
    <cellStyle name="Vírgula 7 3 3 6 2 3" xfId="47108"/>
    <cellStyle name="Vírgula 7 3 3 6 2 3 2" xfId="47109"/>
    <cellStyle name="Vírgula 7 3 3 6 2 3 3" xfId="47110"/>
    <cellStyle name="Vírgula 7 3 3 6 2 4" xfId="47111"/>
    <cellStyle name="Vírgula 7 3 3 6 2 5" xfId="47112"/>
    <cellStyle name="Vírgula 7 3 3 6 2 6" xfId="47113"/>
    <cellStyle name="Vírgula 7 3 3 6 3" xfId="47114"/>
    <cellStyle name="Vírgula 7 3 3 6 3 2" xfId="47115"/>
    <cellStyle name="Vírgula 7 3 3 6 3 3" xfId="47116"/>
    <cellStyle name="Vírgula 7 3 3 6 3 4" xfId="47117"/>
    <cellStyle name="Vírgula 7 3 3 6 4" xfId="47118"/>
    <cellStyle name="Vírgula 7 3 3 6 4 2" xfId="47119"/>
    <cellStyle name="Vírgula 7 3 3 6 4 3" xfId="47120"/>
    <cellStyle name="Vírgula 7 3 3 6 4 4" xfId="47121"/>
    <cellStyle name="Vírgula 7 3 3 6 5" xfId="47122"/>
    <cellStyle name="Vírgula 7 3 3 6 5 2" xfId="47123"/>
    <cellStyle name="Vírgula 7 3 3 6 5 3" xfId="47124"/>
    <cellStyle name="Vírgula 7 3 3 6 6" xfId="47125"/>
    <cellStyle name="Vírgula 7 3 3 6 7" xfId="47126"/>
    <cellStyle name="Vírgula 7 3 3 6 8" xfId="47127"/>
    <cellStyle name="Vírgula 7 3 3 7" xfId="47128"/>
    <cellStyle name="Vírgula 7 3 3 7 2" xfId="47129"/>
    <cellStyle name="Vírgula 7 3 3 7 2 2" xfId="47130"/>
    <cellStyle name="Vírgula 7 3 3 7 2 3" xfId="47131"/>
    <cellStyle name="Vírgula 7 3 3 7 2 4" xfId="47132"/>
    <cellStyle name="Vírgula 7 3 3 7 3" xfId="47133"/>
    <cellStyle name="Vírgula 7 3 3 7 3 2" xfId="47134"/>
    <cellStyle name="Vírgula 7 3 3 7 3 3" xfId="47135"/>
    <cellStyle name="Vírgula 7 3 3 7 4" xfId="47136"/>
    <cellStyle name="Vírgula 7 3 3 7 5" xfId="47137"/>
    <cellStyle name="Vírgula 7 3 3 7 6" xfId="47138"/>
    <cellStyle name="Vírgula 7 3 3 8" xfId="47139"/>
    <cellStyle name="Vírgula 7 3 3 8 2" xfId="47140"/>
    <cellStyle name="Vírgula 7 3 3 8 3" xfId="47141"/>
    <cellStyle name="Vírgula 7 3 3 8 4" xfId="47142"/>
    <cellStyle name="Vírgula 7 3 3 9" xfId="47143"/>
    <cellStyle name="Vírgula 7 3 3 9 2" xfId="47144"/>
    <cellStyle name="Vírgula 7 3 3 9 3" xfId="47145"/>
    <cellStyle name="Vírgula 7 3 3 9 4" xfId="47146"/>
    <cellStyle name="Vírgula 7 3 4" xfId="47147"/>
    <cellStyle name="Vírgula 7 3 4 10" xfId="47148"/>
    <cellStyle name="Vírgula 7 3 4 11" xfId="47149"/>
    <cellStyle name="Vírgula 7 3 4 2" xfId="47150"/>
    <cellStyle name="Vírgula 7 3 4 2 10" xfId="47151"/>
    <cellStyle name="Vírgula 7 3 4 2 2" xfId="47152"/>
    <cellStyle name="Vírgula 7 3 4 2 2 2" xfId="47153"/>
    <cellStyle name="Vírgula 7 3 4 2 2 2 2" xfId="47154"/>
    <cellStyle name="Vírgula 7 3 4 2 2 2 2 2" xfId="47155"/>
    <cellStyle name="Vírgula 7 3 4 2 2 2 2 3" xfId="47156"/>
    <cellStyle name="Vírgula 7 3 4 2 2 2 2 4" xfId="47157"/>
    <cellStyle name="Vírgula 7 3 4 2 2 2 3" xfId="47158"/>
    <cellStyle name="Vírgula 7 3 4 2 2 2 3 2" xfId="47159"/>
    <cellStyle name="Vírgula 7 3 4 2 2 2 3 3" xfId="47160"/>
    <cellStyle name="Vírgula 7 3 4 2 2 2 4" xfId="47161"/>
    <cellStyle name="Vírgula 7 3 4 2 2 2 5" xfId="47162"/>
    <cellStyle name="Vírgula 7 3 4 2 2 2 6" xfId="47163"/>
    <cellStyle name="Vírgula 7 3 4 2 2 3" xfId="47164"/>
    <cellStyle name="Vírgula 7 3 4 2 2 3 2" xfId="47165"/>
    <cellStyle name="Vírgula 7 3 4 2 2 3 3" xfId="47166"/>
    <cellStyle name="Vírgula 7 3 4 2 2 3 4" xfId="47167"/>
    <cellStyle name="Vírgula 7 3 4 2 2 4" xfId="47168"/>
    <cellStyle name="Vírgula 7 3 4 2 2 4 2" xfId="47169"/>
    <cellStyle name="Vírgula 7 3 4 2 2 4 3" xfId="47170"/>
    <cellStyle name="Vírgula 7 3 4 2 2 4 4" xfId="47171"/>
    <cellStyle name="Vírgula 7 3 4 2 2 5" xfId="47172"/>
    <cellStyle name="Vírgula 7 3 4 2 2 5 2" xfId="47173"/>
    <cellStyle name="Vírgula 7 3 4 2 2 5 3" xfId="47174"/>
    <cellStyle name="Vírgula 7 3 4 2 2 5 4" xfId="47175"/>
    <cellStyle name="Vírgula 7 3 4 2 2 6" xfId="47176"/>
    <cellStyle name="Vírgula 7 3 4 2 2 6 2" xfId="47177"/>
    <cellStyle name="Vírgula 7 3 4 2 2 6 3" xfId="47178"/>
    <cellStyle name="Vírgula 7 3 4 2 2 7" xfId="47179"/>
    <cellStyle name="Vírgula 7 3 4 2 2 8" xfId="47180"/>
    <cellStyle name="Vírgula 7 3 4 2 2 9" xfId="47181"/>
    <cellStyle name="Vírgula 7 3 4 2 3" xfId="47182"/>
    <cellStyle name="Vírgula 7 3 4 2 3 2" xfId="47183"/>
    <cellStyle name="Vírgula 7 3 4 2 3 2 2" xfId="47184"/>
    <cellStyle name="Vírgula 7 3 4 2 3 2 3" xfId="47185"/>
    <cellStyle name="Vírgula 7 3 4 2 3 2 4" xfId="47186"/>
    <cellStyle name="Vírgula 7 3 4 2 3 3" xfId="47187"/>
    <cellStyle name="Vírgula 7 3 4 2 3 3 2" xfId="47188"/>
    <cellStyle name="Vírgula 7 3 4 2 3 3 3" xfId="47189"/>
    <cellStyle name="Vírgula 7 3 4 2 3 4" xfId="47190"/>
    <cellStyle name="Vírgula 7 3 4 2 3 5" xfId="47191"/>
    <cellStyle name="Vírgula 7 3 4 2 3 6" xfId="47192"/>
    <cellStyle name="Vírgula 7 3 4 2 4" xfId="47193"/>
    <cellStyle name="Vírgula 7 3 4 2 4 2" xfId="47194"/>
    <cellStyle name="Vírgula 7 3 4 2 4 3" xfId="47195"/>
    <cellStyle name="Vírgula 7 3 4 2 4 4" xfId="47196"/>
    <cellStyle name="Vírgula 7 3 4 2 5" xfId="47197"/>
    <cellStyle name="Vírgula 7 3 4 2 5 2" xfId="47198"/>
    <cellStyle name="Vírgula 7 3 4 2 5 3" xfId="47199"/>
    <cellStyle name="Vírgula 7 3 4 2 5 4" xfId="47200"/>
    <cellStyle name="Vírgula 7 3 4 2 6" xfId="47201"/>
    <cellStyle name="Vírgula 7 3 4 2 6 2" xfId="47202"/>
    <cellStyle name="Vírgula 7 3 4 2 6 3" xfId="47203"/>
    <cellStyle name="Vírgula 7 3 4 2 6 4" xfId="47204"/>
    <cellStyle name="Vírgula 7 3 4 2 7" xfId="47205"/>
    <cellStyle name="Vírgula 7 3 4 2 7 2" xfId="47206"/>
    <cellStyle name="Vírgula 7 3 4 2 7 3" xfId="47207"/>
    <cellStyle name="Vírgula 7 3 4 2 8" xfId="47208"/>
    <cellStyle name="Vírgula 7 3 4 2 9" xfId="47209"/>
    <cellStyle name="Vírgula 7 3 4 3" xfId="47210"/>
    <cellStyle name="Vírgula 7 3 4 3 2" xfId="47211"/>
    <cellStyle name="Vírgula 7 3 4 3 2 2" xfId="47212"/>
    <cellStyle name="Vírgula 7 3 4 3 2 2 2" xfId="47213"/>
    <cellStyle name="Vírgula 7 3 4 3 2 2 3" xfId="47214"/>
    <cellStyle name="Vírgula 7 3 4 3 2 2 4" xfId="47215"/>
    <cellStyle name="Vírgula 7 3 4 3 2 3" xfId="47216"/>
    <cellStyle name="Vírgula 7 3 4 3 2 3 2" xfId="47217"/>
    <cellStyle name="Vírgula 7 3 4 3 2 3 3" xfId="47218"/>
    <cellStyle name="Vírgula 7 3 4 3 2 4" xfId="47219"/>
    <cellStyle name="Vírgula 7 3 4 3 2 5" xfId="47220"/>
    <cellStyle name="Vírgula 7 3 4 3 2 6" xfId="47221"/>
    <cellStyle name="Vírgula 7 3 4 3 3" xfId="47222"/>
    <cellStyle name="Vírgula 7 3 4 3 3 2" xfId="47223"/>
    <cellStyle name="Vírgula 7 3 4 3 3 3" xfId="47224"/>
    <cellStyle name="Vírgula 7 3 4 3 3 4" xfId="47225"/>
    <cellStyle name="Vírgula 7 3 4 3 4" xfId="47226"/>
    <cellStyle name="Vírgula 7 3 4 3 4 2" xfId="47227"/>
    <cellStyle name="Vírgula 7 3 4 3 4 3" xfId="47228"/>
    <cellStyle name="Vírgula 7 3 4 3 4 4" xfId="47229"/>
    <cellStyle name="Vírgula 7 3 4 3 5" xfId="47230"/>
    <cellStyle name="Vírgula 7 3 4 3 5 2" xfId="47231"/>
    <cellStyle name="Vírgula 7 3 4 3 5 3" xfId="47232"/>
    <cellStyle name="Vírgula 7 3 4 3 5 4" xfId="47233"/>
    <cellStyle name="Vírgula 7 3 4 3 6" xfId="47234"/>
    <cellStyle name="Vírgula 7 3 4 3 6 2" xfId="47235"/>
    <cellStyle name="Vírgula 7 3 4 3 6 3" xfId="47236"/>
    <cellStyle name="Vírgula 7 3 4 3 7" xfId="47237"/>
    <cellStyle name="Vírgula 7 3 4 3 8" xfId="47238"/>
    <cellStyle name="Vírgula 7 3 4 3 9" xfId="47239"/>
    <cellStyle name="Vírgula 7 3 4 4" xfId="47240"/>
    <cellStyle name="Vírgula 7 3 4 4 2" xfId="47241"/>
    <cellStyle name="Vírgula 7 3 4 4 2 2" xfId="47242"/>
    <cellStyle name="Vírgula 7 3 4 4 2 3" xfId="47243"/>
    <cellStyle name="Vírgula 7 3 4 4 2 4" xfId="47244"/>
    <cellStyle name="Vírgula 7 3 4 4 3" xfId="47245"/>
    <cellStyle name="Vírgula 7 3 4 4 3 2" xfId="47246"/>
    <cellStyle name="Vírgula 7 3 4 4 3 3" xfId="47247"/>
    <cellStyle name="Vírgula 7 3 4 4 4" xfId="47248"/>
    <cellStyle name="Vírgula 7 3 4 4 5" xfId="47249"/>
    <cellStyle name="Vírgula 7 3 4 4 6" xfId="47250"/>
    <cellStyle name="Vírgula 7 3 4 5" xfId="47251"/>
    <cellStyle name="Vírgula 7 3 4 5 2" xfId="47252"/>
    <cellStyle name="Vírgula 7 3 4 5 3" xfId="47253"/>
    <cellStyle name="Vírgula 7 3 4 5 4" xfId="47254"/>
    <cellStyle name="Vírgula 7 3 4 6" xfId="47255"/>
    <cellStyle name="Vírgula 7 3 4 6 2" xfId="47256"/>
    <cellStyle name="Vírgula 7 3 4 6 3" xfId="47257"/>
    <cellStyle name="Vírgula 7 3 4 6 4" xfId="47258"/>
    <cellStyle name="Vírgula 7 3 4 7" xfId="47259"/>
    <cellStyle name="Vírgula 7 3 4 7 2" xfId="47260"/>
    <cellStyle name="Vírgula 7 3 4 7 3" xfId="47261"/>
    <cellStyle name="Vírgula 7 3 4 7 4" xfId="47262"/>
    <cellStyle name="Vírgula 7 3 4 8" xfId="47263"/>
    <cellStyle name="Vírgula 7 3 4 8 2" xfId="47264"/>
    <cellStyle name="Vírgula 7 3 4 8 3" xfId="47265"/>
    <cellStyle name="Vírgula 7 3 4 9" xfId="47266"/>
    <cellStyle name="Vírgula 7 3 5" xfId="47267"/>
    <cellStyle name="Vírgula 7 3 5 10" xfId="47268"/>
    <cellStyle name="Vírgula 7 3 5 11" xfId="47269"/>
    <cellStyle name="Vírgula 7 3 5 2" xfId="47270"/>
    <cellStyle name="Vírgula 7 3 5 2 10" xfId="47271"/>
    <cellStyle name="Vírgula 7 3 5 2 2" xfId="47272"/>
    <cellStyle name="Vírgula 7 3 5 2 2 2" xfId="47273"/>
    <cellStyle name="Vírgula 7 3 5 2 2 2 2" xfId="47274"/>
    <cellStyle name="Vírgula 7 3 5 2 2 2 2 2" xfId="47275"/>
    <cellStyle name="Vírgula 7 3 5 2 2 2 2 3" xfId="47276"/>
    <cellStyle name="Vírgula 7 3 5 2 2 2 2 4" xfId="47277"/>
    <cellStyle name="Vírgula 7 3 5 2 2 2 3" xfId="47278"/>
    <cellStyle name="Vírgula 7 3 5 2 2 2 3 2" xfId="47279"/>
    <cellStyle name="Vírgula 7 3 5 2 2 2 3 3" xfId="47280"/>
    <cellStyle name="Vírgula 7 3 5 2 2 2 4" xfId="47281"/>
    <cellStyle name="Vírgula 7 3 5 2 2 2 5" xfId="47282"/>
    <cellStyle name="Vírgula 7 3 5 2 2 2 6" xfId="47283"/>
    <cellStyle name="Vírgula 7 3 5 2 2 3" xfId="47284"/>
    <cellStyle name="Vírgula 7 3 5 2 2 3 2" xfId="47285"/>
    <cellStyle name="Vírgula 7 3 5 2 2 3 3" xfId="47286"/>
    <cellStyle name="Vírgula 7 3 5 2 2 3 4" xfId="47287"/>
    <cellStyle name="Vírgula 7 3 5 2 2 4" xfId="47288"/>
    <cellStyle name="Vírgula 7 3 5 2 2 4 2" xfId="47289"/>
    <cellStyle name="Vírgula 7 3 5 2 2 4 3" xfId="47290"/>
    <cellStyle name="Vírgula 7 3 5 2 2 4 4" xfId="47291"/>
    <cellStyle name="Vírgula 7 3 5 2 2 5" xfId="47292"/>
    <cellStyle name="Vírgula 7 3 5 2 2 5 2" xfId="47293"/>
    <cellStyle name="Vírgula 7 3 5 2 2 5 3" xfId="47294"/>
    <cellStyle name="Vírgula 7 3 5 2 2 5 4" xfId="47295"/>
    <cellStyle name="Vírgula 7 3 5 2 2 6" xfId="47296"/>
    <cellStyle name="Vírgula 7 3 5 2 2 6 2" xfId="47297"/>
    <cellStyle name="Vírgula 7 3 5 2 2 6 3" xfId="47298"/>
    <cellStyle name="Vírgula 7 3 5 2 2 7" xfId="47299"/>
    <cellStyle name="Vírgula 7 3 5 2 2 8" xfId="47300"/>
    <cellStyle name="Vírgula 7 3 5 2 2 9" xfId="47301"/>
    <cellStyle name="Vírgula 7 3 5 2 3" xfId="47302"/>
    <cellStyle name="Vírgula 7 3 5 2 3 2" xfId="47303"/>
    <cellStyle name="Vírgula 7 3 5 2 3 2 2" xfId="47304"/>
    <cellStyle name="Vírgula 7 3 5 2 3 2 3" xfId="47305"/>
    <cellStyle name="Vírgula 7 3 5 2 3 2 4" xfId="47306"/>
    <cellStyle name="Vírgula 7 3 5 2 3 3" xfId="47307"/>
    <cellStyle name="Vírgula 7 3 5 2 3 3 2" xfId="47308"/>
    <cellStyle name="Vírgula 7 3 5 2 3 3 3" xfId="47309"/>
    <cellStyle name="Vírgula 7 3 5 2 3 4" xfId="47310"/>
    <cellStyle name="Vírgula 7 3 5 2 3 5" xfId="47311"/>
    <cellStyle name="Vírgula 7 3 5 2 3 6" xfId="47312"/>
    <cellStyle name="Vírgula 7 3 5 2 4" xfId="47313"/>
    <cellStyle name="Vírgula 7 3 5 2 4 2" xfId="47314"/>
    <cellStyle name="Vírgula 7 3 5 2 4 3" xfId="47315"/>
    <cellStyle name="Vírgula 7 3 5 2 4 4" xfId="47316"/>
    <cellStyle name="Vírgula 7 3 5 2 5" xfId="47317"/>
    <cellStyle name="Vírgula 7 3 5 2 5 2" xfId="47318"/>
    <cellStyle name="Vírgula 7 3 5 2 5 3" xfId="47319"/>
    <cellStyle name="Vírgula 7 3 5 2 5 4" xfId="47320"/>
    <cellStyle name="Vírgula 7 3 5 2 6" xfId="47321"/>
    <cellStyle name="Vírgula 7 3 5 2 6 2" xfId="47322"/>
    <cellStyle name="Vírgula 7 3 5 2 6 3" xfId="47323"/>
    <cellStyle name="Vírgula 7 3 5 2 6 4" xfId="47324"/>
    <cellStyle name="Vírgula 7 3 5 2 7" xfId="47325"/>
    <cellStyle name="Vírgula 7 3 5 2 7 2" xfId="47326"/>
    <cellStyle name="Vírgula 7 3 5 2 7 3" xfId="47327"/>
    <cellStyle name="Vírgula 7 3 5 2 8" xfId="47328"/>
    <cellStyle name="Vírgula 7 3 5 2 9" xfId="47329"/>
    <cellStyle name="Vírgula 7 3 5 3" xfId="47330"/>
    <cellStyle name="Vírgula 7 3 5 3 2" xfId="47331"/>
    <cellStyle name="Vírgula 7 3 5 3 2 2" xfId="47332"/>
    <cellStyle name="Vírgula 7 3 5 3 2 2 2" xfId="47333"/>
    <cellStyle name="Vírgula 7 3 5 3 2 2 3" xfId="47334"/>
    <cellStyle name="Vírgula 7 3 5 3 2 2 4" xfId="47335"/>
    <cellStyle name="Vírgula 7 3 5 3 2 3" xfId="47336"/>
    <cellStyle name="Vírgula 7 3 5 3 2 3 2" xfId="47337"/>
    <cellStyle name="Vírgula 7 3 5 3 2 3 3" xfId="47338"/>
    <cellStyle name="Vírgula 7 3 5 3 2 4" xfId="47339"/>
    <cellStyle name="Vírgula 7 3 5 3 2 5" xfId="47340"/>
    <cellStyle name="Vírgula 7 3 5 3 2 6" xfId="47341"/>
    <cellStyle name="Vírgula 7 3 5 3 3" xfId="47342"/>
    <cellStyle name="Vírgula 7 3 5 3 3 2" xfId="47343"/>
    <cellStyle name="Vírgula 7 3 5 3 3 3" xfId="47344"/>
    <cellStyle name="Vírgula 7 3 5 3 3 4" xfId="47345"/>
    <cellStyle name="Vírgula 7 3 5 3 4" xfId="47346"/>
    <cellStyle name="Vírgula 7 3 5 3 4 2" xfId="47347"/>
    <cellStyle name="Vírgula 7 3 5 3 4 3" xfId="47348"/>
    <cellStyle name="Vírgula 7 3 5 3 4 4" xfId="47349"/>
    <cellStyle name="Vírgula 7 3 5 3 5" xfId="47350"/>
    <cellStyle name="Vírgula 7 3 5 3 5 2" xfId="47351"/>
    <cellStyle name="Vírgula 7 3 5 3 5 3" xfId="47352"/>
    <cellStyle name="Vírgula 7 3 5 3 5 4" xfId="47353"/>
    <cellStyle name="Vírgula 7 3 5 3 6" xfId="47354"/>
    <cellStyle name="Vírgula 7 3 5 3 6 2" xfId="47355"/>
    <cellStyle name="Vírgula 7 3 5 3 6 3" xfId="47356"/>
    <cellStyle name="Vírgula 7 3 5 3 7" xfId="47357"/>
    <cellStyle name="Vírgula 7 3 5 3 8" xfId="47358"/>
    <cellStyle name="Vírgula 7 3 5 3 9" xfId="47359"/>
    <cellStyle name="Vírgula 7 3 5 4" xfId="47360"/>
    <cellStyle name="Vírgula 7 3 5 4 2" xfId="47361"/>
    <cellStyle name="Vírgula 7 3 5 4 2 2" xfId="47362"/>
    <cellStyle name="Vírgula 7 3 5 4 2 3" xfId="47363"/>
    <cellStyle name="Vírgula 7 3 5 4 2 4" xfId="47364"/>
    <cellStyle name="Vírgula 7 3 5 4 3" xfId="47365"/>
    <cellStyle name="Vírgula 7 3 5 4 3 2" xfId="47366"/>
    <cellStyle name="Vírgula 7 3 5 4 3 3" xfId="47367"/>
    <cellStyle name="Vírgula 7 3 5 4 4" xfId="47368"/>
    <cellStyle name="Vírgula 7 3 5 4 5" xfId="47369"/>
    <cellStyle name="Vírgula 7 3 5 4 6" xfId="47370"/>
    <cellStyle name="Vírgula 7 3 5 5" xfId="47371"/>
    <cellStyle name="Vírgula 7 3 5 5 2" xfId="47372"/>
    <cellStyle name="Vírgula 7 3 5 5 3" xfId="47373"/>
    <cellStyle name="Vírgula 7 3 5 5 4" xfId="47374"/>
    <cellStyle name="Vírgula 7 3 5 6" xfId="47375"/>
    <cellStyle name="Vírgula 7 3 5 6 2" xfId="47376"/>
    <cellStyle name="Vírgula 7 3 5 6 3" xfId="47377"/>
    <cellStyle name="Vírgula 7 3 5 6 4" xfId="47378"/>
    <cellStyle name="Vírgula 7 3 5 7" xfId="47379"/>
    <cellStyle name="Vírgula 7 3 5 7 2" xfId="47380"/>
    <cellStyle name="Vírgula 7 3 5 7 3" xfId="47381"/>
    <cellStyle name="Vírgula 7 3 5 7 4" xfId="47382"/>
    <cellStyle name="Vírgula 7 3 5 8" xfId="47383"/>
    <cellStyle name="Vírgula 7 3 5 8 2" xfId="47384"/>
    <cellStyle name="Vírgula 7 3 5 8 3" xfId="47385"/>
    <cellStyle name="Vírgula 7 3 5 9" xfId="47386"/>
    <cellStyle name="Vírgula 7 3 6" xfId="47387"/>
    <cellStyle name="Vírgula 7 3 6 10" xfId="47388"/>
    <cellStyle name="Vírgula 7 3 6 11" xfId="47389"/>
    <cellStyle name="Vírgula 7 3 6 2" xfId="47390"/>
    <cellStyle name="Vírgula 7 3 6 2 10" xfId="47391"/>
    <cellStyle name="Vírgula 7 3 6 2 2" xfId="47392"/>
    <cellStyle name="Vírgula 7 3 6 2 2 2" xfId="47393"/>
    <cellStyle name="Vírgula 7 3 6 2 2 2 2" xfId="47394"/>
    <cellStyle name="Vírgula 7 3 6 2 2 2 2 2" xfId="47395"/>
    <cellStyle name="Vírgula 7 3 6 2 2 2 2 3" xfId="47396"/>
    <cellStyle name="Vírgula 7 3 6 2 2 2 2 4" xfId="47397"/>
    <cellStyle name="Vírgula 7 3 6 2 2 2 3" xfId="47398"/>
    <cellStyle name="Vírgula 7 3 6 2 2 2 3 2" xfId="47399"/>
    <cellStyle name="Vírgula 7 3 6 2 2 2 3 3" xfId="47400"/>
    <cellStyle name="Vírgula 7 3 6 2 2 2 4" xfId="47401"/>
    <cellStyle name="Vírgula 7 3 6 2 2 2 5" xfId="47402"/>
    <cellStyle name="Vírgula 7 3 6 2 2 2 6" xfId="47403"/>
    <cellStyle name="Vírgula 7 3 6 2 2 3" xfId="47404"/>
    <cellStyle name="Vírgula 7 3 6 2 2 3 2" xfId="47405"/>
    <cellStyle name="Vírgula 7 3 6 2 2 3 3" xfId="47406"/>
    <cellStyle name="Vírgula 7 3 6 2 2 3 4" xfId="47407"/>
    <cellStyle name="Vírgula 7 3 6 2 2 4" xfId="47408"/>
    <cellStyle name="Vírgula 7 3 6 2 2 4 2" xfId="47409"/>
    <cellStyle name="Vírgula 7 3 6 2 2 4 3" xfId="47410"/>
    <cellStyle name="Vírgula 7 3 6 2 2 4 4" xfId="47411"/>
    <cellStyle name="Vírgula 7 3 6 2 2 5" xfId="47412"/>
    <cellStyle name="Vírgula 7 3 6 2 2 5 2" xfId="47413"/>
    <cellStyle name="Vírgula 7 3 6 2 2 5 3" xfId="47414"/>
    <cellStyle name="Vírgula 7 3 6 2 2 5 4" xfId="47415"/>
    <cellStyle name="Vírgula 7 3 6 2 2 6" xfId="47416"/>
    <cellStyle name="Vírgula 7 3 6 2 2 6 2" xfId="47417"/>
    <cellStyle name="Vírgula 7 3 6 2 2 6 3" xfId="47418"/>
    <cellStyle name="Vírgula 7 3 6 2 2 7" xfId="47419"/>
    <cellStyle name="Vírgula 7 3 6 2 2 8" xfId="47420"/>
    <cellStyle name="Vírgula 7 3 6 2 2 9" xfId="47421"/>
    <cellStyle name="Vírgula 7 3 6 2 3" xfId="47422"/>
    <cellStyle name="Vírgula 7 3 6 2 3 2" xfId="47423"/>
    <cellStyle name="Vírgula 7 3 6 2 3 2 2" xfId="47424"/>
    <cellStyle name="Vírgula 7 3 6 2 3 2 3" xfId="47425"/>
    <cellStyle name="Vírgula 7 3 6 2 3 2 4" xfId="47426"/>
    <cellStyle name="Vírgula 7 3 6 2 3 3" xfId="47427"/>
    <cellStyle name="Vírgula 7 3 6 2 3 3 2" xfId="47428"/>
    <cellStyle name="Vírgula 7 3 6 2 3 3 3" xfId="47429"/>
    <cellStyle name="Vírgula 7 3 6 2 3 4" xfId="47430"/>
    <cellStyle name="Vírgula 7 3 6 2 3 5" xfId="47431"/>
    <cellStyle name="Vírgula 7 3 6 2 3 6" xfId="47432"/>
    <cellStyle name="Vírgula 7 3 6 2 4" xfId="47433"/>
    <cellStyle name="Vírgula 7 3 6 2 4 2" xfId="47434"/>
    <cellStyle name="Vírgula 7 3 6 2 4 3" xfId="47435"/>
    <cellStyle name="Vírgula 7 3 6 2 4 4" xfId="47436"/>
    <cellStyle name="Vírgula 7 3 6 2 5" xfId="47437"/>
    <cellStyle name="Vírgula 7 3 6 2 5 2" xfId="47438"/>
    <cellStyle name="Vírgula 7 3 6 2 5 3" xfId="47439"/>
    <cellStyle name="Vírgula 7 3 6 2 5 4" xfId="47440"/>
    <cellStyle name="Vírgula 7 3 6 2 6" xfId="47441"/>
    <cellStyle name="Vírgula 7 3 6 2 6 2" xfId="47442"/>
    <cellStyle name="Vírgula 7 3 6 2 6 3" xfId="47443"/>
    <cellStyle name="Vírgula 7 3 6 2 6 4" xfId="47444"/>
    <cellStyle name="Vírgula 7 3 6 2 7" xfId="47445"/>
    <cellStyle name="Vírgula 7 3 6 2 7 2" xfId="47446"/>
    <cellStyle name="Vírgula 7 3 6 2 7 3" xfId="47447"/>
    <cellStyle name="Vírgula 7 3 6 2 8" xfId="47448"/>
    <cellStyle name="Vírgula 7 3 6 2 9" xfId="47449"/>
    <cellStyle name="Vírgula 7 3 6 3" xfId="47450"/>
    <cellStyle name="Vírgula 7 3 6 3 2" xfId="47451"/>
    <cellStyle name="Vírgula 7 3 6 3 2 2" xfId="47452"/>
    <cellStyle name="Vírgula 7 3 6 3 2 2 2" xfId="47453"/>
    <cellStyle name="Vírgula 7 3 6 3 2 2 3" xfId="47454"/>
    <cellStyle name="Vírgula 7 3 6 3 2 2 4" xfId="47455"/>
    <cellStyle name="Vírgula 7 3 6 3 2 3" xfId="47456"/>
    <cellStyle name="Vírgula 7 3 6 3 2 3 2" xfId="47457"/>
    <cellStyle name="Vírgula 7 3 6 3 2 3 3" xfId="47458"/>
    <cellStyle name="Vírgula 7 3 6 3 2 4" xfId="47459"/>
    <cellStyle name="Vírgula 7 3 6 3 2 5" xfId="47460"/>
    <cellStyle name="Vírgula 7 3 6 3 2 6" xfId="47461"/>
    <cellStyle name="Vírgula 7 3 6 3 3" xfId="47462"/>
    <cellStyle name="Vírgula 7 3 6 3 3 2" xfId="47463"/>
    <cellStyle name="Vírgula 7 3 6 3 3 3" xfId="47464"/>
    <cellStyle name="Vírgula 7 3 6 3 3 4" xfId="47465"/>
    <cellStyle name="Vírgula 7 3 6 3 4" xfId="47466"/>
    <cellStyle name="Vírgula 7 3 6 3 4 2" xfId="47467"/>
    <cellStyle name="Vírgula 7 3 6 3 4 3" xfId="47468"/>
    <cellStyle name="Vírgula 7 3 6 3 4 4" xfId="47469"/>
    <cellStyle name="Vírgula 7 3 6 3 5" xfId="47470"/>
    <cellStyle name="Vírgula 7 3 6 3 5 2" xfId="47471"/>
    <cellStyle name="Vírgula 7 3 6 3 5 3" xfId="47472"/>
    <cellStyle name="Vírgula 7 3 6 3 5 4" xfId="47473"/>
    <cellStyle name="Vírgula 7 3 6 3 6" xfId="47474"/>
    <cellStyle name="Vírgula 7 3 6 3 6 2" xfId="47475"/>
    <cellStyle name="Vírgula 7 3 6 3 6 3" xfId="47476"/>
    <cellStyle name="Vírgula 7 3 6 3 7" xfId="47477"/>
    <cellStyle name="Vírgula 7 3 6 3 8" xfId="47478"/>
    <cellStyle name="Vírgula 7 3 6 3 9" xfId="47479"/>
    <cellStyle name="Vírgula 7 3 6 4" xfId="47480"/>
    <cellStyle name="Vírgula 7 3 6 4 2" xfId="47481"/>
    <cellStyle name="Vírgula 7 3 6 4 2 2" xfId="47482"/>
    <cellStyle name="Vírgula 7 3 6 4 2 3" xfId="47483"/>
    <cellStyle name="Vírgula 7 3 6 4 2 4" xfId="47484"/>
    <cellStyle name="Vírgula 7 3 6 4 3" xfId="47485"/>
    <cellStyle name="Vírgula 7 3 6 4 3 2" xfId="47486"/>
    <cellStyle name="Vírgula 7 3 6 4 3 3" xfId="47487"/>
    <cellStyle name="Vírgula 7 3 6 4 4" xfId="47488"/>
    <cellStyle name="Vírgula 7 3 6 4 5" xfId="47489"/>
    <cellStyle name="Vírgula 7 3 6 4 6" xfId="47490"/>
    <cellStyle name="Vírgula 7 3 6 5" xfId="47491"/>
    <cellStyle name="Vírgula 7 3 6 5 2" xfId="47492"/>
    <cellStyle name="Vírgula 7 3 6 5 3" xfId="47493"/>
    <cellStyle name="Vírgula 7 3 6 5 4" xfId="47494"/>
    <cellStyle name="Vírgula 7 3 6 6" xfId="47495"/>
    <cellStyle name="Vírgula 7 3 6 6 2" xfId="47496"/>
    <cellStyle name="Vírgula 7 3 6 6 3" xfId="47497"/>
    <cellStyle name="Vírgula 7 3 6 6 4" xfId="47498"/>
    <cellStyle name="Vírgula 7 3 6 7" xfId="47499"/>
    <cellStyle name="Vírgula 7 3 6 7 2" xfId="47500"/>
    <cellStyle name="Vírgula 7 3 6 7 3" xfId="47501"/>
    <cellStyle name="Vírgula 7 3 6 7 4" xfId="47502"/>
    <cellStyle name="Vírgula 7 3 6 8" xfId="47503"/>
    <cellStyle name="Vírgula 7 3 6 8 2" xfId="47504"/>
    <cellStyle name="Vírgula 7 3 6 8 3" xfId="47505"/>
    <cellStyle name="Vírgula 7 3 6 9" xfId="47506"/>
    <cellStyle name="Vírgula 7 3 7" xfId="47507"/>
    <cellStyle name="Vírgula 7 3 7 10" xfId="47508"/>
    <cellStyle name="Vírgula 7 3 7 2" xfId="47509"/>
    <cellStyle name="Vírgula 7 3 7 2 2" xfId="47510"/>
    <cellStyle name="Vírgula 7 3 7 2 2 2" xfId="47511"/>
    <cellStyle name="Vírgula 7 3 7 2 2 2 2" xfId="47512"/>
    <cellStyle name="Vírgula 7 3 7 2 2 2 3" xfId="47513"/>
    <cellStyle name="Vírgula 7 3 7 2 2 2 4" xfId="47514"/>
    <cellStyle name="Vírgula 7 3 7 2 2 3" xfId="47515"/>
    <cellStyle name="Vírgula 7 3 7 2 2 3 2" xfId="47516"/>
    <cellStyle name="Vírgula 7 3 7 2 2 3 3" xfId="47517"/>
    <cellStyle name="Vírgula 7 3 7 2 2 4" xfId="47518"/>
    <cellStyle name="Vírgula 7 3 7 2 2 5" xfId="47519"/>
    <cellStyle name="Vírgula 7 3 7 2 2 6" xfId="47520"/>
    <cellStyle name="Vírgula 7 3 7 2 3" xfId="47521"/>
    <cellStyle name="Vírgula 7 3 7 2 3 2" xfId="47522"/>
    <cellStyle name="Vírgula 7 3 7 2 3 3" xfId="47523"/>
    <cellStyle name="Vírgula 7 3 7 2 3 4" xfId="47524"/>
    <cellStyle name="Vírgula 7 3 7 2 4" xfId="47525"/>
    <cellStyle name="Vírgula 7 3 7 2 4 2" xfId="47526"/>
    <cellStyle name="Vírgula 7 3 7 2 4 3" xfId="47527"/>
    <cellStyle name="Vírgula 7 3 7 2 4 4" xfId="47528"/>
    <cellStyle name="Vírgula 7 3 7 2 5" xfId="47529"/>
    <cellStyle name="Vírgula 7 3 7 2 5 2" xfId="47530"/>
    <cellStyle name="Vírgula 7 3 7 2 5 3" xfId="47531"/>
    <cellStyle name="Vírgula 7 3 7 2 5 4" xfId="47532"/>
    <cellStyle name="Vírgula 7 3 7 2 6" xfId="47533"/>
    <cellStyle name="Vírgula 7 3 7 2 6 2" xfId="47534"/>
    <cellStyle name="Vírgula 7 3 7 2 6 3" xfId="47535"/>
    <cellStyle name="Vírgula 7 3 7 2 7" xfId="47536"/>
    <cellStyle name="Vírgula 7 3 7 2 8" xfId="47537"/>
    <cellStyle name="Vírgula 7 3 7 2 9" xfId="47538"/>
    <cellStyle name="Vírgula 7 3 7 3" xfId="47539"/>
    <cellStyle name="Vírgula 7 3 7 3 2" xfId="47540"/>
    <cellStyle name="Vírgula 7 3 7 3 2 2" xfId="47541"/>
    <cellStyle name="Vírgula 7 3 7 3 2 3" xfId="47542"/>
    <cellStyle name="Vírgula 7 3 7 3 2 4" xfId="47543"/>
    <cellStyle name="Vírgula 7 3 7 3 3" xfId="47544"/>
    <cellStyle name="Vírgula 7 3 7 3 3 2" xfId="47545"/>
    <cellStyle name="Vírgula 7 3 7 3 3 3" xfId="47546"/>
    <cellStyle name="Vírgula 7 3 7 3 4" xfId="47547"/>
    <cellStyle name="Vírgula 7 3 7 3 5" xfId="47548"/>
    <cellStyle name="Vírgula 7 3 7 3 6" xfId="47549"/>
    <cellStyle name="Vírgula 7 3 7 4" xfId="47550"/>
    <cellStyle name="Vírgula 7 3 7 4 2" xfId="47551"/>
    <cellStyle name="Vírgula 7 3 7 4 3" xfId="47552"/>
    <cellStyle name="Vírgula 7 3 7 4 4" xfId="47553"/>
    <cellStyle name="Vírgula 7 3 7 5" xfId="47554"/>
    <cellStyle name="Vírgula 7 3 7 5 2" xfId="47555"/>
    <cellStyle name="Vírgula 7 3 7 5 3" xfId="47556"/>
    <cellStyle name="Vírgula 7 3 7 5 4" xfId="47557"/>
    <cellStyle name="Vírgula 7 3 7 6" xfId="47558"/>
    <cellStyle name="Vírgula 7 3 7 6 2" xfId="47559"/>
    <cellStyle name="Vírgula 7 3 7 6 3" xfId="47560"/>
    <cellStyle name="Vírgula 7 3 7 6 4" xfId="47561"/>
    <cellStyle name="Vírgula 7 3 7 7" xfId="47562"/>
    <cellStyle name="Vírgula 7 3 7 7 2" xfId="47563"/>
    <cellStyle name="Vírgula 7 3 7 7 3" xfId="47564"/>
    <cellStyle name="Vírgula 7 3 7 8" xfId="47565"/>
    <cellStyle name="Vírgula 7 3 7 9" xfId="47566"/>
    <cellStyle name="Vírgula 7 3 8" xfId="47567"/>
    <cellStyle name="Vírgula 7 3 8 2" xfId="47568"/>
    <cellStyle name="Vírgula 7 3 8 2 2" xfId="47569"/>
    <cellStyle name="Vírgula 7 3 8 2 2 2" xfId="47570"/>
    <cellStyle name="Vírgula 7 3 8 2 2 3" xfId="47571"/>
    <cellStyle name="Vírgula 7 3 8 2 2 4" xfId="47572"/>
    <cellStyle name="Vírgula 7 3 8 2 3" xfId="47573"/>
    <cellStyle name="Vírgula 7 3 8 2 3 2" xfId="47574"/>
    <cellStyle name="Vírgula 7 3 8 2 3 3" xfId="47575"/>
    <cellStyle name="Vírgula 7 3 8 2 4" xfId="47576"/>
    <cellStyle name="Vírgula 7 3 8 2 5" xfId="47577"/>
    <cellStyle name="Vírgula 7 3 8 2 6" xfId="47578"/>
    <cellStyle name="Vírgula 7 3 8 3" xfId="47579"/>
    <cellStyle name="Vírgula 7 3 8 3 2" xfId="47580"/>
    <cellStyle name="Vírgula 7 3 8 3 3" xfId="47581"/>
    <cellStyle name="Vírgula 7 3 8 3 4" xfId="47582"/>
    <cellStyle name="Vírgula 7 3 8 4" xfId="47583"/>
    <cellStyle name="Vírgula 7 3 8 4 2" xfId="47584"/>
    <cellStyle name="Vírgula 7 3 8 4 3" xfId="47585"/>
    <cellStyle name="Vírgula 7 3 8 4 4" xfId="47586"/>
    <cellStyle name="Vírgula 7 3 8 5" xfId="47587"/>
    <cellStyle name="Vírgula 7 3 8 5 2" xfId="47588"/>
    <cellStyle name="Vírgula 7 3 8 5 3" xfId="47589"/>
    <cellStyle name="Vírgula 7 3 8 5 4" xfId="47590"/>
    <cellStyle name="Vírgula 7 3 8 6" xfId="47591"/>
    <cellStyle name="Vírgula 7 3 8 6 2" xfId="47592"/>
    <cellStyle name="Vírgula 7 3 8 6 3" xfId="47593"/>
    <cellStyle name="Vírgula 7 3 8 7" xfId="47594"/>
    <cellStyle name="Vírgula 7 3 8 8" xfId="47595"/>
    <cellStyle name="Vírgula 7 3 8 9" xfId="47596"/>
    <cellStyle name="Vírgula 7 3 9" xfId="47597"/>
    <cellStyle name="Vírgula 7 3 9 2" xfId="47598"/>
    <cellStyle name="Vírgula 7 3 9 2 2" xfId="47599"/>
    <cellStyle name="Vírgula 7 3 9 2 2 2" xfId="47600"/>
    <cellStyle name="Vírgula 7 3 9 2 2 3" xfId="47601"/>
    <cellStyle name="Vírgula 7 3 9 2 2 4" xfId="47602"/>
    <cellStyle name="Vírgula 7 3 9 2 3" xfId="47603"/>
    <cellStyle name="Vírgula 7 3 9 2 3 2" xfId="47604"/>
    <cellStyle name="Vírgula 7 3 9 2 3 3" xfId="47605"/>
    <cellStyle name="Vírgula 7 3 9 2 4" xfId="47606"/>
    <cellStyle name="Vírgula 7 3 9 2 5" xfId="47607"/>
    <cellStyle name="Vírgula 7 3 9 2 6" xfId="47608"/>
    <cellStyle name="Vírgula 7 3 9 3" xfId="47609"/>
    <cellStyle name="Vírgula 7 3 9 3 2" xfId="47610"/>
    <cellStyle name="Vírgula 7 3 9 3 3" xfId="47611"/>
    <cellStyle name="Vírgula 7 3 9 3 4" xfId="47612"/>
    <cellStyle name="Vírgula 7 3 9 4" xfId="47613"/>
    <cellStyle name="Vírgula 7 3 9 4 2" xfId="47614"/>
    <cellStyle name="Vírgula 7 3 9 4 3" xfId="47615"/>
    <cellStyle name="Vírgula 7 3 9 4 4" xfId="47616"/>
    <cellStyle name="Vírgula 7 3 9 5" xfId="47617"/>
    <cellStyle name="Vírgula 7 3 9 5 2" xfId="47618"/>
    <cellStyle name="Vírgula 7 3 9 5 3" xfId="47619"/>
    <cellStyle name="Vírgula 7 3 9 5 4" xfId="47620"/>
    <cellStyle name="Vírgula 7 3 9 6" xfId="47621"/>
    <cellStyle name="Vírgula 7 3 9 6 2" xfId="47622"/>
    <cellStyle name="Vírgula 7 3 9 6 3" xfId="47623"/>
    <cellStyle name="Vírgula 7 3 9 7" xfId="47624"/>
    <cellStyle name="Vírgula 7 3 9 8" xfId="47625"/>
    <cellStyle name="Vírgula 7 3 9 9" xfId="47626"/>
    <cellStyle name="Vírgula 7 4" xfId="177"/>
    <cellStyle name="Vírgula 7 4 10" xfId="47627"/>
    <cellStyle name="Vírgula 7 4 10 2" xfId="47628"/>
    <cellStyle name="Vírgula 7 4 10 2 2" xfId="47629"/>
    <cellStyle name="Vírgula 7 4 10 2 2 2" xfId="47630"/>
    <cellStyle name="Vírgula 7 4 10 2 2 3" xfId="47631"/>
    <cellStyle name="Vírgula 7 4 10 2 2 4" xfId="47632"/>
    <cellStyle name="Vírgula 7 4 10 2 3" xfId="47633"/>
    <cellStyle name="Vírgula 7 4 10 2 3 2" xfId="47634"/>
    <cellStyle name="Vírgula 7 4 10 2 3 3" xfId="47635"/>
    <cellStyle name="Vírgula 7 4 10 2 4" xfId="47636"/>
    <cellStyle name="Vírgula 7 4 10 2 5" xfId="47637"/>
    <cellStyle name="Vírgula 7 4 10 2 6" xfId="47638"/>
    <cellStyle name="Vírgula 7 4 10 3" xfId="47639"/>
    <cellStyle name="Vírgula 7 4 10 3 2" xfId="47640"/>
    <cellStyle name="Vírgula 7 4 10 3 3" xfId="47641"/>
    <cellStyle name="Vírgula 7 4 10 3 4" xfId="47642"/>
    <cellStyle name="Vírgula 7 4 10 4" xfId="47643"/>
    <cellStyle name="Vírgula 7 4 10 4 2" xfId="47644"/>
    <cellStyle name="Vírgula 7 4 10 4 3" xfId="47645"/>
    <cellStyle name="Vírgula 7 4 10 4 4" xfId="47646"/>
    <cellStyle name="Vírgula 7 4 10 5" xfId="47647"/>
    <cellStyle name="Vírgula 7 4 10 5 2" xfId="47648"/>
    <cellStyle name="Vírgula 7 4 10 5 3" xfId="47649"/>
    <cellStyle name="Vírgula 7 4 10 6" xfId="47650"/>
    <cellStyle name="Vírgula 7 4 10 7" xfId="47651"/>
    <cellStyle name="Vírgula 7 4 10 8" xfId="47652"/>
    <cellStyle name="Vírgula 7 4 11" xfId="47653"/>
    <cellStyle name="Vírgula 7 4 11 2" xfId="47654"/>
    <cellStyle name="Vírgula 7 4 11 2 2" xfId="47655"/>
    <cellStyle name="Vírgula 7 4 11 2 3" xfId="47656"/>
    <cellStyle name="Vírgula 7 4 11 2 4" xfId="47657"/>
    <cellStyle name="Vírgula 7 4 11 3" xfId="47658"/>
    <cellStyle name="Vírgula 7 4 11 3 2" xfId="47659"/>
    <cellStyle name="Vírgula 7 4 11 3 3" xfId="47660"/>
    <cellStyle name="Vírgula 7 4 11 4" xfId="47661"/>
    <cellStyle name="Vírgula 7 4 11 5" xfId="47662"/>
    <cellStyle name="Vírgula 7 4 11 6" xfId="47663"/>
    <cellStyle name="Vírgula 7 4 12" xfId="47664"/>
    <cellStyle name="Vírgula 7 4 12 2" xfId="47665"/>
    <cellStyle name="Vírgula 7 4 12 3" xfId="47666"/>
    <cellStyle name="Vírgula 7 4 12 4" xfId="47667"/>
    <cellStyle name="Vírgula 7 4 13" xfId="47668"/>
    <cellStyle name="Vírgula 7 4 13 2" xfId="47669"/>
    <cellStyle name="Vírgula 7 4 13 3" xfId="47670"/>
    <cellStyle name="Vírgula 7 4 13 4" xfId="47671"/>
    <cellStyle name="Vírgula 7 4 14" xfId="47672"/>
    <cellStyle name="Vírgula 7 4 14 2" xfId="47673"/>
    <cellStyle name="Vírgula 7 4 14 3" xfId="47674"/>
    <cellStyle name="Vírgula 7 4 14 4" xfId="47675"/>
    <cellStyle name="Vírgula 7 4 15" xfId="47676"/>
    <cellStyle name="Vírgula 7 4 15 2" xfId="47677"/>
    <cellStyle name="Vírgula 7 4 15 3" xfId="47678"/>
    <cellStyle name="Vírgula 7 4 16" xfId="47679"/>
    <cellStyle name="Vírgula 7 4 17" xfId="47680"/>
    <cellStyle name="Vírgula 7 4 18" xfId="47681"/>
    <cellStyle name="Vírgula 7 4 19" xfId="54139"/>
    <cellStyle name="Vírgula 7 4 2" xfId="243"/>
    <cellStyle name="Vírgula 7 4 2 10" xfId="47682"/>
    <cellStyle name="Vírgula 7 4 2 10 2" xfId="47683"/>
    <cellStyle name="Vírgula 7 4 2 10 3" xfId="47684"/>
    <cellStyle name="Vírgula 7 4 2 10 4" xfId="47685"/>
    <cellStyle name="Vírgula 7 4 2 11" xfId="47686"/>
    <cellStyle name="Vírgula 7 4 2 11 2" xfId="47687"/>
    <cellStyle name="Vírgula 7 4 2 11 3" xfId="47688"/>
    <cellStyle name="Vírgula 7 4 2 11 4" xfId="47689"/>
    <cellStyle name="Vírgula 7 4 2 12" xfId="47690"/>
    <cellStyle name="Vírgula 7 4 2 12 2" xfId="47691"/>
    <cellStyle name="Vírgula 7 4 2 12 3" xfId="47692"/>
    <cellStyle name="Vírgula 7 4 2 12 4" xfId="47693"/>
    <cellStyle name="Vírgula 7 4 2 13" xfId="47694"/>
    <cellStyle name="Vírgula 7 4 2 13 2" xfId="47695"/>
    <cellStyle name="Vírgula 7 4 2 13 3" xfId="47696"/>
    <cellStyle name="Vírgula 7 4 2 14" xfId="47697"/>
    <cellStyle name="Vírgula 7 4 2 15" xfId="47698"/>
    <cellStyle name="Vírgula 7 4 2 16" xfId="47699"/>
    <cellStyle name="Vírgula 7 4 2 2" xfId="47700"/>
    <cellStyle name="Vírgula 7 4 2 2 10" xfId="47701"/>
    <cellStyle name="Vírgula 7 4 2 2 10 2" xfId="47702"/>
    <cellStyle name="Vírgula 7 4 2 2 10 3" xfId="47703"/>
    <cellStyle name="Vírgula 7 4 2 2 10 4" xfId="47704"/>
    <cellStyle name="Vírgula 7 4 2 2 11" xfId="47705"/>
    <cellStyle name="Vírgula 7 4 2 2 11 2" xfId="47706"/>
    <cellStyle name="Vírgula 7 4 2 2 11 3" xfId="47707"/>
    <cellStyle name="Vírgula 7 4 2 2 11 4" xfId="47708"/>
    <cellStyle name="Vírgula 7 4 2 2 12" xfId="47709"/>
    <cellStyle name="Vírgula 7 4 2 2 12 2" xfId="47710"/>
    <cellStyle name="Vírgula 7 4 2 2 12 3" xfId="47711"/>
    <cellStyle name="Vírgula 7 4 2 2 13" xfId="47712"/>
    <cellStyle name="Vírgula 7 4 2 2 14" xfId="47713"/>
    <cellStyle name="Vírgula 7 4 2 2 15" xfId="47714"/>
    <cellStyle name="Vírgula 7 4 2 2 2" xfId="47715"/>
    <cellStyle name="Vírgula 7 4 2 2 2 10" xfId="47716"/>
    <cellStyle name="Vírgula 7 4 2 2 2 11" xfId="47717"/>
    <cellStyle name="Vírgula 7 4 2 2 2 2" xfId="47718"/>
    <cellStyle name="Vírgula 7 4 2 2 2 2 10" xfId="47719"/>
    <cellStyle name="Vírgula 7 4 2 2 2 2 2" xfId="47720"/>
    <cellStyle name="Vírgula 7 4 2 2 2 2 2 2" xfId="47721"/>
    <cellStyle name="Vírgula 7 4 2 2 2 2 2 2 2" xfId="47722"/>
    <cellStyle name="Vírgula 7 4 2 2 2 2 2 2 2 2" xfId="47723"/>
    <cellStyle name="Vírgula 7 4 2 2 2 2 2 2 2 3" xfId="47724"/>
    <cellStyle name="Vírgula 7 4 2 2 2 2 2 2 2 4" xfId="47725"/>
    <cellStyle name="Vírgula 7 4 2 2 2 2 2 2 3" xfId="47726"/>
    <cellStyle name="Vírgula 7 4 2 2 2 2 2 2 3 2" xfId="47727"/>
    <cellStyle name="Vírgula 7 4 2 2 2 2 2 2 3 3" xfId="47728"/>
    <cellStyle name="Vírgula 7 4 2 2 2 2 2 2 4" xfId="47729"/>
    <cellStyle name="Vírgula 7 4 2 2 2 2 2 2 5" xfId="47730"/>
    <cellStyle name="Vírgula 7 4 2 2 2 2 2 2 6" xfId="47731"/>
    <cellStyle name="Vírgula 7 4 2 2 2 2 2 3" xfId="47732"/>
    <cellStyle name="Vírgula 7 4 2 2 2 2 2 3 2" xfId="47733"/>
    <cellStyle name="Vírgula 7 4 2 2 2 2 2 3 3" xfId="47734"/>
    <cellStyle name="Vírgula 7 4 2 2 2 2 2 3 4" xfId="47735"/>
    <cellStyle name="Vírgula 7 4 2 2 2 2 2 4" xfId="47736"/>
    <cellStyle name="Vírgula 7 4 2 2 2 2 2 4 2" xfId="47737"/>
    <cellStyle name="Vírgula 7 4 2 2 2 2 2 4 3" xfId="47738"/>
    <cellStyle name="Vírgula 7 4 2 2 2 2 2 4 4" xfId="47739"/>
    <cellStyle name="Vírgula 7 4 2 2 2 2 2 5" xfId="47740"/>
    <cellStyle name="Vírgula 7 4 2 2 2 2 2 5 2" xfId="47741"/>
    <cellStyle name="Vírgula 7 4 2 2 2 2 2 5 3" xfId="47742"/>
    <cellStyle name="Vírgula 7 4 2 2 2 2 2 5 4" xfId="47743"/>
    <cellStyle name="Vírgula 7 4 2 2 2 2 2 6" xfId="47744"/>
    <cellStyle name="Vírgula 7 4 2 2 2 2 2 6 2" xfId="47745"/>
    <cellStyle name="Vírgula 7 4 2 2 2 2 2 6 3" xfId="47746"/>
    <cellStyle name="Vírgula 7 4 2 2 2 2 2 7" xfId="47747"/>
    <cellStyle name="Vírgula 7 4 2 2 2 2 2 8" xfId="47748"/>
    <cellStyle name="Vírgula 7 4 2 2 2 2 2 9" xfId="47749"/>
    <cellStyle name="Vírgula 7 4 2 2 2 2 3" xfId="47750"/>
    <cellStyle name="Vírgula 7 4 2 2 2 2 3 2" xfId="47751"/>
    <cellStyle name="Vírgula 7 4 2 2 2 2 3 2 2" xfId="47752"/>
    <cellStyle name="Vírgula 7 4 2 2 2 2 3 2 3" xfId="47753"/>
    <cellStyle name="Vírgula 7 4 2 2 2 2 3 2 4" xfId="47754"/>
    <cellStyle name="Vírgula 7 4 2 2 2 2 3 3" xfId="47755"/>
    <cellStyle name="Vírgula 7 4 2 2 2 2 3 3 2" xfId="47756"/>
    <cellStyle name="Vírgula 7 4 2 2 2 2 3 3 3" xfId="47757"/>
    <cellStyle name="Vírgula 7 4 2 2 2 2 3 4" xfId="47758"/>
    <cellStyle name="Vírgula 7 4 2 2 2 2 3 5" xfId="47759"/>
    <cellStyle name="Vírgula 7 4 2 2 2 2 3 6" xfId="47760"/>
    <cellStyle name="Vírgula 7 4 2 2 2 2 4" xfId="47761"/>
    <cellStyle name="Vírgula 7 4 2 2 2 2 4 2" xfId="47762"/>
    <cellStyle name="Vírgula 7 4 2 2 2 2 4 3" xfId="47763"/>
    <cellStyle name="Vírgula 7 4 2 2 2 2 4 4" xfId="47764"/>
    <cellStyle name="Vírgula 7 4 2 2 2 2 5" xfId="47765"/>
    <cellStyle name="Vírgula 7 4 2 2 2 2 5 2" xfId="47766"/>
    <cellStyle name="Vírgula 7 4 2 2 2 2 5 3" xfId="47767"/>
    <cellStyle name="Vírgula 7 4 2 2 2 2 5 4" xfId="47768"/>
    <cellStyle name="Vírgula 7 4 2 2 2 2 6" xfId="47769"/>
    <cellStyle name="Vírgula 7 4 2 2 2 2 6 2" xfId="47770"/>
    <cellStyle name="Vírgula 7 4 2 2 2 2 6 3" xfId="47771"/>
    <cellStyle name="Vírgula 7 4 2 2 2 2 6 4" xfId="47772"/>
    <cellStyle name="Vírgula 7 4 2 2 2 2 7" xfId="47773"/>
    <cellStyle name="Vírgula 7 4 2 2 2 2 7 2" xfId="47774"/>
    <cellStyle name="Vírgula 7 4 2 2 2 2 7 3" xfId="47775"/>
    <cellStyle name="Vírgula 7 4 2 2 2 2 8" xfId="47776"/>
    <cellStyle name="Vírgula 7 4 2 2 2 2 9" xfId="47777"/>
    <cellStyle name="Vírgula 7 4 2 2 2 3" xfId="47778"/>
    <cellStyle name="Vírgula 7 4 2 2 2 3 2" xfId="47779"/>
    <cellStyle name="Vírgula 7 4 2 2 2 3 2 2" xfId="47780"/>
    <cellStyle name="Vírgula 7 4 2 2 2 3 2 2 2" xfId="47781"/>
    <cellStyle name="Vírgula 7 4 2 2 2 3 2 2 3" xfId="47782"/>
    <cellStyle name="Vírgula 7 4 2 2 2 3 2 2 4" xfId="47783"/>
    <cellStyle name="Vírgula 7 4 2 2 2 3 2 3" xfId="47784"/>
    <cellStyle name="Vírgula 7 4 2 2 2 3 2 3 2" xfId="47785"/>
    <cellStyle name="Vírgula 7 4 2 2 2 3 2 3 3" xfId="47786"/>
    <cellStyle name="Vírgula 7 4 2 2 2 3 2 4" xfId="47787"/>
    <cellStyle name="Vírgula 7 4 2 2 2 3 2 5" xfId="47788"/>
    <cellStyle name="Vírgula 7 4 2 2 2 3 2 6" xfId="47789"/>
    <cellStyle name="Vírgula 7 4 2 2 2 3 3" xfId="47790"/>
    <cellStyle name="Vírgula 7 4 2 2 2 3 3 2" xfId="47791"/>
    <cellStyle name="Vírgula 7 4 2 2 2 3 3 3" xfId="47792"/>
    <cellStyle name="Vírgula 7 4 2 2 2 3 3 4" xfId="47793"/>
    <cellStyle name="Vírgula 7 4 2 2 2 3 4" xfId="47794"/>
    <cellStyle name="Vírgula 7 4 2 2 2 3 4 2" xfId="47795"/>
    <cellStyle name="Vírgula 7 4 2 2 2 3 4 3" xfId="47796"/>
    <cellStyle name="Vírgula 7 4 2 2 2 3 4 4" xfId="47797"/>
    <cellStyle name="Vírgula 7 4 2 2 2 3 5" xfId="47798"/>
    <cellStyle name="Vírgula 7 4 2 2 2 3 5 2" xfId="47799"/>
    <cellStyle name="Vírgula 7 4 2 2 2 3 5 3" xfId="47800"/>
    <cellStyle name="Vírgula 7 4 2 2 2 3 5 4" xfId="47801"/>
    <cellStyle name="Vírgula 7 4 2 2 2 3 6" xfId="47802"/>
    <cellStyle name="Vírgula 7 4 2 2 2 3 6 2" xfId="47803"/>
    <cellStyle name="Vírgula 7 4 2 2 2 3 6 3" xfId="47804"/>
    <cellStyle name="Vírgula 7 4 2 2 2 3 7" xfId="47805"/>
    <cellStyle name="Vírgula 7 4 2 2 2 3 8" xfId="47806"/>
    <cellStyle name="Vírgula 7 4 2 2 2 3 9" xfId="47807"/>
    <cellStyle name="Vírgula 7 4 2 2 2 4" xfId="47808"/>
    <cellStyle name="Vírgula 7 4 2 2 2 4 2" xfId="47809"/>
    <cellStyle name="Vírgula 7 4 2 2 2 4 2 2" xfId="47810"/>
    <cellStyle name="Vírgula 7 4 2 2 2 4 2 3" xfId="47811"/>
    <cellStyle name="Vírgula 7 4 2 2 2 4 2 4" xfId="47812"/>
    <cellStyle name="Vírgula 7 4 2 2 2 4 3" xfId="47813"/>
    <cellStyle name="Vírgula 7 4 2 2 2 4 3 2" xfId="47814"/>
    <cellStyle name="Vírgula 7 4 2 2 2 4 3 3" xfId="47815"/>
    <cellStyle name="Vírgula 7 4 2 2 2 4 4" xfId="47816"/>
    <cellStyle name="Vírgula 7 4 2 2 2 4 5" xfId="47817"/>
    <cellStyle name="Vírgula 7 4 2 2 2 4 6" xfId="47818"/>
    <cellStyle name="Vírgula 7 4 2 2 2 5" xfId="47819"/>
    <cellStyle name="Vírgula 7 4 2 2 2 5 2" xfId="47820"/>
    <cellStyle name="Vírgula 7 4 2 2 2 5 3" xfId="47821"/>
    <cellStyle name="Vírgula 7 4 2 2 2 5 4" xfId="47822"/>
    <cellStyle name="Vírgula 7 4 2 2 2 6" xfId="47823"/>
    <cellStyle name="Vírgula 7 4 2 2 2 6 2" xfId="47824"/>
    <cellStyle name="Vírgula 7 4 2 2 2 6 3" xfId="47825"/>
    <cellStyle name="Vírgula 7 4 2 2 2 6 4" xfId="47826"/>
    <cellStyle name="Vírgula 7 4 2 2 2 7" xfId="47827"/>
    <cellStyle name="Vírgula 7 4 2 2 2 7 2" xfId="47828"/>
    <cellStyle name="Vírgula 7 4 2 2 2 7 3" xfId="47829"/>
    <cellStyle name="Vírgula 7 4 2 2 2 7 4" xfId="47830"/>
    <cellStyle name="Vírgula 7 4 2 2 2 8" xfId="47831"/>
    <cellStyle name="Vírgula 7 4 2 2 2 8 2" xfId="47832"/>
    <cellStyle name="Vírgula 7 4 2 2 2 8 3" xfId="47833"/>
    <cellStyle name="Vírgula 7 4 2 2 2 9" xfId="47834"/>
    <cellStyle name="Vírgula 7 4 2 2 3" xfId="47835"/>
    <cellStyle name="Vírgula 7 4 2 2 3 10" xfId="47836"/>
    <cellStyle name="Vírgula 7 4 2 2 3 11" xfId="47837"/>
    <cellStyle name="Vírgula 7 4 2 2 3 2" xfId="47838"/>
    <cellStyle name="Vírgula 7 4 2 2 3 2 10" xfId="47839"/>
    <cellStyle name="Vírgula 7 4 2 2 3 2 2" xfId="47840"/>
    <cellStyle name="Vírgula 7 4 2 2 3 2 2 2" xfId="47841"/>
    <cellStyle name="Vírgula 7 4 2 2 3 2 2 2 2" xfId="47842"/>
    <cellStyle name="Vírgula 7 4 2 2 3 2 2 2 2 2" xfId="47843"/>
    <cellStyle name="Vírgula 7 4 2 2 3 2 2 2 2 3" xfId="47844"/>
    <cellStyle name="Vírgula 7 4 2 2 3 2 2 2 2 4" xfId="47845"/>
    <cellStyle name="Vírgula 7 4 2 2 3 2 2 2 3" xfId="47846"/>
    <cellStyle name="Vírgula 7 4 2 2 3 2 2 2 3 2" xfId="47847"/>
    <cellStyle name="Vírgula 7 4 2 2 3 2 2 2 3 3" xfId="47848"/>
    <cellStyle name="Vírgula 7 4 2 2 3 2 2 2 4" xfId="47849"/>
    <cellStyle name="Vírgula 7 4 2 2 3 2 2 2 5" xfId="47850"/>
    <cellStyle name="Vírgula 7 4 2 2 3 2 2 2 6" xfId="47851"/>
    <cellStyle name="Vírgula 7 4 2 2 3 2 2 3" xfId="47852"/>
    <cellStyle name="Vírgula 7 4 2 2 3 2 2 3 2" xfId="47853"/>
    <cellStyle name="Vírgula 7 4 2 2 3 2 2 3 3" xfId="47854"/>
    <cellStyle name="Vírgula 7 4 2 2 3 2 2 3 4" xfId="47855"/>
    <cellStyle name="Vírgula 7 4 2 2 3 2 2 4" xfId="47856"/>
    <cellStyle name="Vírgula 7 4 2 2 3 2 2 4 2" xfId="47857"/>
    <cellStyle name="Vírgula 7 4 2 2 3 2 2 4 3" xfId="47858"/>
    <cellStyle name="Vírgula 7 4 2 2 3 2 2 4 4" xfId="47859"/>
    <cellStyle name="Vírgula 7 4 2 2 3 2 2 5" xfId="47860"/>
    <cellStyle name="Vírgula 7 4 2 2 3 2 2 5 2" xfId="47861"/>
    <cellStyle name="Vírgula 7 4 2 2 3 2 2 5 3" xfId="47862"/>
    <cellStyle name="Vírgula 7 4 2 2 3 2 2 5 4" xfId="47863"/>
    <cellStyle name="Vírgula 7 4 2 2 3 2 2 6" xfId="47864"/>
    <cellStyle name="Vírgula 7 4 2 2 3 2 2 6 2" xfId="47865"/>
    <cellStyle name="Vírgula 7 4 2 2 3 2 2 6 3" xfId="47866"/>
    <cellStyle name="Vírgula 7 4 2 2 3 2 2 7" xfId="47867"/>
    <cellStyle name="Vírgula 7 4 2 2 3 2 2 8" xfId="47868"/>
    <cellStyle name="Vírgula 7 4 2 2 3 2 2 9" xfId="47869"/>
    <cellStyle name="Vírgula 7 4 2 2 3 2 3" xfId="47870"/>
    <cellStyle name="Vírgula 7 4 2 2 3 2 3 2" xfId="47871"/>
    <cellStyle name="Vírgula 7 4 2 2 3 2 3 2 2" xfId="47872"/>
    <cellStyle name="Vírgula 7 4 2 2 3 2 3 2 3" xfId="47873"/>
    <cellStyle name="Vírgula 7 4 2 2 3 2 3 2 4" xfId="47874"/>
    <cellStyle name="Vírgula 7 4 2 2 3 2 3 3" xfId="47875"/>
    <cellStyle name="Vírgula 7 4 2 2 3 2 3 3 2" xfId="47876"/>
    <cellStyle name="Vírgula 7 4 2 2 3 2 3 3 3" xfId="47877"/>
    <cellStyle name="Vírgula 7 4 2 2 3 2 3 4" xfId="47878"/>
    <cellStyle name="Vírgula 7 4 2 2 3 2 3 5" xfId="47879"/>
    <cellStyle name="Vírgula 7 4 2 2 3 2 3 6" xfId="47880"/>
    <cellStyle name="Vírgula 7 4 2 2 3 2 4" xfId="47881"/>
    <cellStyle name="Vírgula 7 4 2 2 3 2 4 2" xfId="47882"/>
    <cellStyle name="Vírgula 7 4 2 2 3 2 4 3" xfId="47883"/>
    <cellStyle name="Vírgula 7 4 2 2 3 2 4 4" xfId="47884"/>
    <cellStyle name="Vírgula 7 4 2 2 3 2 5" xfId="47885"/>
    <cellStyle name="Vírgula 7 4 2 2 3 2 5 2" xfId="47886"/>
    <cellStyle name="Vírgula 7 4 2 2 3 2 5 3" xfId="47887"/>
    <cellStyle name="Vírgula 7 4 2 2 3 2 5 4" xfId="47888"/>
    <cellStyle name="Vírgula 7 4 2 2 3 2 6" xfId="47889"/>
    <cellStyle name="Vírgula 7 4 2 2 3 2 6 2" xfId="47890"/>
    <cellStyle name="Vírgula 7 4 2 2 3 2 6 3" xfId="47891"/>
    <cellStyle name="Vírgula 7 4 2 2 3 2 6 4" xfId="47892"/>
    <cellStyle name="Vírgula 7 4 2 2 3 2 7" xfId="47893"/>
    <cellStyle name="Vírgula 7 4 2 2 3 2 7 2" xfId="47894"/>
    <cellStyle name="Vírgula 7 4 2 2 3 2 7 3" xfId="47895"/>
    <cellStyle name="Vírgula 7 4 2 2 3 2 8" xfId="47896"/>
    <cellStyle name="Vírgula 7 4 2 2 3 2 9" xfId="47897"/>
    <cellStyle name="Vírgula 7 4 2 2 3 3" xfId="47898"/>
    <cellStyle name="Vírgula 7 4 2 2 3 3 2" xfId="47899"/>
    <cellStyle name="Vírgula 7 4 2 2 3 3 2 2" xfId="47900"/>
    <cellStyle name="Vírgula 7 4 2 2 3 3 2 2 2" xfId="47901"/>
    <cellStyle name="Vírgula 7 4 2 2 3 3 2 2 3" xfId="47902"/>
    <cellStyle name="Vírgula 7 4 2 2 3 3 2 2 4" xfId="47903"/>
    <cellStyle name="Vírgula 7 4 2 2 3 3 2 3" xfId="47904"/>
    <cellStyle name="Vírgula 7 4 2 2 3 3 2 3 2" xfId="47905"/>
    <cellStyle name="Vírgula 7 4 2 2 3 3 2 3 3" xfId="47906"/>
    <cellStyle name="Vírgula 7 4 2 2 3 3 2 4" xfId="47907"/>
    <cellStyle name="Vírgula 7 4 2 2 3 3 2 5" xfId="47908"/>
    <cellStyle name="Vírgula 7 4 2 2 3 3 2 6" xfId="47909"/>
    <cellStyle name="Vírgula 7 4 2 2 3 3 3" xfId="47910"/>
    <cellStyle name="Vírgula 7 4 2 2 3 3 3 2" xfId="47911"/>
    <cellStyle name="Vírgula 7 4 2 2 3 3 3 3" xfId="47912"/>
    <cellStyle name="Vírgula 7 4 2 2 3 3 3 4" xfId="47913"/>
    <cellStyle name="Vírgula 7 4 2 2 3 3 4" xfId="47914"/>
    <cellStyle name="Vírgula 7 4 2 2 3 3 4 2" xfId="47915"/>
    <cellStyle name="Vírgula 7 4 2 2 3 3 4 3" xfId="47916"/>
    <cellStyle name="Vírgula 7 4 2 2 3 3 4 4" xfId="47917"/>
    <cellStyle name="Vírgula 7 4 2 2 3 3 5" xfId="47918"/>
    <cellStyle name="Vírgula 7 4 2 2 3 3 5 2" xfId="47919"/>
    <cellStyle name="Vírgula 7 4 2 2 3 3 5 3" xfId="47920"/>
    <cellStyle name="Vírgula 7 4 2 2 3 3 5 4" xfId="47921"/>
    <cellStyle name="Vírgula 7 4 2 2 3 3 6" xfId="47922"/>
    <cellStyle name="Vírgula 7 4 2 2 3 3 6 2" xfId="47923"/>
    <cellStyle name="Vírgula 7 4 2 2 3 3 6 3" xfId="47924"/>
    <cellStyle name="Vírgula 7 4 2 2 3 3 7" xfId="47925"/>
    <cellStyle name="Vírgula 7 4 2 2 3 3 8" xfId="47926"/>
    <cellStyle name="Vírgula 7 4 2 2 3 3 9" xfId="47927"/>
    <cellStyle name="Vírgula 7 4 2 2 3 4" xfId="47928"/>
    <cellStyle name="Vírgula 7 4 2 2 3 4 2" xfId="47929"/>
    <cellStyle name="Vírgula 7 4 2 2 3 4 2 2" xfId="47930"/>
    <cellStyle name="Vírgula 7 4 2 2 3 4 2 3" xfId="47931"/>
    <cellStyle name="Vírgula 7 4 2 2 3 4 2 4" xfId="47932"/>
    <cellStyle name="Vírgula 7 4 2 2 3 4 3" xfId="47933"/>
    <cellStyle name="Vírgula 7 4 2 2 3 4 3 2" xfId="47934"/>
    <cellStyle name="Vírgula 7 4 2 2 3 4 3 3" xfId="47935"/>
    <cellStyle name="Vírgula 7 4 2 2 3 4 4" xfId="47936"/>
    <cellStyle name="Vírgula 7 4 2 2 3 4 5" xfId="47937"/>
    <cellStyle name="Vírgula 7 4 2 2 3 4 6" xfId="47938"/>
    <cellStyle name="Vírgula 7 4 2 2 3 5" xfId="47939"/>
    <cellStyle name="Vírgula 7 4 2 2 3 5 2" xfId="47940"/>
    <cellStyle name="Vírgula 7 4 2 2 3 5 3" xfId="47941"/>
    <cellStyle name="Vírgula 7 4 2 2 3 5 4" xfId="47942"/>
    <cellStyle name="Vírgula 7 4 2 2 3 6" xfId="47943"/>
    <cellStyle name="Vírgula 7 4 2 2 3 6 2" xfId="47944"/>
    <cellStyle name="Vírgula 7 4 2 2 3 6 3" xfId="47945"/>
    <cellStyle name="Vírgula 7 4 2 2 3 6 4" xfId="47946"/>
    <cellStyle name="Vírgula 7 4 2 2 3 7" xfId="47947"/>
    <cellStyle name="Vírgula 7 4 2 2 3 7 2" xfId="47948"/>
    <cellStyle name="Vírgula 7 4 2 2 3 7 3" xfId="47949"/>
    <cellStyle name="Vírgula 7 4 2 2 3 7 4" xfId="47950"/>
    <cellStyle name="Vírgula 7 4 2 2 3 8" xfId="47951"/>
    <cellStyle name="Vírgula 7 4 2 2 3 8 2" xfId="47952"/>
    <cellStyle name="Vírgula 7 4 2 2 3 8 3" xfId="47953"/>
    <cellStyle name="Vírgula 7 4 2 2 3 9" xfId="47954"/>
    <cellStyle name="Vírgula 7 4 2 2 4" xfId="47955"/>
    <cellStyle name="Vírgula 7 4 2 2 4 10" xfId="47956"/>
    <cellStyle name="Vírgula 7 4 2 2 4 2" xfId="47957"/>
    <cellStyle name="Vírgula 7 4 2 2 4 2 2" xfId="47958"/>
    <cellStyle name="Vírgula 7 4 2 2 4 2 2 2" xfId="47959"/>
    <cellStyle name="Vírgula 7 4 2 2 4 2 2 2 2" xfId="47960"/>
    <cellStyle name="Vírgula 7 4 2 2 4 2 2 2 3" xfId="47961"/>
    <cellStyle name="Vírgula 7 4 2 2 4 2 2 2 4" xfId="47962"/>
    <cellStyle name="Vírgula 7 4 2 2 4 2 2 3" xfId="47963"/>
    <cellStyle name="Vírgula 7 4 2 2 4 2 2 3 2" xfId="47964"/>
    <cellStyle name="Vírgula 7 4 2 2 4 2 2 3 3" xfId="47965"/>
    <cellStyle name="Vírgula 7 4 2 2 4 2 2 4" xfId="47966"/>
    <cellStyle name="Vírgula 7 4 2 2 4 2 2 5" xfId="47967"/>
    <cellStyle name="Vírgula 7 4 2 2 4 2 2 6" xfId="47968"/>
    <cellStyle name="Vírgula 7 4 2 2 4 2 3" xfId="47969"/>
    <cellStyle name="Vírgula 7 4 2 2 4 2 3 2" xfId="47970"/>
    <cellStyle name="Vírgula 7 4 2 2 4 2 3 3" xfId="47971"/>
    <cellStyle name="Vírgula 7 4 2 2 4 2 3 4" xfId="47972"/>
    <cellStyle name="Vírgula 7 4 2 2 4 2 4" xfId="47973"/>
    <cellStyle name="Vírgula 7 4 2 2 4 2 4 2" xfId="47974"/>
    <cellStyle name="Vírgula 7 4 2 2 4 2 4 3" xfId="47975"/>
    <cellStyle name="Vírgula 7 4 2 2 4 2 4 4" xfId="47976"/>
    <cellStyle name="Vírgula 7 4 2 2 4 2 5" xfId="47977"/>
    <cellStyle name="Vírgula 7 4 2 2 4 2 5 2" xfId="47978"/>
    <cellStyle name="Vírgula 7 4 2 2 4 2 5 3" xfId="47979"/>
    <cellStyle name="Vírgula 7 4 2 2 4 2 5 4" xfId="47980"/>
    <cellStyle name="Vírgula 7 4 2 2 4 2 6" xfId="47981"/>
    <cellStyle name="Vírgula 7 4 2 2 4 2 6 2" xfId="47982"/>
    <cellStyle name="Vírgula 7 4 2 2 4 2 6 3" xfId="47983"/>
    <cellStyle name="Vírgula 7 4 2 2 4 2 7" xfId="47984"/>
    <cellStyle name="Vírgula 7 4 2 2 4 2 8" xfId="47985"/>
    <cellStyle name="Vírgula 7 4 2 2 4 2 9" xfId="47986"/>
    <cellStyle name="Vírgula 7 4 2 2 4 3" xfId="47987"/>
    <cellStyle name="Vírgula 7 4 2 2 4 3 2" xfId="47988"/>
    <cellStyle name="Vírgula 7 4 2 2 4 3 2 2" xfId="47989"/>
    <cellStyle name="Vírgula 7 4 2 2 4 3 2 3" xfId="47990"/>
    <cellStyle name="Vírgula 7 4 2 2 4 3 2 4" xfId="47991"/>
    <cellStyle name="Vírgula 7 4 2 2 4 3 3" xfId="47992"/>
    <cellStyle name="Vírgula 7 4 2 2 4 3 3 2" xfId="47993"/>
    <cellStyle name="Vírgula 7 4 2 2 4 3 3 3" xfId="47994"/>
    <cellStyle name="Vírgula 7 4 2 2 4 3 4" xfId="47995"/>
    <cellStyle name="Vírgula 7 4 2 2 4 3 5" xfId="47996"/>
    <cellStyle name="Vírgula 7 4 2 2 4 3 6" xfId="47997"/>
    <cellStyle name="Vírgula 7 4 2 2 4 4" xfId="47998"/>
    <cellStyle name="Vírgula 7 4 2 2 4 4 2" xfId="47999"/>
    <cellStyle name="Vírgula 7 4 2 2 4 4 3" xfId="48000"/>
    <cellStyle name="Vírgula 7 4 2 2 4 4 4" xfId="48001"/>
    <cellStyle name="Vírgula 7 4 2 2 4 5" xfId="48002"/>
    <cellStyle name="Vírgula 7 4 2 2 4 5 2" xfId="48003"/>
    <cellStyle name="Vírgula 7 4 2 2 4 5 3" xfId="48004"/>
    <cellStyle name="Vírgula 7 4 2 2 4 5 4" xfId="48005"/>
    <cellStyle name="Vírgula 7 4 2 2 4 6" xfId="48006"/>
    <cellStyle name="Vírgula 7 4 2 2 4 6 2" xfId="48007"/>
    <cellStyle name="Vírgula 7 4 2 2 4 6 3" xfId="48008"/>
    <cellStyle name="Vírgula 7 4 2 2 4 6 4" xfId="48009"/>
    <cellStyle name="Vírgula 7 4 2 2 4 7" xfId="48010"/>
    <cellStyle name="Vírgula 7 4 2 2 4 7 2" xfId="48011"/>
    <cellStyle name="Vírgula 7 4 2 2 4 7 3" xfId="48012"/>
    <cellStyle name="Vírgula 7 4 2 2 4 8" xfId="48013"/>
    <cellStyle name="Vírgula 7 4 2 2 4 9" xfId="48014"/>
    <cellStyle name="Vírgula 7 4 2 2 5" xfId="48015"/>
    <cellStyle name="Vírgula 7 4 2 2 5 2" xfId="48016"/>
    <cellStyle name="Vírgula 7 4 2 2 5 2 2" xfId="48017"/>
    <cellStyle name="Vírgula 7 4 2 2 5 2 2 2" xfId="48018"/>
    <cellStyle name="Vírgula 7 4 2 2 5 2 2 3" xfId="48019"/>
    <cellStyle name="Vírgula 7 4 2 2 5 2 2 4" xfId="48020"/>
    <cellStyle name="Vírgula 7 4 2 2 5 2 3" xfId="48021"/>
    <cellStyle name="Vírgula 7 4 2 2 5 2 3 2" xfId="48022"/>
    <cellStyle name="Vírgula 7 4 2 2 5 2 3 3" xfId="48023"/>
    <cellStyle name="Vírgula 7 4 2 2 5 2 4" xfId="48024"/>
    <cellStyle name="Vírgula 7 4 2 2 5 2 5" xfId="48025"/>
    <cellStyle name="Vírgula 7 4 2 2 5 2 6" xfId="48026"/>
    <cellStyle name="Vírgula 7 4 2 2 5 3" xfId="48027"/>
    <cellStyle name="Vírgula 7 4 2 2 5 3 2" xfId="48028"/>
    <cellStyle name="Vírgula 7 4 2 2 5 3 3" xfId="48029"/>
    <cellStyle name="Vírgula 7 4 2 2 5 3 4" xfId="48030"/>
    <cellStyle name="Vírgula 7 4 2 2 5 4" xfId="48031"/>
    <cellStyle name="Vírgula 7 4 2 2 5 4 2" xfId="48032"/>
    <cellStyle name="Vírgula 7 4 2 2 5 4 3" xfId="48033"/>
    <cellStyle name="Vírgula 7 4 2 2 5 4 4" xfId="48034"/>
    <cellStyle name="Vírgula 7 4 2 2 5 5" xfId="48035"/>
    <cellStyle name="Vírgula 7 4 2 2 5 5 2" xfId="48036"/>
    <cellStyle name="Vírgula 7 4 2 2 5 5 3" xfId="48037"/>
    <cellStyle name="Vírgula 7 4 2 2 5 5 4" xfId="48038"/>
    <cellStyle name="Vírgula 7 4 2 2 5 6" xfId="48039"/>
    <cellStyle name="Vírgula 7 4 2 2 5 6 2" xfId="48040"/>
    <cellStyle name="Vírgula 7 4 2 2 5 6 3" xfId="48041"/>
    <cellStyle name="Vírgula 7 4 2 2 5 7" xfId="48042"/>
    <cellStyle name="Vírgula 7 4 2 2 5 8" xfId="48043"/>
    <cellStyle name="Vírgula 7 4 2 2 5 9" xfId="48044"/>
    <cellStyle name="Vírgula 7 4 2 2 6" xfId="48045"/>
    <cellStyle name="Vírgula 7 4 2 2 6 2" xfId="48046"/>
    <cellStyle name="Vírgula 7 4 2 2 6 2 2" xfId="48047"/>
    <cellStyle name="Vírgula 7 4 2 2 6 2 2 2" xfId="48048"/>
    <cellStyle name="Vírgula 7 4 2 2 6 2 2 3" xfId="48049"/>
    <cellStyle name="Vírgula 7 4 2 2 6 2 2 4" xfId="48050"/>
    <cellStyle name="Vírgula 7 4 2 2 6 2 3" xfId="48051"/>
    <cellStyle name="Vírgula 7 4 2 2 6 2 3 2" xfId="48052"/>
    <cellStyle name="Vírgula 7 4 2 2 6 2 3 3" xfId="48053"/>
    <cellStyle name="Vírgula 7 4 2 2 6 2 4" xfId="48054"/>
    <cellStyle name="Vírgula 7 4 2 2 6 2 5" xfId="48055"/>
    <cellStyle name="Vírgula 7 4 2 2 6 2 6" xfId="48056"/>
    <cellStyle name="Vírgula 7 4 2 2 6 3" xfId="48057"/>
    <cellStyle name="Vírgula 7 4 2 2 6 3 2" xfId="48058"/>
    <cellStyle name="Vírgula 7 4 2 2 6 3 3" xfId="48059"/>
    <cellStyle name="Vírgula 7 4 2 2 6 3 4" xfId="48060"/>
    <cellStyle name="Vírgula 7 4 2 2 6 4" xfId="48061"/>
    <cellStyle name="Vírgula 7 4 2 2 6 4 2" xfId="48062"/>
    <cellStyle name="Vírgula 7 4 2 2 6 4 3" xfId="48063"/>
    <cellStyle name="Vírgula 7 4 2 2 6 4 4" xfId="48064"/>
    <cellStyle name="Vírgula 7 4 2 2 6 5" xfId="48065"/>
    <cellStyle name="Vírgula 7 4 2 2 6 5 2" xfId="48066"/>
    <cellStyle name="Vírgula 7 4 2 2 6 5 3" xfId="48067"/>
    <cellStyle name="Vírgula 7 4 2 2 6 5 4" xfId="48068"/>
    <cellStyle name="Vírgula 7 4 2 2 6 6" xfId="48069"/>
    <cellStyle name="Vírgula 7 4 2 2 6 6 2" xfId="48070"/>
    <cellStyle name="Vírgula 7 4 2 2 6 6 3" xfId="48071"/>
    <cellStyle name="Vírgula 7 4 2 2 6 7" xfId="48072"/>
    <cellStyle name="Vírgula 7 4 2 2 6 8" xfId="48073"/>
    <cellStyle name="Vírgula 7 4 2 2 6 9" xfId="48074"/>
    <cellStyle name="Vírgula 7 4 2 2 7" xfId="48075"/>
    <cellStyle name="Vírgula 7 4 2 2 7 2" xfId="48076"/>
    <cellStyle name="Vírgula 7 4 2 2 7 2 2" xfId="48077"/>
    <cellStyle name="Vírgula 7 4 2 2 7 2 2 2" xfId="48078"/>
    <cellStyle name="Vírgula 7 4 2 2 7 2 2 3" xfId="48079"/>
    <cellStyle name="Vírgula 7 4 2 2 7 2 2 4" xfId="48080"/>
    <cellStyle name="Vírgula 7 4 2 2 7 2 3" xfId="48081"/>
    <cellStyle name="Vírgula 7 4 2 2 7 2 3 2" xfId="48082"/>
    <cellStyle name="Vírgula 7 4 2 2 7 2 3 3" xfId="48083"/>
    <cellStyle name="Vírgula 7 4 2 2 7 2 4" xfId="48084"/>
    <cellStyle name="Vírgula 7 4 2 2 7 2 5" xfId="48085"/>
    <cellStyle name="Vírgula 7 4 2 2 7 2 6" xfId="48086"/>
    <cellStyle name="Vírgula 7 4 2 2 7 3" xfId="48087"/>
    <cellStyle name="Vírgula 7 4 2 2 7 3 2" xfId="48088"/>
    <cellStyle name="Vírgula 7 4 2 2 7 3 3" xfId="48089"/>
    <cellStyle name="Vírgula 7 4 2 2 7 3 4" xfId="48090"/>
    <cellStyle name="Vírgula 7 4 2 2 7 4" xfId="48091"/>
    <cellStyle name="Vírgula 7 4 2 2 7 4 2" xfId="48092"/>
    <cellStyle name="Vírgula 7 4 2 2 7 4 3" xfId="48093"/>
    <cellStyle name="Vírgula 7 4 2 2 7 4 4" xfId="48094"/>
    <cellStyle name="Vírgula 7 4 2 2 7 5" xfId="48095"/>
    <cellStyle name="Vírgula 7 4 2 2 7 5 2" xfId="48096"/>
    <cellStyle name="Vírgula 7 4 2 2 7 5 3" xfId="48097"/>
    <cellStyle name="Vírgula 7 4 2 2 7 6" xfId="48098"/>
    <cellStyle name="Vírgula 7 4 2 2 7 7" xfId="48099"/>
    <cellStyle name="Vírgula 7 4 2 2 7 8" xfId="48100"/>
    <cellStyle name="Vírgula 7 4 2 2 8" xfId="48101"/>
    <cellStyle name="Vírgula 7 4 2 2 8 2" xfId="48102"/>
    <cellStyle name="Vírgula 7 4 2 2 8 2 2" xfId="48103"/>
    <cellStyle name="Vírgula 7 4 2 2 8 2 3" xfId="48104"/>
    <cellStyle name="Vírgula 7 4 2 2 8 2 4" xfId="48105"/>
    <cellStyle name="Vírgula 7 4 2 2 8 3" xfId="48106"/>
    <cellStyle name="Vírgula 7 4 2 2 8 3 2" xfId="48107"/>
    <cellStyle name="Vírgula 7 4 2 2 8 3 3" xfId="48108"/>
    <cellStyle name="Vírgula 7 4 2 2 8 4" xfId="48109"/>
    <cellStyle name="Vírgula 7 4 2 2 8 5" xfId="48110"/>
    <cellStyle name="Vírgula 7 4 2 2 8 6" xfId="48111"/>
    <cellStyle name="Vírgula 7 4 2 2 9" xfId="48112"/>
    <cellStyle name="Vírgula 7 4 2 2 9 2" xfId="48113"/>
    <cellStyle name="Vírgula 7 4 2 2 9 3" xfId="48114"/>
    <cellStyle name="Vírgula 7 4 2 2 9 4" xfId="48115"/>
    <cellStyle name="Vírgula 7 4 2 3" xfId="48116"/>
    <cellStyle name="Vírgula 7 4 2 3 10" xfId="48117"/>
    <cellStyle name="Vírgula 7 4 2 3 11" xfId="48118"/>
    <cellStyle name="Vírgula 7 4 2 3 2" xfId="48119"/>
    <cellStyle name="Vírgula 7 4 2 3 2 10" xfId="48120"/>
    <cellStyle name="Vírgula 7 4 2 3 2 2" xfId="48121"/>
    <cellStyle name="Vírgula 7 4 2 3 2 2 2" xfId="48122"/>
    <cellStyle name="Vírgula 7 4 2 3 2 2 2 2" xfId="48123"/>
    <cellStyle name="Vírgula 7 4 2 3 2 2 2 2 2" xfId="48124"/>
    <cellStyle name="Vírgula 7 4 2 3 2 2 2 2 3" xfId="48125"/>
    <cellStyle name="Vírgula 7 4 2 3 2 2 2 2 4" xfId="48126"/>
    <cellStyle name="Vírgula 7 4 2 3 2 2 2 3" xfId="48127"/>
    <cellStyle name="Vírgula 7 4 2 3 2 2 2 3 2" xfId="48128"/>
    <cellStyle name="Vírgula 7 4 2 3 2 2 2 3 3" xfId="48129"/>
    <cellStyle name="Vírgula 7 4 2 3 2 2 2 4" xfId="48130"/>
    <cellStyle name="Vírgula 7 4 2 3 2 2 2 5" xfId="48131"/>
    <cellStyle name="Vírgula 7 4 2 3 2 2 2 6" xfId="48132"/>
    <cellStyle name="Vírgula 7 4 2 3 2 2 3" xfId="48133"/>
    <cellStyle name="Vírgula 7 4 2 3 2 2 3 2" xfId="48134"/>
    <cellStyle name="Vírgula 7 4 2 3 2 2 3 3" xfId="48135"/>
    <cellStyle name="Vírgula 7 4 2 3 2 2 3 4" xfId="48136"/>
    <cellStyle name="Vírgula 7 4 2 3 2 2 4" xfId="48137"/>
    <cellStyle name="Vírgula 7 4 2 3 2 2 4 2" xfId="48138"/>
    <cellStyle name="Vírgula 7 4 2 3 2 2 4 3" xfId="48139"/>
    <cellStyle name="Vírgula 7 4 2 3 2 2 4 4" xfId="48140"/>
    <cellStyle name="Vírgula 7 4 2 3 2 2 5" xfId="48141"/>
    <cellStyle name="Vírgula 7 4 2 3 2 2 5 2" xfId="48142"/>
    <cellStyle name="Vírgula 7 4 2 3 2 2 5 3" xfId="48143"/>
    <cellStyle name="Vírgula 7 4 2 3 2 2 5 4" xfId="48144"/>
    <cellStyle name="Vírgula 7 4 2 3 2 2 6" xfId="48145"/>
    <cellStyle name="Vírgula 7 4 2 3 2 2 6 2" xfId="48146"/>
    <cellStyle name="Vírgula 7 4 2 3 2 2 6 3" xfId="48147"/>
    <cellStyle name="Vírgula 7 4 2 3 2 2 7" xfId="48148"/>
    <cellStyle name="Vírgula 7 4 2 3 2 2 8" xfId="48149"/>
    <cellStyle name="Vírgula 7 4 2 3 2 2 9" xfId="48150"/>
    <cellStyle name="Vírgula 7 4 2 3 2 3" xfId="48151"/>
    <cellStyle name="Vírgula 7 4 2 3 2 3 2" xfId="48152"/>
    <cellStyle name="Vírgula 7 4 2 3 2 3 2 2" xfId="48153"/>
    <cellStyle name="Vírgula 7 4 2 3 2 3 2 3" xfId="48154"/>
    <cellStyle name="Vírgula 7 4 2 3 2 3 2 4" xfId="48155"/>
    <cellStyle name="Vírgula 7 4 2 3 2 3 3" xfId="48156"/>
    <cellStyle name="Vírgula 7 4 2 3 2 3 3 2" xfId="48157"/>
    <cellStyle name="Vírgula 7 4 2 3 2 3 3 3" xfId="48158"/>
    <cellStyle name="Vírgula 7 4 2 3 2 3 4" xfId="48159"/>
    <cellStyle name="Vírgula 7 4 2 3 2 3 5" xfId="48160"/>
    <cellStyle name="Vírgula 7 4 2 3 2 3 6" xfId="48161"/>
    <cellStyle name="Vírgula 7 4 2 3 2 4" xfId="48162"/>
    <cellStyle name="Vírgula 7 4 2 3 2 4 2" xfId="48163"/>
    <cellStyle name="Vírgula 7 4 2 3 2 4 3" xfId="48164"/>
    <cellStyle name="Vírgula 7 4 2 3 2 4 4" xfId="48165"/>
    <cellStyle name="Vírgula 7 4 2 3 2 5" xfId="48166"/>
    <cellStyle name="Vírgula 7 4 2 3 2 5 2" xfId="48167"/>
    <cellStyle name="Vírgula 7 4 2 3 2 5 3" xfId="48168"/>
    <cellStyle name="Vírgula 7 4 2 3 2 5 4" xfId="48169"/>
    <cellStyle name="Vírgula 7 4 2 3 2 6" xfId="48170"/>
    <cellStyle name="Vírgula 7 4 2 3 2 6 2" xfId="48171"/>
    <cellStyle name="Vírgula 7 4 2 3 2 6 3" xfId="48172"/>
    <cellStyle name="Vírgula 7 4 2 3 2 6 4" xfId="48173"/>
    <cellStyle name="Vírgula 7 4 2 3 2 7" xfId="48174"/>
    <cellStyle name="Vírgula 7 4 2 3 2 7 2" xfId="48175"/>
    <cellStyle name="Vírgula 7 4 2 3 2 7 3" xfId="48176"/>
    <cellStyle name="Vírgula 7 4 2 3 2 8" xfId="48177"/>
    <cellStyle name="Vírgula 7 4 2 3 2 9" xfId="48178"/>
    <cellStyle name="Vírgula 7 4 2 3 3" xfId="48179"/>
    <cellStyle name="Vírgula 7 4 2 3 3 2" xfId="48180"/>
    <cellStyle name="Vírgula 7 4 2 3 3 2 2" xfId="48181"/>
    <cellStyle name="Vírgula 7 4 2 3 3 2 2 2" xfId="48182"/>
    <cellStyle name="Vírgula 7 4 2 3 3 2 2 3" xfId="48183"/>
    <cellStyle name="Vírgula 7 4 2 3 3 2 2 4" xfId="48184"/>
    <cellStyle name="Vírgula 7 4 2 3 3 2 3" xfId="48185"/>
    <cellStyle name="Vírgula 7 4 2 3 3 2 3 2" xfId="48186"/>
    <cellStyle name="Vírgula 7 4 2 3 3 2 3 3" xfId="48187"/>
    <cellStyle name="Vírgula 7 4 2 3 3 2 4" xfId="48188"/>
    <cellStyle name="Vírgula 7 4 2 3 3 2 5" xfId="48189"/>
    <cellStyle name="Vírgula 7 4 2 3 3 2 6" xfId="48190"/>
    <cellStyle name="Vírgula 7 4 2 3 3 3" xfId="48191"/>
    <cellStyle name="Vírgula 7 4 2 3 3 3 2" xfId="48192"/>
    <cellStyle name="Vírgula 7 4 2 3 3 3 3" xfId="48193"/>
    <cellStyle name="Vírgula 7 4 2 3 3 3 4" xfId="48194"/>
    <cellStyle name="Vírgula 7 4 2 3 3 4" xfId="48195"/>
    <cellStyle name="Vírgula 7 4 2 3 3 4 2" xfId="48196"/>
    <cellStyle name="Vírgula 7 4 2 3 3 4 3" xfId="48197"/>
    <cellStyle name="Vírgula 7 4 2 3 3 4 4" xfId="48198"/>
    <cellStyle name="Vírgula 7 4 2 3 3 5" xfId="48199"/>
    <cellStyle name="Vírgula 7 4 2 3 3 5 2" xfId="48200"/>
    <cellStyle name="Vírgula 7 4 2 3 3 5 3" xfId="48201"/>
    <cellStyle name="Vírgula 7 4 2 3 3 5 4" xfId="48202"/>
    <cellStyle name="Vírgula 7 4 2 3 3 6" xfId="48203"/>
    <cellStyle name="Vírgula 7 4 2 3 3 6 2" xfId="48204"/>
    <cellStyle name="Vírgula 7 4 2 3 3 6 3" xfId="48205"/>
    <cellStyle name="Vírgula 7 4 2 3 3 7" xfId="48206"/>
    <cellStyle name="Vírgula 7 4 2 3 3 8" xfId="48207"/>
    <cellStyle name="Vírgula 7 4 2 3 3 9" xfId="48208"/>
    <cellStyle name="Vírgula 7 4 2 3 4" xfId="48209"/>
    <cellStyle name="Vírgula 7 4 2 3 4 2" xfId="48210"/>
    <cellStyle name="Vírgula 7 4 2 3 4 2 2" xfId="48211"/>
    <cellStyle name="Vírgula 7 4 2 3 4 2 3" xfId="48212"/>
    <cellStyle name="Vírgula 7 4 2 3 4 2 4" xfId="48213"/>
    <cellStyle name="Vírgula 7 4 2 3 4 3" xfId="48214"/>
    <cellStyle name="Vírgula 7 4 2 3 4 3 2" xfId="48215"/>
    <cellStyle name="Vírgula 7 4 2 3 4 3 3" xfId="48216"/>
    <cellStyle name="Vírgula 7 4 2 3 4 4" xfId="48217"/>
    <cellStyle name="Vírgula 7 4 2 3 4 5" xfId="48218"/>
    <cellStyle name="Vírgula 7 4 2 3 4 6" xfId="48219"/>
    <cellStyle name="Vírgula 7 4 2 3 5" xfId="48220"/>
    <cellStyle name="Vírgula 7 4 2 3 5 2" xfId="48221"/>
    <cellStyle name="Vírgula 7 4 2 3 5 3" xfId="48222"/>
    <cellStyle name="Vírgula 7 4 2 3 5 4" xfId="48223"/>
    <cellStyle name="Vírgula 7 4 2 3 6" xfId="48224"/>
    <cellStyle name="Vírgula 7 4 2 3 6 2" xfId="48225"/>
    <cellStyle name="Vírgula 7 4 2 3 6 3" xfId="48226"/>
    <cellStyle name="Vírgula 7 4 2 3 6 4" xfId="48227"/>
    <cellStyle name="Vírgula 7 4 2 3 7" xfId="48228"/>
    <cellStyle name="Vírgula 7 4 2 3 7 2" xfId="48229"/>
    <cellStyle name="Vírgula 7 4 2 3 7 3" xfId="48230"/>
    <cellStyle name="Vírgula 7 4 2 3 7 4" xfId="48231"/>
    <cellStyle name="Vírgula 7 4 2 3 8" xfId="48232"/>
    <cellStyle name="Vírgula 7 4 2 3 8 2" xfId="48233"/>
    <cellStyle name="Vírgula 7 4 2 3 8 3" xfId="48234"/>
    <cellStyle name="Vírgula 7 4 2 3 9" xfId="48235"/>
    <cellStyle name="Vírgula 7 4 2 4" xfId="48236"/>
    <cellStyle name="Vírgula 7 4 2 4 10" xfId="48237"/>
    <cellStyle name="Vírgula 7 4 2 4 11" xfId="48238"/>
    <cellStyle name="Vírgula 7 4 2 4 2" xfId="48239"/>
    <cellStyle name="Vírgula 7 4 2 4 2 10" xfId="48240"/>
    <cellStyle name="Vírgula 7 4 2 4 2 2" xfId="48241"/>
    <cellStyle name="Vírgula 7 4 2 4 2 2 2" xfId="48242"/>
    <cellStyle name="Vírgula 7 4 2 4 2 2 2 2" xfId="48243"/>
    <cellStyle name="Vírgula 7 4 2 4 2 2 2 2 2" xfId="48244"/>
    <cellStyle name="Vírgula 7 4 2 4 2 2 2 2 3" xfId="48245"/>
    <cellStyle name="Vírgula 7 4 2 4 2 2 2 2 4" xfId="48246"/>
    <cellStyle name="Vírgula 7 4 2 4 2 2 2 3" xfId="48247"/>
    <cellStyle name="Vírgula 7 4 2 4 2 2 2 3 2" xfId="48248"/>
    <cellStyle name="Vírgula 7 4 2 4 2 2 2 3 3" xfId="48249"/>
    <cellStyle name="Vírgula 7 4 2 4 2 2 2 4" xfId="48250"/>
    <cellStyle name="Vírgula 7 4 2 4 2 2 2 5" xfId="48251"/>
    <cellStyle name="Vírgula 7 4 2 4 2 2 2 6" xfId="48252"/>
    <cellStyle name="Vírgula 7 4 2 4 2 2 3" xfId="48253"/>
    <cellStyle name="Vírgula 7 4 2 4 2 2 3 2" xfId="48254"/>
    <cellStyle name="Vírgula 7 4 2 4 2 2 3 3" xfId="48255"/>
    <cellStyle name="Vírgula 7 4 2 4 2 2 3 4" xfId="48256"/>
    <cellStyle name="Vírgula 7 4 2 4 2 2 4" xfId="48257"/>
    <cellStyle name="Vírgula 7 4 2 4 2 2 4 2" xfId="48258"/>
    <cellStyle name="Vírgula 7 4 2 4 2 2 4 3" xfId="48259"/>
    <cellStyle name="Vírgula 7 4 2 4 2 2 4 4" xfId="48260"/>
    <cellStyle name="Vírgula 7 4 2 4 2 2 5" xfId="48261"/>
    <cellStyle name="Vírgula 7 4 2 4 2 2 5 2" xfId="48262"/>
    <cellStyle name="Vírgula 7 4 2 4 2 2 5 3" xfId="48263"/>
    <cellStyle name="Vírgula 7 4 2 4 2 2 5 4" xfId="48264"/>
    <cellStyle name="Vírgula 7 4 2 4 2 2 6" xfId="48265"/>
    <cellStyle name="Vírgula 7 4 2 4 2 2 6 2" xfId="48266"/>
    <cellStyle name="Vírgula 7 4 2 4 2 2 6 3" xfId="48267"/>
    <cellStyle name="Vírgula 7 4 2 4 2 2 7" xfId="48268"/>
    <cellStyle name="Vírgula 7 4 2 4 2 2 8" xfId="48269"/>
    <cellStyle name="Vírgula 7 4 2 4 2 2 9" xfId="48270"/>
    <cellStyle name="Vírgula 7 4 2 4 2 3" xfId="48271"/>
    <cellStyle name="Vírgula 7 4 2 4 2 3 2" xfId="48272"/>
    <cellStyle name="Vírgula 7 4 2 4 2 3 2 2" xfId="48273"/>
    <cellStyle name="Vírgula 7 4 2 4 2 3 2 3" xfId="48274"/>
    <cellStyle name="Vírgula 7 4 2 4 2 3 2 4" xfId="48275"/>
    <cellStyle name="Vírgula 7 4 2 4 2 3 3" xfId="48276"/>
    <cellStyle name="Vírgula 7 4 2 4 2 3 3 2" xfId="48277"/>
    <cellStyle name="Vírgula 7 4 2 4 2 3 3 3" xfId="48278"/>
    <cellStyle name="Vírgula 7 4 2 4 2 3 4" xfId="48279"/>
    <cellStyle name="Vírgula 7 4 2 4 2 3 5" xfId="48280"/>
    <cellStyle name="Vírgula 7 4 2 4 2 3 6" xfId="48281"/>
    <cellStyle name="Vírgula 7 4 2 4 2 4" xfId="48282"/>
    <cellStyle name="Vírgula 7 4 2 4 2 4 2" xfId="48283"/>
    <cellStyle name="Vírgula 7 4 2 4 2 4 3" xfId="48284"/>
    <cellStyle name="Vírgula 7 4 2 4 2 4 4" xfId="48285"/>
    <cellStyle name="Vírgula 7 4 2 4 2 5" xfId="48286"/>
    <cellStyle name="Vírgula 7 4 2 4 2 5 2" xfId="48287"/>
    <cellStyle name="Vírgula 7 4 2 4 2 5 3" xfId="48288"/>
    <cellStyle name="Vírgula 7 4 2 4 2 5 4" xfId="48289"/>
    <cellStyle name="Vírgula 7 4 2 4 2 6" xfId="48290"/>
    <cellStyle name="Vírgula 7 4 2 4 2 6 2" xfId="48291"/>
    <cellStyle name="Vírgula 7 4 2 4 2 6 3" xfId="48292"/>
    <cellStyle name="Vírgula 7 4 2 4 2 6 4" xfId="48293"/>
    <cellStyle name="Vírgula 7 4 2 4 2 7" xfId="48294"/>
    <cellStyle name="Vírgula 7 4 2 4 2 7 2" xfId="48295"/>
    <cellStyle name="Vírgula 7 4 2 4 2 7 3" xfId="48296"/>
    <cellStyle name="Vírgula 7 4 2 4 2 8" xfId="48297"/>
    <cellStyle name="Vírgula 7 4 2 4 2 9" xfId="48298"/>
    <cellStyle name="Vírgula 7 4 2 4 3" xfId="48299"/>
    <cellStyle name="Vírgula 7 4 2 4 3 2" xfId="48300"/>
    <cellStyle name="Vírgula 7 4 2 4 3 2 2" xfId="48301"/>
    <cellStyle name="Vírgula 7 4 2 4 3 2 2 2" xfId="48302"/>
    <cellStyle name="Vírgula 7 4 2 4 3 2 2 3" xfId="48303"/>
    <cellStyle name="Vírgula 7 4 2 4 3 2 2 4" xfId="48304"/>
    <cellStyle name="Vírgula 7 4 2 4 3 2 3" xfId="48305"/>
    <cellStyle name="Vírgula 7 4 2 4 3 2 3 2" xfId="48306"/>
    <cellStyle name="Vírgula 7 4 2 4 3 2 3 3" xfId="48307"/>
    <cellStyle name="Vírgula 7 4 2 4 3 2 4" xfId="48308"/>
    <cellStyle name="Vírgula 7 4 2 4 3 2 5" xfId="48309"/>
    <cellStyle name="Vírgula 7 4 2 4 3 2 6" xfId="48310"/>
    <cellStyle name="Vírgula 7 4 2 4 3 3" xfId="48311"/>
    <cellStyle name="Vírgula 7 4 2 4 3 3 2" xfId="48312"/>
    <cellStyle name="Vírgula 7 4 2 4 3 3 3" xfId="48313"/>
    <cellStyle name="Vírgula 7 4 2 4 3 3 4" xfId="48314"/>
    <cellStyle name="Vírgula 7 4 2 4 3 4" xfId="48315"/>
    <cellStyle name="Vírgula 7 4 2 4 3 4 2" xfId="48316"/>
    <cellStyle name="Vírgula 7 4 2 4 3 4 3" xfId="48317"/>
    <cellStyle name="Vírgula 7 4 2 4 3 4 4" xfId="48318"/>
    <cellStyle name="Vírgula 7 4 2 4 3 5" xfId="48319"/>
    <cellStyle name="Vírgula 7 4 2 4 3 5 2" xfId="48320"/>
    <cellStyle name="Vírgula 7 4 2 4 3 5 3" xfId="48321"/>
    <cellStyle name="Vírgula 7 4 2 4 3 5 4" xfId="48322"/>
    <cellStyle name="Vírgula 7 4 2 4 3 6" xfId="48323"/>
    <cellStyle name="Vírgula 7 4 2 4 3 6 2" xfId="48324"/>
    <cellStyle name="Vírgula 7 4 2 4 3 6 3" xfId="48325"/>
    <cellStyle name="Vírgula 7 4 2 4 3 7" xfId="48326"/>
    <cellStyle name="Vírgula 7 4 2 4 3 8" xfId="48327"/>
    <cellStyle name="Vírgula 7 4 2 4 3 9" xfId="48328"/>
    <cellStyle name="Vírgula 7 4 2 4 4" xfId="48329"/>
    <cellStyle name="Vírgula 7 4 2 4 4 2" xfId="48330"/>
    <cellStyle name="Vírgula 7 4 2 4 4 2 2" xfId="48331"/>
    <cellStyle name="Vírgula 7 4 2 4 4 2 3" xfId="48332"/>
    <cellStyle name="Vírgula 7 4 2 4 4 2 4" xfId="48333"/>
    <cellStyle name="Vírgula 7 4 2 4 4 3" xfId="48334"/>
    <cellStyle name="Vírgula 7 4 2 4 4 3 2" xfId="48335"/>
    <cellStyle name="Vírgula 7 4 2 4 4 3 3" xfId="48336"/>
    <cellStyle name="Vírgula 7 4 2 4 4 4" xfId="48337"/>
    <cellStyle name="Vírgula 7 4 2 4 4 5" xfId="48338"/>
    <cellStyle name="Vírgula 7 4 2 4 4 6" xfId="48339"/>
    <cellStyle name="Vírgula 7 4 2 4 5" xfId="48340"/>
    <cellStyle name="Vírgula 7 4 2 4 5 2" xfId="48341"/>
    <cellStyle name="Vírgula 7 4 2 4 5 3" xfId="48342"/>
    <cellStyle name="Vírgula 7 4 2 4 5 4" xfId="48343"/>
    <cellStyle name="Vírgula 7 4 2 4 6" xfId="48344"/>
    <cellStyle name="Vírgula 7 4 2 4 6 2" xfId="48345"/>
    <cellStyle name="Vírgula 7 4 2 4 6 3" xfId="48346"/>
    <cellStyle name="Vírgula 7 4 2 4 6 4" xfId="48347"/>
    <cellStyle name="Vírgula 7 4 2 4 7" xfId="48348"/>
    <cellStyle name="Vírgula 7 4 2 4 7 2" xfId="48349"/>
    <cellStyle name="Vírgula 7 4 2 4 7 3" xfId="48350"/>
    <cellStyle name="Vírgula 7 4 2 4 7 4" xfId="48351"/>
    <cellStyle name="Vírgula 7 4 2 4 8" xfId="48352"/>
    <cellStyle name="Vírgula 7 4 2 4 8 2" xfId="48353"/>
    <cellStyle name="Vírgula 7 4 2 4 8 3" xfId="48354"/>
    <cellStyle name="Vírgula 7 4 2 4 9" xfId="48355"/>
    <cellStyle name="Vírgula 7 4 2 5" xfId="48356"/>
    <cellStyle name="Vírgula 7 4 2 5 10" xfId="48357"/>
    <cellStyle name="Vírgula 7 4 2 5 2" xfId="48358"/>
    <cellStyle name="Vírgula 7 4 2 5 2 2" xfId="48359"/>
    <cellStyle name="Vírgula 7 4 2 5 2 2 2" xfId="48360"/>
    <cellStyle name="Vírgula 7 4 2 5 2 2 2 2" xfId="48361"/>
    <cellStyle name="Vírgula 7 4 2 5 2 2 2 3" xfId="48362"/>
    <cellStyle name="Vírgula 7 4 2 5 2 2 2 4" xfId="48363"/>
    <cellStyle name="Vírgula 7 4 2 5 2 2 3" xfId="48364"/>
    <cellStyle name="Vírgula 7 4 2 5 2 2 3 2" xfId="48365"/>
    <cellStyle name="Vírgula 7 4 2 5 2 2 3 3" xfId="48366"/>
    <cellStyle name="Vírgula 7 4 2 5 2 2 4" xfId="48367"/>
    <cellStyle name="Vírgula 7 4 2 5 2 2 5" xfId="48368"/>
    <cellStyle name="Vírgula 7 4 2 5 2 2 6" xfId="48369"/>
    <cellStyle name="Vírgula 7 4 2 5 2 3" xfId="48370"/>
    <cellStyle name="Vírgula 7 4 2 5 2 3 2" xfId="48371"/>
    <cellStyle name="Vírgula 7 4 2 5 2 3 3" xfId="48372"/>
    <cellStyle name="Vírgula 7 4 2 5 2 3 4" xfId="48373"/>
    <cellStyle name="Vírgula 7 4 2 5 2 4" xfId="48374"/>
    <cellStyle name="Vírgula 7 4 2 5 2 4 2" xfId="48375"/>
    <cellStyle name="Vírgula 7 4 2 5 2 4 3" xfId="48376"/>
    <cellStyle name="Vírgula 7 4 2 5 2 4 4" xfId="48377"/>
    <cellStyle name="Vírgula 7 4 2 5 2 5" xfId="48378"/>
    <cellStyle name="Vírgula 7 4 2 5 2 5 2" xfId="48379"/>
    <cellStyle name="Vírgula 7 4 2 5 2 5 3" xfId="48380"/>
    <cellStyle name="Vírgula 7 4 2 5 2 5 4" xfId="48381"/>
    <cellStyle name="Vírgula 7 4 2 5 2 6" xfId="48382"/>
    <cellStyle name="Vírgula 7 4 2 5 2 6 2" xfId="48383"/>
    <cellStyle name="Vírgula 7 4 2 5 2 6 3" xfId="48384"/>
    <cellStyle name="Vírgula 7 4 2 5 2 7" xfId="48385"/>
    <cellStyle name="Vírgula 7 4 2 5 2 8" xfId="48386"/>
    <cellStyle name="Vírgula 7 4 2 5 2 9" xfId="48387"/>
    <cellStyle name="Vírgula 7 4 2 5 3" xfId="48388"/>
    <cellStyle name="Vírgula 7 4 2 5 3 2" xfId="48389"/>
    <cellStyle name="Vírgula 7 4 2 5 3 2 2" xfId="48390"/>
    <cellStyle name="Vírgula 7 4 2 5 3 2 3" xfId="48391"/>
    <cellStyle name="Vírgula 7 4 2 5 3 2 4" xfId="48392"/>
    <cellStyle name="Vírgula 7 4 2 5 3 3" xfId="48393"/>
    <cellStyle name="Vírgula 7 4 2 5 3 3 2" xfId="48394"/>
    <cellStyle name="Vírgula 7 4 2 5 3 3 3" xfId="48395"/>
    <cellStyle name="Vírgula 7 4 2 5 3 4" xfId="48396"/>
    <cellStyle name="Vírgula 7 4 2 5 3 5" xfId="48397"/>
    <cellStyle name="Vírgula 7 4 2 5 3 6" xfId="48398"/>
    <cellStyle name="Vírgula 7 4 2 5 4" xfId="48399"/>
    <cellStyle name="Vírgula 7 4 2 5 4 2" xfId="48400"/>
    <cellStyle name="Vírgula 7 4 2 5 4 3" xfId="48401"/>
    <cellStyle name="Vírgula 7 4 2 5 4 4" xfId="48402"/>
    <cellStyle name="Vírgula 7 4 2 5 5" xfId="48403"/>
    <cellStyle name="Vírgula 7 4 2 5 5 2" xfId="48404"/>
    <cellStyle name="Vírgula 7 4 2 5 5 3" xfId="48405"/>
    <cellStyle name="Vírgula 7 4 2 5 5 4" xfId="48406"/>
    <cellStyle name="Vírgula 7 4 2 5 6" xfId="48407"/>
    <cellStyle name="Vírgula 7 4 2 5 6 2" xfId="48408"/>
    <cellStyle name="Vírgula 7 4 2 5 6 3" xfId="48409"/>
    <cellStyle name="Vírgula 7 4 2 5 6 4" xfId="48410"/>
    <cellStyle name="Vírgula 7 4 2 5 7" xfId="48411"/>
    <cellStyle name="Vírgula 7 4 2 5 7 2" xfId="48412"/>
    <cellStyle name="Vírgula 7 4 2 5 7 3" xfId="48413"/>
    <cellStyle name="Vírgula 7 4 2 5 8" xfId="48414"/>
    <cellStyle name="Vírgula 7 4 2 5 9" xfId="48415"/>
    <cellStyle name="Vírgula 7 4 2 6" xfId="48416"/>
    <cellStyle name="Vírgula 7 4 2 6 2" xfId="48417"/>
    <cellStyle name="Vírgula 7 4 2 6 2 2" xfId="48418"/>
    <cellStyle name="Vírgula 7 4 2 6 2 2 2" xfId="48419"/>
    <cellStyle name="Vírgula 7 4 2 6 2 2 3" xfId="48420"/>
    <cellStyle name="Vírgula 7 4 2 6 2 2 4" xfId="48421"/>
    <cellStyle name="Vírgula 7 4 2 6 2 3" xfId="48422"/>
    <cellStyle name="Vírgula 7 4 2 6 2 3 2" xfId="48423"/>
    <cellStyle name="Vírgula 7 4 2 6 2 3 3" xfId="48424"/>
    <cellStyle name="Vírgula 7 4 2 6 2 4" xfId="48425"/>
    <cellStyle name="Vírgula 7 4 2 6 2 5" xfId="48426"/>
    <cellStyle name="Vírgula 7 4 2 6 2 6" xfId="48427"/>
    <cellStyle name="Vírgula 7 4 2 6 3" xfId="48428"/>
    <cellStyle name="Vírgula 7 4 2 6 3 2" xfId="48429"/>
    <cellStyle name="Vírgula 7 4 2 6 3 3" xfId="48430"/>
    <cellStyle name="Vírgula 7 4 2 6 3 4" xfId="48431"/>
    <cellStyle name="Vírgula 7 4 2 6 4" xfId="48432"/>
    <cellStyle name="Vírgula 7 4 2 6 4 2" xfId="48433"/>
    <cellStyle name="Vírgula 7 4 2 6 4 3" xfId="48434"/>
    <cellStyle name="Vírgula 7 4 2 6 4 4" xfId="48435"/>
    <cellStyle name="Vírgula 7 4 2 6 5" xfId="48436"/>
    <cellStyle name="Vírgula 7 4 2 6 5 2" xfId="48437"/>
    <cellStyle name="Vírgula 7 4 2 6 5 3" xfId="48438"/>
    <cellStyle name="Vírgula 7 4 2 6 5 4" xfId="48439"/>
    <cellStyle name="Vírgula 7 4 2 6 6" xfId="48440"/>
    <cellStyle name="Vírgula 7 4 2 6 6 2" xfId="48441"/>
    <cellStyle name="Vírgula 7 4 2 6 6 3" xfId="48442"/>
    <cellStyle name="Vírgula 7 4 2 6 7" xfId="48443"/>
    <cellStyle name="Vírgula 7 4 2 6 8" xfId="48444"/>
    <cellStyle name="Vírgula 7 4 2 6 9" xfId="48445"/>
    <cellStyle name="Vírgula 7 4 2 7" xfId="48446"/>
    <cellStyle name="Vírgula 7 4 2 7 2" xfId="48447"/>
    <cellStyle name="Vírgula 7 4 2 7 2 2" xfId="48448"/>
    <cellStyle name="Vírgula 7 4 2 7 2 2 2" xfId="48449"/>
    <cellStyle name="Vírgula 7 4 2 7 2 2 3" xfId="48450"/>
    <cellStyle name="Vírgula 7 4 2 7 2 2 4" xfId="48451"/>
    <cellStyle name="Vírgula 7 4 2 7 2 3" xfId="48452"/>
    <cellStyle name="Vírgula 7 4 2 7 2 3 2" xfId="48453"/>
    <cellStyle name="Vírgula 7 4 2 7 2 3 3" xfId="48454"/>
    <cellStyle name="Vírgula 7 4 2 7 2 4" xfId="48455"/>
    <cellStyle name="Vírgula 7 4 2 7 2 5" xfId="48456"/>
    <cellStyle name="Vírgula 7 4 2 7 2 6" xfId="48457"/>
    <cellStyle name="Vírgula 7 4 2 7 3" xfId="48458"/>
    <cellStyle name="Vírgula 7 4 2 7 3 2" xfId="48459"/>
    <cellStyle name="Vírgula 7 4 2 7 3 3" xfId="48460"/>
    <cellStyle name="Vírgula 7 4 2 7 3 4" xfId="48461"/>
    <cellStyle name="Vírgula 7 4 2 7 4" xfId="48462"/>
    <cellStyle name="Vírgula 7 4 2 7 4 2" xfId="48463"/>
    <cellStyle name="Vírgula 7 4 2 7 4 3" xfId="48464"/>
    <cellStyle name="Vírgula 7 4 2 7 4 4" xfId="48465"/>
    <cellStyle name="Vírgula 7 4 2 7 5" xfId="48466"/>
    <cellStyle name="Vírgula 7 4 2 7 5 2" xfId="48467"/>
    <cellStyle name="Vírgula 7 4 2 7 5 3" xfId="48468"/>
    <cellStyle name="Vírgula 7 4 2 7 5 4" xfId="48469"/>
    <cellStyle name="Vírgula 7 4 2 7 6" xfId="48470"/>
    <cellStyle name="Vírgula 7 4 2 7 6 2" xfId="48471"/>
    <cellStyle name="Vírgula 7 4 2 7 6 3" xfId="48472"/>
    <cellStyle name="Vírgula 7 4 2 7 7" xfId="48473"/>
    <cellStyle name="Vírgula 7 4 2 7 8" xfId="48474"/>
    <cellStyle name="Vírgula 7 4 2 7 9" xfId="48475"/>
    <cellStyle name="Vírgula 7 4 2 8" xfId="48476"/>
    <cellStyle name="Vírgula 7 4 2 8 2" xfId="48477"/>
    <cellStyle name="Vírgula 7 4 2 8 2 2" xfId="48478"/>
    <cellStyle name="Vírgula 7 4 2 8 2 2 2" xfId="48479"/>
    <cellStyle name="Vírgula 7 4 2 8 2 2 3" xfId="48480"/>
    <cellStyle name="Vírgula 7 4 2 8 2 2 4" xfId="48481"/>
    <cellStyle name="Vírgula 7 4 2 8 2 3" xfId="48482"/>
    <cellStyle name="Vírgula 7 4 2 8 2 3 2" xfId="48483"/>
    <cellStyle name="Vírgula 7 4 2 8 2 3 3" xfId="48484"/>
    <cellStyle name="Vírgula 7 4 2 8 2 4" xfId="48485"/>
    <cellStyle name="Vírgula 7 4 2 8 2 5" xfId="48486"/>
    <cellStyle name="Vírgula 7 4 2 8 2 6" xfId="48487"/>
    <cellStyle name="Vírgula 7 4 2 8 3" xfId="48488"/>
    <cellStyle name="Vírgula 7 4 2 8 3 2" xfId="48489"/>
    <cellStyle name="Vírgula 7 4 2 8 3 3" xfId="48490"/>
    <cellStyle name="Vírgula 7 4 2 8 3 4" xfId="48491"/>
    <cellStyle name="Vírgula 7 4 2 8 4" xfId="48492"/>
    <cellStyle name="Vírgula 7 4 2 8 4 2" xfId="48493"/>
    <cellStyle name="Vírgula 7 4 2 8 4 3" xfId="48494"/>
    <cellStyle name="Vírgula 7 4 2 8 4 4" xfId="48495"/>
    <cellStyle name="Vírgula 7 4 2 8 5" xfId="48496"/>
    <cellStyle name="Vírgula 7 4 2 8 5 2" xfId="48497"/>
    <cellStyle name="Vírgula 7 4 2 8 5 3" xfId="48498"/>
    <cellStyle name="Vírgula 7 4 2 8 6" xfId="48499"/>
    <cellStyle name="Vírgula 7 4 2 8 7" xfId="48500"/>
    <cellStyle name="Vírgula 7 4 2 8 8" xfId="48501"/>
    <cellStyle name="Vírgula 7 4 2 9" xfId="48502"/>
    <cellStyle name="Vírgula 7 4 2 9 2" xfId="48503"/>
    <cellStyle name="Vírgula 7 4 2 9 2 2" xfId="48504"/>
    <cellStyle name="Vírgula 7 4 2 9 2 3" xfId="48505"/>
    <cellStyle name="Vírgula 7 4 2 9 2 4" xfId="48506"/>
    <cellStyle name="Vírgula 7 4 2 9 3" xfId="48507"/>
    <cellStyle name="Vírgula 7 4 2 9 3 2" xfId="48508"/>
    <cellStyle name="Vírgula 7 4 2 9 3 3" xfId="48509"/>
    <cellStyle name="Vírgula 7 4 2 9 4" xfId="48510"/>
    <cellStyle name="Vírgula 7 4 2 9 5" xfId="48511"/>
    <cellStyle name="Vírgula 7 4 2 9 6" xfId="48512"/>
    <cellStyle name="Vírgula 7 4 3" xfId="235"/>
    <cellStyle name="Vírgula 7 4 3 10" xfId="48513"/>
    <cellStyle name="Vírgula 7 4 3 10 2" xfId="48514"/>
    <cellStyle name="Vírgula 7 4 3 10 3" xfId="48515"/>
    <cellStyle name="Vírgula 7 4 3 10 4" xfId="48516"/>
    <cellStyle name="Vírgula 7 4 3 11" xfId="48517"/>
    <cellStyle name="Vírgula 7 4 3 11 2" xfId="48518"/>
    <cellStyle name="Vírgula 7 4 3 11 3" xfId="48519"/>
    <cellStyle name="Vírgula 7 4 3 12" xfId="48520"/>
    <cellStyle name="Vírgula 7 4 3 13" xfId="48521"/>
    <cellStyle name="Vírgula 7 4 3 14" xfId="48522"/>
    <cellStyle name="Vírgula 7 4 3 2" xfId="48523"/>
    <cellStyle name="Vírgula 7 4 3 2 10" xfId="48524"/>
    <cellStyle name="Vírgula 7 4 3 2 11" xfId="48525"/>
    <cellStyle name="Vírgula 7 4 3 2 2" xfId="48526"/>
    <cellStyle name="Vírgula 7 4 3 2 2 10" xfId="48527"/>
    <cellStyle name="Vírgula 7 4 3 2 2 2" xfId="48528"/>
    <cellStyle name="Vírgula 7 4 3 2 2 2 2" xfId="48529"/>
    <cellStyle name="Vírgula 7 4 3 2 2 2 2 2" xfId="48530"/>
    <cellStyle name="Vírgula 7 4 3 2 2 2 2 2 2" xfId="48531"/>
    <cellStyle name="Vírgula 7 4 3 2 2 2 2 2 3" xfId="48532"/>
    <cellStyle name="Vírgula 7 4 3 2 2 2 2 2 4" xfId="48533"/>
    <cellStyle name="Vírgula 7 4 3 2 2 2 2 3" xfId="48534"/>
    <cellStyle name="Vírgula 7 4 3 2 2 2 2 3 2" xfId="48535"/>
    <cellStyle name="Vírgula 7 4 3 2 2 2 2 3 3" xfId="48536"/>
    <cellStyle name="Vírgula 7 4 3 2 2 2 2 4" xfId="48537"/>
    <cellStyle name="Vírgula 7 4 3 2 2 2 2 5" xfId="48538"/>
    <cellStyle name="Vírgula 7 4 3 2 2 2 2 6" xfId="48539"/>
    <cellStyle name="Vírgula 7 4 3 2 2 2 3" xfId="48540"/>
    <cellStyle name="Vírgula 7 4 3 2 2 2 3 2" xfId="48541"/>
    <cellStyle name="Vírgula 7 4 3 2 2 2 3 3" xfId="48542"/>
    <cellStyle name="Vírgula 7 4 3 2 2 2 3 4" xfId="48543"/>
    <cellStyle name="Vírgula 7 4 3 2 2 2 4" xfId="48544"/>
    <cellStyle name="Vírgula 7 4 3 2 2 2 4 2" xfId="48545"/>
    <cellStyle name="Vírgula 7 4 3 2 2 2 4 3" xfId="48546"/>
    <cellStyle name="Vírgula 7 4 3 2 2 2 4 4" xfId="48547"/>
    <cellStyle name="Vírgula 7 4 3 2 2 2 5" xfId="48548"/>
    <cellStyle name="Vírgula 7 4 3 2 2 2 5 2" xfId="48549"/>
    <cellStyle name="Vírgula 7 4 3 2 2 2 5 3" xfId="48550"/>
    <cellStyle name="Vírgula 7 4 3 2 2 2 5 4" xfId="48551"/>
    <cellStyle name="Vírgula 7 4 3 2 2 2 6" xfId="48552"/>
    <cellStyle name="Vírgula 7 4 3 2 2 2 6 2" xfId="48553"/>
    <cellStyle name="Vírgula 7 4 3 2 2 2 6 3" xfId="48554"/>
    <cellStyle name="Vírgula 7 4 3 2 2 2 7" xfId="48555"/>
    <cellStyle name="Vírgula 7 4 3 2 2 2 8" xfId="48556"/>
    <cellStyle name="Vírgula 7 4 3 2 2 2 9" xfId="48557"/>
    <cellStyle name="Vírgula 7 4 3 2 2 3" xfId="48558"/>
    <cellStyle name="Vírgula 7 4 3 2 2 3 2" xfId="48559"/>
    <cellStyle name="Vírgula 7 4 3 2 2 3 2 2" xfId="48560"/>
    <cellStyle name="Vírgula 7 4 3 2 2 3 2 3" xfId="48561"/>
    <cellStyle name="Vírgula 7 4 3 2 2 3 2 4" xfId="48562"/>
    <cellStyle name="Vírgula 7 4 3 2 2 3 3" xfId="48563"/>
    <cellStyle name="Vírgula 7 4 3 2 2 3 3 2" xfId="48564"/>
    <cellStyle name="Vírgula 7 4 3 2 2 3 3 3" xfId="48565"/>
    <cellStyle name="Vírgula 7 4 3 2 2 3 4" xfId="48566"/>
    <cellStyle name="Vírgula 7 4 3 2 2 3 5" xfId="48567"/>
    <cellStyle name="Vírgula 7 4 3 2 2 3 6" xfId="48568"/>
    <cellStyle name="Vírgula 7 4 3 2 2 4" xfId="48569"/>
    <cellStyle name="Vírgula 7 4 3 2 2 4 2" xfId="48570"/>
    <cellStyle name="Vírgula 7 4 3 2 2 4 3" xfId="48571"/>
    <cellStyle name="Vírgula 7 4 3 2 2 4 4" xfId="48572"/>
    <cellStyle name="Vírgula 7 4 3 2 2 5" xfId="48573"/>
    <cellStyle name="Vírgula 7 4 3 2 2 5 2" xfId="48574"/>
    <cellStyle name="Vírgula 7 4 3 2 2 5 3" xfId="48575"/>
    <cellStyle name="Vírgula 7 4 3 2 2 5 4" xfId="48576"/>
    <cellStyle name="Vírgula 7 4 3 2 2 6" xfId="48577"/>
    <cellStyle name="Vírgula 7 4 3 2 2 6 2" xfId="48578"/>
    <cellStyle name="Vírgula 7 4 3 2 2 6 3" xfId="48579"/>
    <cellStyle name="Vírgula 7 4 3 2 2 6 4" xfId="48580"/>
    <cellStyle name="Vírgula 7 4 3 2 2 7" xfId="48581"/>
    <cellStyle name="Vírgula 7 4 3 2 2 7 2" xfId="48582"/>
    <cellStyle name="Vírgula 7 4 3 2 2 7 3" xfId="48583"/>
    <cellStyle name="Vírgula 7 4 3 2 2 8" xfId="48584"/>
    <cellStyle name="Vírgula 7 4 3 2 2 9" xfId="48585"/>
    <cellStyle name="Vírgula 7 4 3 2 3" xfId="48586"/>
    <cellStyle name="Vírgula 7 4 3 2 3 2" xfId="48587"/>
    <cellStyle name="Vírgula 7 4 3 2 3 2 2" xfId="48588"/>
    <cellStyle name="Vírgula 7 4 3 2 3 2 2 2" xfId="48589"/>
    <cellStyle name="Vírgula 7 4 3 2 3 2 2 3" xfId="48590"/>
    <cellStyle name="Vírgula 7 4 3 2 3 2 2 4" xfId="48591"/>
    <cellStyle name="Vírgula 7 4 3 2 3 2 3" xfId="48592"/>
    <cellStyle name="Vírgula 7 4 3 2 3 2 3 2" xfId="48593"/>
    <cellStyle name="Vírgula 7 4 3 2 3 2 3 3" xfId="48594"/>
    <cellStyle name="Vírgula 7 4 3 2 3 2 4" xfId="48595"/>
    <cellStyle name="Vírgula 7 4 3 2 3 2 5" xfId="48596"/>
    <cellStyle name="Vírgula 7 4 3 2 3 2 6" xfId="48597"/>
    <cellStyle name="Vírgula 7 4 3 2 3 3" xfId="48598"/>
    <cellStyle name="Vírgula 7 4 3 2 3 3 2" xfId="48599"/>
    <cellStyle name="Vírgula 7 4 3 2 3 3 3" xfId="48600"/>
    <cellStyle name="Vírgula 7 4 3 2 3 3 4" xfId="48601"/>
    <cellStyle name="Vírgula 7 4 3 2 3 4" xfId="48602"/>
    <cellStyle name="Vírgula 7 4 3 2 3 4 2" xfId="48603"/>
    <cellStyle name="Vírgula 7 4 3 2 3 4 3" xfId="48604"/>
    <cellStyle name="Vírgula 7 4 3 2 3 4 4" xfId="48605"/>
    <cellStyle name="Vírgula 7 4 3 2 3 5" xfId="48606"/>
    <cellStyle name="Vírgula 7 4 3 2 3 5 2" xfId="48607"/>
    <cellStyle name="Vírgula 7 4 3 2 3 5 3" xfId="48608"/>
    <cellStyle name="Vírgula 7 4 3 2 3 5 4" xfId="48609"/>
    <cellStyle name="Vírgula 7 4 3 2 3 6" xfId="48610"/>
    <cellStyle name="Vírgula 7 4 3 2 3 6 2" xfId="48611"/>
    <cellStyle name="Vírgula 7 4 3 2 3 6 3" xfId="48612"/>
    <cellStyle name="Vírgula 7 4 3 2 3 7" xfId="48613"/>
    <cellStyle name="Vírgula 7 4 3 2 3 8" xfId="48614"/>
    <cellStyle name="Vírgula 7 4 3 2 3 9" xfId="48615"/>
    <cellStyle name="Vírgula 7 4 3 2 4" xfId="48616"/>
    <cellStyle name="Vírgula 7 4 3 2 4 2" xfId="48617"/>
    <cellStyle name="Vírgula 7 4 3 2 4 2 2" xfId="48618"/>
    <cellStyle name="Vírgula 7 4 3 2 4 2 3" xfId="48619"/>
    <cellStyle name="Vírgula 7 4 3 2 4 2 4" xfId="48620"/>
    <cellStyle name="Vírgula 7 4 3 2 4 3" xfId="48621"/>
    <cellStyle name="Vírgula 7 4 3 2 4 3 2" xfId="48622"/>
    <cellStyle name="Vírgula 7 4 3 2 4 3 3" xfId="48623"/>
    <cellStyle name="Vírgula 7 4 3 2 4 4" xfId="48624"/>
    <cellStyle name="Vírgula 7 4 3 2 4 5" xfId="48625"/>
    <cellStyle name="Vírgula 7 4 3 2 4 6" xfId="48626"/>
    <cellStyle name="Vírgula 7 4 3 2 5" xfId="48627"/>
    <cellStyle name="Vírgula 7 4 3 2 5 2" xfId="48628"/>
    <cellStyle name="Vírgula 7 4 3 2 5 3" xfId="48629"/>
    <cellStyle name="Vírgula 7 4 3 2 5 4" xfId="48630"/>
    <cellStyle name="Vírgula 7 4 3 2 6" xfId="48631"/>
    <cellStyle name="Vírgula 7 4 3 2 6 2" xfId="48632"/>
    <cellStyle name="Vírgula 7 4 3 2 6 3" xfId="48633"/>
    <cellStyle name="Vírgula 7 4 3 2 6 4" xfId="48634"/>
    <cellStyle name="Vírgula 7 4 3 2 7" xfId="48635"/>
    <cellStyle name="Vírgula 7 4 3 2 7 2" xfId="48636"/>
    <cellStyle name="Vírgula 7 4 3 2 7 3" xfId="48637"/>
    <cellStyle name="Vírgula 7 4 3 2 7 4" xfId="48638"/>
    <cellStyle name="Vírgula 7 4 3 2 8" xfId="48639"/>
    <cellStyle name="Vírgula 7 4 3 2 8 2" xfId="48640"/>
    <cellStyle name="Vírgula 7 4 3 2 8 3" xfId="48641"/>
    <cellStyle name="Vírgula 7 4 3 2 9" xfId="48642"/>
    <cellStyle name="Vírgula 7 4 3 3" xfId="48643"/>
    <cellStyle name="Vírgula 7 4 3 3 10" xfId="48644"/>
    <cellStyle name="Vírgula 7 4 3 3 2" xfId="48645"/>
    <cellStyle name="Vírgula 7 4 3 3 2 2" xfId="48646"/>
    <cellStyle name="Vírgula 7 4 3 3 2 2 2" xfId="48647"/>
    <cellStyle name="Vírgula 7 4 3 3 2 2 2 2" xfId="48648"/>
    <cellStyle name="Vírgula 7 4 3 3 2 2 2 3" xfId="48649"/>
    <cellStyle name="Vírgula 7 4 3 3 2 2 2 4" xfId="48650"/>
    <cellStyle name="Vírgula 7 4 3 3 2 2 3" xfId="48651"/>
    <cellStyle name="Vírgula 7 4 3 3 2 2 3 2" xfId="48652"/>
    <cellStyle name="Vírgula 7 4 3 3 2 2 3 3" xfId="48653"/>
    <cellStyle name="Vírgula 7 4 3 3 2 2 4" xfId="48654"/>
    <cellStyle name="Vírgula 7 4 3 3 2 2 5" xfId="48655"/>
    <cellStyle name="Vírgula 7 4 3 3 2 2 6" xfId="48656"/>
    <cellStyle name="Vírgula 7 4 3 3 2 3" xfId="48657"/>
    <cellStyle name="Vírgula 7 4 3 3 2 3 2" xfId="48658"/>
    <cellStyle name="Vírgula 7 4 3 3 2 3 3" xfId="48659"/>
    <cellStyle name="Vírgula 7 4 3 3 2 3 4" xfId="48660"/>
    <cellStyle name="Vírgula 7 4 3 3 2 4" xfId="48661"/>
    <cellStyle name="Vírgula 7 4 3 3 2 4 2" xfId="48662"/>
    <cellStyle name="Vírgula 7 4 3 3 2 4 3" xfId="48663"/>
    <cellStyle name="Vírgula 7 4 3 3 2 4 4" xfId="48664"/>
    <cellStyle name="Vírgula 7 4 3 3 2 5" xfId="48665"/>
    <cellStyle name="Vírgula 7 4 3 3 2 5 2" xfId="48666"/>
    <cellStyle name="Vírgula 7 4 3 3 2 5 3" xfId="48667"/>
    <cellStyle name="Vírgula 7 4 3 3 2 5 4" xfId="48668"/>
    <cellStyle name="Vírgula 7 4 3 3 2 6" xfId="48669"/>
    <cellStyle name="Vírgula 7 4 3 3 2 6 2" xfId="48670"/>
    <cellStyle name="Vírgula 7 4 3 3 2 6 3" xfId="48671"/>
    <cellStyle name="Vírgula 7 4 3 3 2 7" xfId="48672"/>
    <cellStyle name="Vírgula 7 4 3 3 2 8" xfId="48673"/>
    <cellStyle name="Vírgula 7 4 3 3 2 9" xfId="48674"/>
    <cellStyle name="Vírgula 7 4 3 3 3" xfId="48675"/>
    <cellStyle name="Vírgula 7 4 3 3 3 2" xfId="48676"/>
    <cellStyle name="Vírgula 7 4 3 3 3 2 2" xfId="48677"/>
    <cellStyle name="Vírgula 7 4 3 3 3 2 3" xfId="48678"/>
    <cellStyle name="Vírgula 7 4 3 3 3 2 4" xfId="48679"/>
    <cellStyle name="Vírgula 7 4 3 3 3 3" xfId="48680"/>
    <cellStyle name="Vírgula 7 4 3 3 3 3 2" xfId="48681"/>
    <cellStyle name="Vírgula 7 4 3 3 3 3 3" xfId="48682"/>
    <cellStyle name="Vírgula 7 4 3 3 3 4" xfId="48683"/>
    <cellStyle name="Vírgula 7 4 3 3 3 5" xfId="48684"/>
    <cellStyle name="Vírgula 7 4 3 3 3 6" xfId="48685"/>
    <cellStyle name="Vírgula 7 4 3 3 4" xfId="48686"/>
    <cellStyle name="Vírgula 7 4 3 3 4 2" xfId="48687"/>
    <cellStyle name="Vírgula 7 4 3 3 4 3" xfId="48688"/>
    <cellStyle name="Vírgula 7 4 3 3 4 4" xfId="48689"/>
    <cellStyle name="Vírgula 7 4 3 3 5" xfId="48690"/>
    <cellStyle name="Vírgula 7 4 3 3 5 2" xfId="48691"/>
    <cellStyle name="Vírgula 7 4 3 3 5 3" xfId="48692"/>
    <cellStyle name="Vírgula 7 4 3 3 5 4" xfId="48693"/>
    <cellStyle name="Vírgula 7 4 3 3 6" xfId="48694"/>
    <cellStyle name="Vírgula 7 4 3 3 6 2" xfId="48695"/>
    <cellStyle name="Vírgula 7 4 3 3 6 3" xfId="48696"/>
    <cellStyle name="Vírgula 7 4 3 3 6 4" xfId="48697"/>
    <cellStyle name="Vírgula 7 4 3 3 7" xfId="48698"/>
    <cellStyle name="Vírgula 7 4 3 3 7 2" xfId="48699"/>
    <cellStyle name="Vírgula 7 4 3 3 7 3" xfId="48700"/>
    <cellStyle name="Vírgula 7 4 3 3 8" xfId="48701"/>
    <cellStyle name="Vírgula 7 4 3 3 9" xfId="48702"/>
    <cellStyle name="Vírgula 7 4 3 4" xfId="48703"/>
    <cellStyle name="Vírgula 7 4 3 4 2" xfId="48704"/>
    <cellStyle name="Vírgula 7 4 3 4 2 2" xfId="48705"/>
    <cellStyle name="Vírgula 7 4 3 4 2 2 2" xfId="48706"/>
    <cellStyle name="Vírgula 7 4 3 4 2 2 3" xfId="48707"/>
    <cellStyle name="Vírgula 7 4 3 4 2 2 4" xfId="48708"/>
    <cellStyle name="Vírgula 7 4 3 4 2 3" xfId="48709"/>
    <cellStyle name="Vírgula 7 4 3 4 2 3 2" xfId="48710"/>
    <cellStyle name="Vírgula 7 4 3 4 2 3 3" xfId="48711"/>
    <cellStyle name="Vírgula 7 4 3 4 2 4" xfId="48712"/>
    <cellStyle name="Vírgula 7 4 3 4 2 5" xfId="48713"/>
    <cellStyle name="Vírgula 7 4 3 4 2 6" xfId="48714"/>
    <cellStyle name="Vírgula 7 4 3 4 3" xfId="48715"/>
    <cellStyle name="Vírgula 7 4 3 4 3 2" xfId="48716"/>
    <cellStyle name="Vírgula 7 4 3 4 3 3" xfId="48717"/>
    <cellStyle name="Vírgula 7 4 3 4 3 4" xfId="48718"/>
    <cellStyle name="Vírgula 7 4 3 4 4" xfId="48719"/>
    <cellStyle name="Vírgula 7 4 3 4 4 2" xfId="48720"/>
    <cellStyle name="Vírgula 7 4 3 4 4 3" xfId="48721"/>
    <cellStyle name="Vírgula 7 4 3 4 4 4" xfId="48722"/>
    <cellStyle name="Vírgula 7 4 3 4 5" xfId="48723"/>
    <cellStyle name="Vírgula 7 4 3 4 5 2" xfId="48724"/>
    <cellStyle name="Vírgula 7 4 3 4 5 3" xfId="48725"/>
    <cellStyle name="Vírgula 7 4 3 4 5 4" xfId="48726"/>
    <cellStyle name="Vírgula 7 4 3 4 6" xfId="48727"/>
    <cellStyle name="Vírgula 7 4 3 4 6 2" xfId="48728"/>
    <cellStyle name="Vírgula 7 4 3 4 6 3" xfId="48729"/>
    <cellStyle name="Vírgula 7 4 3 4 7" xfId="48730"/>
    <cellStyle name="Vírgula 7 4 3 4 8" xfId="48731"/>
    <cellStyle name="Vírgula 7 4 3 4 9" xfId="48732"/>
    <cellStyle name="Vírgula 7 4 3 5" xfId="48733"/>
    <cellStyle name="Vírgula 7 4 3 5 2" xfId="48734"/>
    <cellStyle name="Vírgula 7 4 3 5 2 2" xfId="48735"/>
    <cellStyle name="Vírgula 7 4 3 5 2 2 2" xfId="48736"/>
    <cellStyle name="Vírgula 7 4 3 5 2 2 3" xfId="48737"/>
    <cellStyle name="Vírgula 7 4 3 5 2 2 4" xfId="48738"/>
    <cellStyle name="Vírgula 7 4 3 5 2 3" xfId="48739"/>
    <cellStyle name="Vírgula 7 4 3 5 2 3 2" xfId="48740"/>
    <cellStyle name="Vírgula 7 4 3 5 2 3 3" xfId="48741"/>
    <cellStyle name="Vírgula 7 4 3 5 2 4" xfId="48742"/>
    <cellStyle name="Vírgula 7 4 3 5 2 5" xfId="48743"/>
    <cellStyle name="Vírgula 7 4 3 5 2 6" xfId="48744"/>
    <cellStyle name="Vírgula 7 4 3 5 3" xfId="48745"/>
    <cellStyle name="Vírgula 7 4 3 5 3 2" xfId="48746"/>
    <cellStyle name="Vírgula 7 4 3 5 3 3" xfId="48747"/>
    <cellStyle name="Vírgula 7 4 3 5 3 4" xfId="48748"/>
    <cellStyle name="Vírgula 7 4 3 5 4" xfId="48749"/>
    <cellStyle name="Vírgula 7 4 3 5 4 2" xfId="48750"/>
    <cellStyle name="Vírgula 7 4 3 5 4 3" xfId="48751"/>
    <cellStyle name="Vírgula 7 4 3 5 4 4" xfId="48752"/>
    <cellStyle name="Vírgula 7 4 3 5 5" xfId="48753"/>
    <cellStyle name="Vírgula 7 4 3 5 5 2" xfId="48754"/>
    <cellStyle name="Vírgula 7 4 3 5 5 3" xfId="48755"/>
    <cellStyle name="Vírgula 7 4 3 5 5 4" xfId="48756"/>
    <cellStyle name="Vírgula 7 4 3 5 6" xfId="48757"/>
    <cellStyle name="Vírgula 7 4 3 5 6 2" xfId="48758"/>
    <cellStyle name="Vírgula 7 4 3 5 6 3" xfId="48759"/>
    <cellStyle name="Vírgula 7 4 3 5 7" xfId="48760"/>
    <cellStyle name="Vírgula 7 4 3 5 8" xfId="48761"/>
    <cellStyle name="Vírgula 7 4 3 5 9" xfId="48762"/>
    <cellStyle name="Vírgula 7 4 3 6" xfId="48763"/>
    <cellStyle name="Vírgula 7 4 3 6 2" xfId="48764"/>
    <cellStyle name="Vírgula 7 4 3 6 2 2" xfId="48765"/>
    <cellStyle name="Vírgula 7 4 3 6 2 2 2" xfId="48766"/>
    <cellStyle name="Vírgula 7 4 3 6 2 2 3" xfId="48767"/>
    <cellStyle name="Vírgula 7 4 3 6 2 2 4" xfId="48768"/>
    <cellStyle name="Vírgula 7 4 3 6 2 3" xfId="48769"/>
    <cellStyle name="Vírgula 7 4 3 6 2 3 2" xfId="48770"/>
    <cellStyle name="Vírgula 7 4 3 6 2 3 3" xfId="48771"/>
    <cellStyle name="Vírgula 7 4 3 6 2 4" xfId="48772"/>
    <cellStyle name="Vírgula 7 4 3 6 2 5" xfId="48773"/>
    <cellStyle name="Vírgula 7 4 3 6 2 6" xfId="48774"/>
    <cellStyle name="Vírgula 7 4 3 6 3" xfId="48775"/>
    <cellStyle name="Vírgula 7 4 3 6 3 2" xfId="48776"/>
    <cellStyle name="Vírgula 7 4 3 6 3 3" xfId="48777"/>
    <cellStyle name="Vírgula 7 4 3 6 3 4" xfId="48778"/>
    <cellStyle name="Vírgula 7 4 3 6 4" xfId="48779"/>
    <cellStyle name="Vírgula 7 4 3 6 4 2" xfId="48780"/>
    <cellStyle name="Vírgula 7 4 3 6 4 3" xfId="48781"/>
    <cellStyle name="Vírgula 7 4 3 6 4 4" xfId="48782"/>
    <cellStyle name="Vírgula 7 4 3 6 5" xfId="48783"/>
    <cellStyle name="Vírgula 7 4 3 6 5 2" xfId="48784"/>
    <cellStyle name="Vírgula 7 4 3 6 5 3" xfId="48785"/>
    <cellStyle name="Vírgula 7 4 3 6 6" xfId="48786"/>
    <cellStyle name="Vírgula 7 4 3 6 7" xfId="48787"/>
    <cellStyle name="Vírgula 7 4 3 6 8" xfId="48788"/>
    <cellStyle name="Vírgula 7 4 3 7" xfId="48789"/>
    <cellStyle name="Vírgula 7 4 3 7 2" xfId="48790"/>
    <cellStyle name="Vírgula 7 4 3 7 2 2" xfId="48791"/>
    <cellStyle name="Vírgula 7 4 3 7 2 3" xfId="48792"/>
    <cellStyle name="Vírgula 7 4 3 7 2 4" xfId="48793"/>
    <cellStyle name="Vírgula 7 4 3 7 3" xfId="48794"/>
    <cellStyle name="Vírgula 7 4 3 7 3 2" xfId="48795"/>
    <cellStyle name="Vírgula 7 4 3 7 3 3" xfId="48796"/>
    <cellStyle name="Vírgula 7 4 3 7 4" xfId="48797"/>
    <cellStyle name="Vírgula 7 4 3 7 5" xfId="48798"/>
    <cellStyle name="Vírgula 7 4 3 7 6" xfId="48799"/>
    <cellStyle name="Vírgula 7 4 3 8" xfId="48800"/>
    <cellStyle name="Vírgula 7 4 3 8 2" xfId="48801"/>
    <cellStyle name="Vírgula 7 4 3 8 3" xfId="48802"/>
    <cellStyle name="Vírgula 7 4 3 8 4" xfId="48803"/>
    <cellStyle name="Vírgula 7 4 3 9" xfId="48804"/>
    <cellStyle name="Vírgula 7 4 3 9 2" xfId="48805"/>
    <cellStyle name="Vírgula 7 4 3 9 3" xfId="48806"/>
    <cellStyle name="Vírgula 7 4 3 9 4" xfId="48807"/>
    <cellStyle name="Vírgula 7 4 4" xfId="48808"/>
    <cellStyle name="Vírgula 7 4 4 10" xfId="48809"/>
    <cellStyle name="Vírgula 7 4 4 11" xfId="48810"/>
    <cellStyle name="Vírgula 7 4 4 2" xfId="48811"/>
    <cellStyle name="Vírgula 7 4 4 2 10" xfId="48812"/>
    <cellStyle name="Vírgula 7 4 4 2 2" xfId="48813"/>
    <cellStyle name="Vírgula 7 4 4 2 2 2" xfId="48814"/>
    <cellStyle name="Vírgula 7 4 4 2 2 2 2" xfId="48815"/>
    <cellStyle name="Vírgula 7 4 4 2 2 2 2 2" xfId="48816"/>
    <cellStyle name="Vírgula 7 4 4 2 2 2 2 3" xfId="48817"/>
    <cellStyle name="Vírgula 7 4 4 2 2 2 2 4" xfId="48818"/>
    <cellStyle name="Vírgula 7 4 4 2 2 2 3" xfId="48819"/>
    <cellStyle name="Vírgula 7 4 4 2 2 2 3 2" xfId="48820"/>
    <cellStyle name="Vírgula 7 4 4 2 2 2 3 3" xfId="48821"/>
    <cellStyle name="Vírgula 7 4 4 2 2 2 4" xfId="48822"/>
    <cellStyle name="Vírgula 7 4 4 2 2 2 5" xfId="48823"/>
    <cellStyle name="Vírgula 7 4 4 2 2 2 6" xfId="48824"/>
    <cellStyle name="Vírgula 7 4 4 2 2 3" xfId="48825"/>
    <cellStyle name="Vírgula 7 4 4 2 2 3 2" xfId="48826"/>
    <cellStyle name="Vírgula 7 4 4 2 2 3 3" xfId="48827"/>
    <cellStyle name="Vírgula 7 4 4 2 2 3 4" xfId="48828"/>
    <cellStyle name="Vírgula 7 4 4 2 2 4" xfId="48829"/>
    <cellStyle name="Vírgula 7 4 4 2 2 4 2" xfId="48830"/>
    <cellStyle name="Vírgula 7 4 4 2 2 4 3" xfId="48831"/>
    <cellStyle name="Vírgula 7 4 4 2 2 4 4" xfId="48832"/>
    <cellStyle name="Vírgula 7 4 4 2 2 5" xfId="48833"/>
    <cellStyle name="Vírgula 7 4 4 2 2 5 2" xfId="48834"/>
    <cellStyle name="Vírgula 7 4 4 2 2 5 3" xfId="48835"/>
    <cellStyle name="Vírgula 7 4 4 2 2 5 4" xfId="48836"/>
    <cellStyle name="Vírgula 7 4 4 2 2 6" xfId="48837"/>
    <cellStyle name="Vírgula 7 4 4 2 2 6 2" xfId="48838"/>
    <cellStyle name="Vírgula 7 4 4 2 2 6 3" xfId="48839"/>
    <cellStyle name="Vírgula 7 4 4 2 2 7" xfId="48840"/>
    <cellStyle name="Vírgula 7 4 4 2 2 8" xfId="48841"/>
    <cellStyle name="Vírgula 7 4 4 2 2 9" xfId="48842"/>
    <cellStyle name="Vírgula 7 4 4 2 3" xfId="48843"/>
    <cellStyle name="Vírgula 7 4 4 2 3 2" xfId="48844"/>
    <cellStyle name="Vírgula 7 4 4 2 3 2 2" xfId="48845"/>
    <cellStyle name="Vírgula 7 4 4 2 3 2 3" xfId="48846"/>
    <cellStyle name="Vírgula 7 4 4 2 3 2 4" xfId="48847"/>
    <cellStyle name="Vírgula 7 4 4 2 3 3" xfId="48848"/>
    <cellStyle name="Vírgula 7 4 4 2 3 3 2" xfId="48849"/>
    <cellStyle name="Vírgula 7 4 4 2 3 3 3" xfId="48850"/>
    <cellStyle name="Vírgula 7 4 4 2 3 4" xfId="48851"/>
    <cellStyle name="Vírgula 7 4 4 2 3 5" xfId="48852"/>
    <cellStyle name="Vírgula 7 4 4 2 3 6" xfId="48853"/>
    <cellStyle name="Vírgula 7 4 4 2 4" xfId="48854"/>
    <cellStyle name="Vírgula 7 4 4 2 4 2" xfId="48855"/>
    <cellStyle name="Vírgula 7 4 4 2 4 3" xfId="48856"/>
    <cellStyle name="Vírgula 7 4 4 2 4 4" xfId="48857"/>
    <cellStyle name="Vírgula 7 4 4 2 5" xfId="48858"/>
    <cellStyle name="Vírgula 7 4 4 2 5 2" xfId="48859"/>
    <cellStyle name="Vírgula 7 4 4 2 5 3" xfId="48860"/>
    <cellStyle name="Vírgula 7 4 4 2 5 4" xfId="48861"/>
    <cellStyle name="Vírgula 7 4 4 2 6" xfId="48862"/>
    <cellStyle name="Vírgula 7 4 4 2 6 2" xfId="48863"/>
    <cellStyle name="Vírgula 7 4 4 2 6 3" xfId="48864"/>
    <cellStyle name="Vírgula 7 4 4 2 6 4" xfId="48865"/>
    <cellStyle name="Vírgula 7 4 4 2 7" xfId="48866"/>
    <cellStyle name="Vírgula 7 4 4 2 7 2" xfId="48867"/>
    <cellStyle name="Vírgula 7 4 4 2 7 3" xfId="48868"/>
    <cellStyle name="Vírgula 7 4 4 2 8" xfId="48869"/>
    <cellStyle name="Vírgula 7 4 4 2 9" xfId="48870"/>
    <cellStyle name="Vírgula 7 4 4 3" xfId="48871"/>
    <cellStyle name="Vírgula 7 4 4 3 2" xfId="48872"/>
    <cellStyle name="Vírgula 7 4 4 3 2 2" xfId="48873"/>
    <cellStyle name="Vírgula 7 4 4 3 2 2 2" xfId="48874"/>
    <cellStyle name="Vírgula 7 4 4 3 2 2 3" xfId="48875"/>
    <cellStyle name="Vírgula 7 4 4 3 2 2 4" xfId="48876"/>
    <cellStyle name="Vírgula 7 4 4 3 2 3" xfId="48877"/>
    <cellStyle name="Vírgula 7 4 4 3 2 3 2" xfId="48878"/>
    <cellStyle name="Vírgula 7 4 4 3 2 3 3" xfId="48879"/>
    <cellStyle name="Vírgula 7 4 4 3 2 4" xfId="48880"/>
    <cellStyle name="Vírgula 7 4 4 3 2 5" xfId="48881"/>
    <cellStyle name="Vírgula 7 4 4 3 2 6" xfId="48882"/>
    <cellStyle name="Vírgula 7 4 4 3 3" xfId="48883"/>
    <cellStyle name="Vírgula 7 4 4 3 3 2" xfId="48884"/>
    <cellStyle name="Vírgula 7 4 4 3 3 3" xfId="48885"/>
    <cellStyle name="Vírgula 7 4 4 3 3 4" xfId="48886"/>
    <cellStyle name="Vírgula 7 4 4 3 4" xfId="48887"/>
    <cellStyle name="Vírgula 7 4 4 3 4 2" xfId="48888"/>
    <cellStyle name="Vírgula 7 4 4 3 4 3" xfId="48889"/>
    <cellStyle name="Vírgula 7 4 4 3 4 4" xfId="48890"/>
    <cellStyle name="Vírgula 7 4 4 3 5" xfId="48891"/>
    <cellStyle name="Vírgula 7 4 4 3 5 2" xfId="48892"/>
    <cellStyle name="Vírgula 7 4 4 3 5 3" xfId="48893"/>
    <cellStyle name="Vírgula 7 4 4 3 5 4" xfId="48894"/>
    <cellStyle name="Vírgula 7 4 4 3 6" xfId="48895"/>
    <cellStyle name="Vírgula 7 4 4 3 6 2" xfId="48896"/>
    <cellStyle name="Vírgula 7 4 4 3 6 3" xfId="48897"/>
    <cellStyle name="Vírgula 7 4 4 3 7" xfId="48898"/>
    <cellStyle name="Vírgula 7 4 4 3 8" xfId="48899"/>
    <cellStyle name="Vírgula 7 4 4 3 9" xfId="48900"/>
    <cellStyle name="Vírgula 7 4 4 4" xfId="48901"/>
    <cellStyle name="Vírgula 7 4 4 4 2" xfId="48902"/>
    <cellStyle name="Vírgula 7 4 4 4 2 2" xfId="48903"/>
    <cellStyle name="Vírgula 7 4 4 4 2 3" xfId="48904"/>
    <cellStyle name="Vírgula 7 4 4 4 2 4" xfId="48905"/>
    <cellStyle name="Vírgula 7 4 4 4 3" xfId="48906"/>
    <cellStyle name="Vírgula 7 4 4 4 3 2" xfId="48907"/>
    <cellStyle name="Vírgula 7 4 4 4 3 3" xfId="48908"/>
    <cellStyle name="Vírgula 7 4 4 4 4" xfId="48909"/>
    <cellStyle name="Vírgula 7 4 4 4 5" xfId="48910"/>
    <cellStyle name="Vírgula 7 4 4 4 6" xfId="48911"/>
    <cellStyle name="Vírgula 7 4 4 5" xfId="48912"/>
    <cellStyle name="Vírgula 7 4 4 5 2" xfId="48913"/>
    <cellStyle name="Vírgula 7 4 4 5 3" xfId="48914"/>
    <cellStyle name="Vírgula 7 4 4 5 4" xfId="48915"/>
    <cellStyle name="Vírgula 7 4 4 6" xfId="48916"/>
    <cellStyle name="Vírgula 7 4 4 6 2" xfId="48917"/>
    <cellStyle name="Vírgula 7 4 4 6 3" xfId="48918"/>
    <cellStyle name="Vírgula 7 4 4 6 4" xfId="48919"/>
    <cellStyle name="Vírgula 7 4 4 7" xfId="48920"/>
    <cellStyle name="Vírgula 7 4 4 7 2" xfId="48921"/>
    <cellStyle name="Vírgula 7 4 4 7 3" xfId="48922"/>
    <cellStyle name="Vírgula 7 4 4 7 4" xfId="48923"/>
    <cellStyle name="Vírgula 7 4 4 8" xfId="48924"/>
    <cellStyle name="Vírgula 7 4 4 8 2" xfId="48925"/>
    <cellStyle name="Vírgula 7 4 4 8 3" xfId="48926"/>
    <cellStyle name="Vírgula 7 4 4 9" xfId="48927"/>
    <cellStyle name="Vírgula 7 4 5" xfId="48928"/>
    <cellStyle name="Vírgula 7 4 5 10" xfId="48929"/>
    <cellStyle name="Vírgula 7 4 5 11" xfId="48930"/>
    <cellStyle name="Vírgula 7 4 5 2" xfId="48931"/>
    <cellStyle name="Vírgula 7 4 5 2 10" xfId="48932"/>
    <cellStyle name="Vírgula 7 4 5 2 2" xfId="48933"/>
    <cellStyle name="Vírgula 7 4 5 2 2 2" xfId="48934"/>
    <cellStyle name="Vírgula 7 4 5 2 2 2 2" xfId="48935"/>
    <cellStyle name="Vírgula 7 4 5 2 2 2 2 2" xfId="48936"/>
    <cellStyle name="Vírgula 7 4 5 2 2 2 2 3" xfId="48937"/>
    <cellStyle name="Vírgula 7 4 5 2 2 2 2 4" xfId="48938"/>
    <cellStyle name="Vírgula 7 4 5 2 2 2 3" xfId="48939"/>
    <cellStyle name="Vírgula 7 4 5 2 2 2 3 2" xfId="48940"/>
    <cellStyle name="Vírgula 7 4 5 2 2 2 3 3" xfId="48941"/>
    <cellStyle name="Vírgula 7 4 5 2 2 2 4" xfId="48942"/>
    <cellStyle name="Vírgula 7 4 5 2 2 2 5" xfId="48943"/>
    <cellStyle name="Vírgula 7 4 5 2 2 2 6" xfId="48944"/>
    <cellStyle name="Vírgula 7 4 5 2 2 3" xfId="48945"/>
    <cellStyle name="Vírgula 7 4 5 2 2 3 2" xfId="48946"/>
    <cellStyle name="Vírgula 7 4 5 2 2 3 3" xfId="48947"/>
    <cellStyle name="Vírgula 7 4 5 2 2 3 4" xfId="48948"/>
    <cellStyle name="Vírgula 7 4 5 2 2 4" xfId="48949"/>
    <cellStyle name="Vírgula 7 4 5 2 2 4 2" xfId="48950"/>
    <cellStyle name="Vírgula 7 4 5 2 2 4 3" xfId="48951"/>
    <cellStyle name="Vírgula 7 4 5 2 2 4 4" xfId="48952"/>
    <cellStyle name="Vírgula 7 4 5 2 2 5" xfId="48953"/>
    <cellStyle name="Vírgula 7 4 5 2 2 5 2" xfId="48954"/>
    <cellStyle name="Vírgula 7 4 5 2 2 5 3" xfId="48955"/>
    <cellStyle name="Vírgula 7 4 5 2 2 5 4" xfId="48956"/>
    <cellStyle name="Vírgula 7 4 5 2 2 6" xfId="48957"/>
    <cellStyle name="Vírgula 7 4 5 2 2 6 2" xfId="48958"/>
    <cellStyle name="Vírgula 7 4 5 2 2 6 3" xfId="48959"/>
    <cellStyle name="Vírgula 7 4 5 2 2 7" xfId="48960"/>
    <cellStyle name="Vírgula 7 4 5 2 2 8" xfId="48961"/>
    <cellStyle name="Vírgula 7 4 5 2 2 9" xfId="48962"/>
    <cellStyle name="Vírgula 7 4 5 2 3" xfId="48963"/>
    <cellStyle name="Vírgula 7 4 5 2 3 2" xfId="48964"/>
    <cellStyle name="Vírgula 7 4 5 2 3 2 2" xfId="48965"/>
    <cellStyle name="Vírgula 7 4 5 2 3 2 3" xfId="48966"/>
    <cellStyle name="Vírgula 7 4 5 2 3 2 4" xfId="48967"/>
    <cellStyle name="Vírgula 7 4 5 2 3 3" xfId="48968"/>
    <cellStyle name="Vírgula 7 4 5 2 3 3 2" xfId="48969"/>
    <cellStyle name="Vírgula 7 4 5 2 3 3 3" xfId="48970"/>
    <cellStyle name="Vírgula 7 4 5 2 3 4" xfId="48971"/>
    <cellStyle name="Vírgula 7 4 5 2 3 5" xfId="48972"/>
    <cellStyle name="Vírgula 7 4 5 2 3 6" xfId="48973"/>
    <cellStyle name="Vírgula 7 4 5 2 4" xfId="48974"/>
    <cellStyle name="Vírgula 7 4 5 2 4 2" xfId="48975"/>
    <cellStyle name="Vírgula 7 4 5 2 4 3" xfId="48976"/>
    <cellStyle name="Vírgula 7 4 5 2 4 4" xfId="48977"/>
    <cellStyle name="Vírgula 7 4 5 2 5" xfId="48978"/>
    <cellStyle name="Vírgula 7 4 5 2 5 2" xfId="48979"/>
    <cellStyle name="Vírgula 7 4 5 2 5 3" xfId="48980"/>
    <cellStyle name="Vírgula 7 4 5 2 5 4" xfId="48981"/>
    <cellStyle name="Vírgula 7 4 5 2 6" xfId="48982"/>
    <cellStyle name="Vírgula 7 4 5 2 6 2" xfId="48983"/>
    <cellStyle name="Vírgula 7 4 5 2 6 3" xfId="48984"/>
    <cellStyle name="Vírgula 7 4 5 2 6 4" xfId="48985"/>
    <cellStyle name="Vírgula 7 4 5 2 7" xfId="48986"/>
    <cellStyle name="Vírgula 7 4 5 2 7 2" xfId="48987"/>
    <cellStyle name="Vírgula 7 4 5 2 7 3" xfId="48988"/>
    <cellStyle name="Vírgula 7 4 5 2 8" xfId="48989"/>
    <cellStyle name="Vírgula 7 4 5 2 9" xfId="48990"/>
    <cellStyle name="Vírgula 7 4 5 3" xfId="48991"/>
    <cellStyle name="Vírgula 7 4 5 3 2" xfId="48992"/>
    <cellStyle name="Vírgula 7 4 5 3 2 2" xfId="48993"/>
    <cellStyle name="Vírgula 7 4 5 3 2 2 2" xfId="48994"/>
    <cellStyle name="Vírgula 7 4 5 3 2 2 3" xfId="48995"/>
    <cellStyle name="Vírgula 7 4 5 3 2 2 4" xfId="48996"/>
    <cellStyle name="Vírgula 7 4 5 3 2 3" xfId="48997"/>
    <cellStyle name="Vírgula 7 4 5 3 2 3 2" xfId="48998"/>
    <cellStyle name="Vírgula 7 4 5 3 2 3 3" xfId="48999"/>
    <cellStyle name="Vírgula 7 4 5 3 2 4" xfId="49000"/>
    <cellStyle name="Vírgula 7 4 5 3 2 5" xfId="49001"/>
    <cellStyle name="Vírgula 7 4 5 3 2 6" xfId="49002"/>
    <cellStyle name="Vírgula 7 4 5 3 3" xfId="49003"/>
    <cellStyle name="Vírgula 7 4 5 3 3 2" xfId="49004"/>
    <cellStyle name="Vírgula 7 4 5 3 3 3" xfId="49005"/>
    <cellStyle name="Vírgula 7 4 5 3 3 4" xfId="49006"/>
    <cellStyle name="Vírgula 7 4 5 3 4" xfId="49007"/>
    <cellStyle name="Vírgula 7 4 5 3 4 2" xfId="49008"/>
    <cellStyle name="Vírgula 7 4 5 3 4 3" xfId="49009"/>
    <cellStyle name="Vírgula 7 4 5 3 4 4" xfId="49010"/>
    <cellStyle name="Vírgula 7 4 5 3 5" xfId="49011"/>
    <cellStyle name="Vírgula 7 4 5 3 5 2" xfId="49012"/>
    <cellStyle name="Vírgula 7 4 5 3 5 3" xfId="49013"/>
    <cellStyle name="Vírgula 7 4 5 3 5 4" xfId="49014"/>
    <cellStyle name="Vírgula 7 4 5 3 6" xfId="49015"/>
    <cellStyle name="Vírgula 7 4 5 3 6 2" xfId="49016"/>
    <cellStyle name="Vírgula 7 4 5 3 6 3" xfId="49017"/>
    <cellStyle name="Vírgula 7 4 5 3 7" xfId="49018"/>
    <cellStyle name="Vírgula 7 4 5 3 8" xfId="49019"/>
    <cellStyle name="Vírgula 7 4 5 3 9" xfId="49020"/>
    <cellStyle name="Vírgula 7 4 5 4" xfId="49021"/>
    <cellStyle name="Vírgula 7 4 5 4 2" xfId="49022"/>
    <cellStyle name="Vírgula 7 4 5 4 2 2" xfId="49023"/>
    <cellStyle name="Vírgula 7 4 5 4 2 3" xfId="49024"/>
    <cellStyle name="Vírgula 7 4 5 4 2 4" xfId="49025"/>
    <cellStyle name="Vírgula 7 4 5 4 3" xfId="49026"/>
    <cellStyle name="Vírgula 7 4 5 4 3 2" xfId="49027"/>
    <cellStyle name="Vírgula 7 4 5 4 3 3" xfId="49028"/>
    <cellStyle name="Vírgula 7 4 5 4 4" xfId="49029"/>
    <cellStyle name="Vírgula 7 4 5 4 5" xfId="49030"/>
    <cellStyle name="Vírgula 7 4 5 4 6" xfId="49031"/>
    <cellStyle name="Vírgula 7 4 5 5" xfId="49032"/>
    <cellStyle name="Vírgula 7 4 5 5 2" xfId="49033"/>
    <cellStyle name="Vírgula 7 4 5 5 3" xfId="49034"/>
    <cellStyle name="Vírgula 7 4 5 5 4" xfId="49035"/>
    <cellStyle name="Vírgula 7 4 5 6" xfId="49036"/>
    <cellStyle name="Vírgula 7 4 5 6 2" xfId="49037"/>
    <cellStyle name="Vírgula 7 4 5 6 3" xfId="49038"/>
    <cellStyle name="Vírgula 7 4 5 6 4" xfId="49039"/>
    <cellStyle name="Vírgula 7 4 5 7" xfId="49040"/>
    <cellStyle name="Vírgula 7 4 5 7 2" xfId="49041"/>
    <cellStyle name="Vírgula 7 4 5 7 3" xfId="49042"/>
    <cellStyle name="Vírgula 7 4 5 7 4" xfId="49043"/>
    <cellStyle name="Vírgula 7 4 5 8" xfId="49044"/>
    <cellStyle name="Vírgula 7 4 5 8 2" xfId="49045"/>
    <cellStyle name="Vírgula 7 4 5 8 3" xfId="49046"/>
    <cellStyle name="Vírgula 7 4 5 9" xfId="49047"/>
    <cellStyle name="Vírgula 7 4 6" xfId="49048"/>
    <cellStyle name="Vírgula 7 4 6 10" xfId="49049"/>
    <cellStyle name="Vírgula 7 4 6 11" xfId="49050"/>
    <cellStyle name="Vírgula 7 4 6 2" xfId="49051"/>
    <cellStyle name="Vírgula 7 4 6 2 10" xfId="49052"/>
    <cellStyle name="Vírgula 7 4 6 2 2" xfId="49053"/>
    <cellStyle name="Vírgula 7 4 6 2 2 2" xfId="49054"/>
    <cellStyle name="Vírgula 7 4 6 2 2 2 2" xfId="49055"/>
    <cellStyle name="Vírgula 7 4 6 2 2 2 2 2" xfId="49056"/>
    <cellStyle name="Vírgula 7 4 6 2 2 2 2 3" xfId="49057"/>
    <cellStyle name="Vírgula 7 4 6 2 2 2 2 4" xfId="49058"/>
    <cellStyle name="Vírgula 7 4 6 2 2 2 3" xfId="49059"/>
    <cellStyle name="Vírgula 7 4 6 2 2 2 3 2" xfId="49060"/>
    <cellStyle name="Vírgula 7 4 6 2 2 2 3 3" xfId="49061"/>
    <cellStyle name="Vírgula 7 4 6 2 2 2 4" xfId="49062"/>
    <cellStyle name="Vírgula 7 4 6 2 2 2 5" xfId="49063"/>
    <cellStyle name="Vírgula 7 4 6 2 2 2 6" xfId="49064"/>
    <cellStyle name="Vírgula 7 4 6 2 2 3" xfId="49065"/>
    <cellStyle name="Vírgula 7 4 6 2 2 3 2" xfId="49066"/>
    <cellStyle name="Vírgula 7 4 6 2 2 3 3" xfId="49067"/>
    <cellStyle name="Vírgula 7 4 6 2 2 3 4" xfId="49068"/>
    <cellStyle name="Vírgula 7 4 6 2 2 4" xfId="49069"/>
    <cellStyle name="Vírgula 7 4 6 2 2 4 2" xfId="49070"/>
    <cellStyle name="Vírgula 7 4 6 2 2 4 3" xfId="49071"/>
    <cellStyle name="Vírgula 7 4 6 2 2 4 4" xfId="49072"/>
    <cellStyle name="Vírgula 7 4 6 2 2 5" xfId="49073"/>
    <cellStyle name="Vírgula 7 4 6 2 2 5 2" xfId="49074"/>
    <cellStyle name="Vírgula 7 4 6 2 2 5 3" xfId="49075"/>
    <cellStyle name="Vírgula 7 4 6 2 2 5 4" xfId="49076"/>
    <cellStyle name="Vírgula 7 4 6 2 2 6" xfId="49077"/>
    <cellStyle name="Vírgula 7 4 6 2 2 6 2" xfId="49078"/>
    <cellStyle name="Vírgula 7 4 6 2 2 6 3" xfId="49079"/>
    <cellStyle name="Vírgula 7 4 6 2 2 7" xfId="49080"/>
    <cellStyle name="Vírgula 7 4 6 2 2 8" xfId="49081"/>
    <cellStyle name="Vírgula 7 4 6 2 2 9" xfId="49082"/>
    <cellStyle name="Vírgula 7 4 6 2 3" xfId="49083"/>
    <cellStyle name="Vírgula 7 4 6 2 3 2" xfId="49084"/>
    <cellStyle name="Vírgula 7 4 6 2 3 2 2" xfId="49085"/>
    <cellStyle name="Vírgula 7 4 6 2 3 2 3" xfId="49086"/>
    <cellStyle name="Vírgula 7 4 6 2 3 2 4" xfId="49087"/>
    <cellStyle name="Vírgula 7 4 6 2 3 3" xfId="49088"/>
    <cellStyle name="Vírgula 7 4 6 2 3 3 2" xfId="49089"/>
    <cellStyle name="Vírgula 7 4 6 2 3 3 3" xfId="49090"/>
    <cellStyle name="Vírgula 7 4 6 2 3 4" xfId="49091"/>
    <cellStyle name="Vírgula 7 4 6 2 3 5" xfId="49092"/>
    <cellStyle name="Vírgula 7 4 6 2 3 6" xfId="49093"/>
    <cellStyle name="Vírgula 7 4 6 2 4" xfId="49094"/>
    <cellStyle name="Vírgula 7 4 6 2 4 2" xfId="49095"/>
    <cellStyle name="Vírgula 7 4 6 2 4 3" xfId="49096"/>
    <cellStyle name="Vírgula 7 4 6 2 4 4" xfId="49097"/>
    <cellStyle name="Vírgula 7 4 6 2 5" xfId="49098"/>
    <cellStyle name="Vírgula 7 4 6 2 5 2" xfId="49099"/>
    <cellStyle name="Vírgula 7 4 6 2 5 3" xfId="49100"/>
    <cellStyle name="Vírgula 7 4 6 2 5 4" xfId="49101"/>
    <cellStyle name="Vírgula 7 4 6 2 6" xfId="49102"/>
    <cellStyle name="Vírgula 7 4 6 2 6 2" xfId="49103"/>
    <cellStyle name="Vírgula 7 4 6 2 6 3" xfId="49104"/>
    <cellStyle name="Vírgula 7 4 6 2 6 4" xfId="49105"/>
    <cellStyle name="Vírgula 7 4 6 2 7" xfId="49106"/>
    <cellStyle name="Vírgula 7 4 6 2 7 2" xfId="49107"/>
    <cellStyle name="Vírgula 7 4 6 2 7 3" xfId="49108"/>
    <cellStyle name="Vírgula 7 4 6 2 8" xfId="49109"/>
    <cellStyle name="Vírgula 7 4 6 2 9" xfId="49110"/>
    <cellStyle name="Vírgula 7 4 6 3" xfId="49111"/>
    <cellStyle name="Vírgula 7 4 6 3 2" xfId="49112"/>
    <cellStyle name="Vírgula 7 4 6 3 2 2" xfId="49113"/>
    <cellStyle name="Vírgula 7 4 6 3 2 2 2" xfId="49114"/>
    <cellStyle name="Vírgula 7 4 6 3 2 2 3" xfId="49115"/>
    <cellStyle name="Vírgula 7 4 6 3 2 2 4" xfId="49116"/>
    <cellStyle name="Vírgula 7 4 6 3 2 3" xfId="49117"/>
    <cellStyle name="Vírgula 7 4 6 3 2 3 2" xfId="49118"/>
    <cellStyle name="Vírgula 7 4 6 3 2 3 3" xfId="49119"/>
    <cellStyle name="Vírgula 7 4 6 3 2 4" xfId="49120"/>
    <cellStyle name="Vírgula 7 4 6 3 2 5" xfId="49121"/>
    <cellStyle name="Vírgula 7 4 6 3 2 6" xfId="49122"/>
    <cellStyle name="Vírgula 7 4 6 3 3" xfId="49123"/>
    <cellStyle name="Vírgula 7 4 6 3 3 2" xfId="49124"/>
    <cellStyle name="Vírgula 7 4 6 3 3 3" xfId="49125"/>
    <cellStyle name="Vírgula 7 4 6 3 3 4" xfId="49126"/>
    <cellStyle name="Vírgula 7 4 6 3 4" xfId="49127"/>
    <cellStyle name="Vírgula 7 4 6 3 4 2" xfId="49128"/>
    <cellStyle name="Vírgula 7 4 6 3 4 3" xfId="49129"/>
    <cellStyle name="Vírgula 7 4 6 3 4 4" xfId="49130"/>
    <cellStyle name="Vírgula 7 4 6 3 5" xfId="49131"/>
    <cellStyle name="Vírgula 7 4 6 3 5 2" xfId="49132"/>
    <cellStyle name="Vírgula 7 4 6 3 5 3" xfId="49133"/>
    <cellStyle name="Vírgula 7 4 6 3 5 4" xfId="49134"/>
    <cellStyle name="Vírgula 7 4 6 3 6" xfId="49135"/>
    <cellStyle name="Vírgula 7 4 6 3 6 2" xfId="49136"/>
    <cellStyle name="Vírgula 7 4 6 3 6 3" xfId="49137"/>
    <cellStyle name="Vírgula 7 4 6 3 7" xfId="49138"/>
    <cellStyle name="Vírgula 7 4 6 3 8" xfId="49139"/>
    <cellStyle name="Vírgula 7 4 6 3 9" xfId="49140"/>
    <cellStyle name="Vírgula 7 4 6 4" xfId="49141"/>
    <cellStyle name="Vírgula 7 4 6 4 2" xfId="49142"/>
    <cellStyle name="Vírgula 7 4 6 4 2 2" xfId="49143"/>
    <cellStyle name="Vírgula 7 4 6 4 2 3" xfId="49144"/>
    <cellStyle name="Vírgula 7 4 6 4 2 4" xfId="49145"/>
    <cellStyle name="Vírgula 7 4 6 4 3" xfId="49146"/>
    <cellStyle name="Vírgula 7 4 6 4 3 2" xfId="49147"/>
    <cellStyle name="Vírgula 7 4 6 4 3 3" xfId="49148"/>
    <cellStyle name="Vírgula 7 4 6 4 4" xfId="49149"/>
    <cellStyle name="Vírgula 7 4 6 4 5" xfId="49150"/>
    <cellStyle name="Vírgula 7 4 6 4 6" xfId="49151"/>
    <cellStyle name="Vírgula 7 4 6 5" xfId="49152"/>
    <cellStyle name="Vírgula 7 4 6 5 2" xfId="49153"/>
    <cellStyle name="Vírgula 7 4 6 5 3" xfId="49154"/>
    <cellStyle name="Vírgula 7 4 6 5 4" xfId="49155"/>
    <cellStyle name="Vírgula 7 4 6 6" xfId="49156"/>
    <cellStyle name="Vírgula 7 4 6 6 2" xfId="49157"/>
    <cellStyle name="Vírgula 7 4 6 6 3" xfId="49158"/>
    <cellStyle name="Vírgula 7 4 6 6 4" xfId="49159"/>
    <cellStyle name="Vírgula 7 4 6 7" xfId="49160"/>
    <cellStyle name="Vírgula 7 4 6 7 2" xfId="49161"/>
    <cellStyle name="Vírgula 7 4 6 7 3" xfId="49162"/>
    <cellStyle name="Vírgula 7 4 6 7 4" xfId="49163"/>
    <cellStyle name="Vírgula 7 4 6 8" xfId="49164"/>
    <cellStyle name="Vírgula 7 4 6 8 2" xfId="49165"/>
    <cellStyle name="Vírgula 7 4 6 8 3" xfId="49166"/>
    <cellStyle name="Vírgula 7 4 6 9" xfId="49167"/>
    <cellStyle name="Vírgula 7 4 7" xfId="49168"/>
    <cellStyle name="Vírgula 7 4 7 10" xfId="49169"/>
    <cellStyle name="Vírgula 7 4 7 2" xfId="49170"/>
    <cellStyle name="Vírgula 7 4 7 2 2" xfId="49171"/>
    <cellStyle name="Vírgula 7 4 7 2 2 2" xfId="49172"/>
    <cellStyle name="Vírgula 7 4 7 2 2 2 2" xfId="49173"/>
    <cellStyle name="Vírgula 7 4 7 2 2 2 3" xfId="49174"/>
    <cellStyle name="Vírgula 7 4 7 2 2 2 4" xfId="49175"/>
    <cellStyle name="Vírgula 7 4 7 2 2 3" xfId="49176"/>
    <cellStyle name="Vírgula 7 4 7 2 2 3 2" xfId="49177"/>
    <cellStyle name="Vírgula 7 4 7 2 2 3 3" xfId="49178"/>
    <cellStyle name="Vírgula 7 4 7 2 2 4" xfId="49179"/>
    <cellStyle name="Vírgula 7 4 7 2 2 5" xfId="49180"/>
    <cellStyle name="Vírgula 7 4 7 2 2 6" xfId="49181"/>
    <cellStyle name="Vírgula 7 4 7 2 3" xfId="49182"/>
    <cellStyle name="Vírgula 7 4 7 2 3 2" xfId="49183"/>
    <cellStyle name="Vírgula 7 4 7 2 3 3" xfId="49184"/>
    <cellStyle name="Vírgula 7 4 7 2 3 4" xfId="49185"/>
    <cellStyle name="Vírgula 7 4 7 2 4" xfId="49186"/>
    <cellStyle name="Vírgula 7 4 7 2 4 2" xfId="49187"/>
    <cellStyle name="Vírgula 7 4 7 2 4 3" xfId="49188"/>
    <cellStyle name="Vírgula 7 4 7 2 4 4" xfId="49189"/>
    <cellStyle name="Vírgula 7 4 7 2 5" xfId="49190"/>
    <cellStyle name="Vírgula 7 4 7 2 5 2" xfId="49191"/>
    <cellStyle name="Vírgula 7 4 7 2 5 3" xfId="49192"/>
    <cellStyle name="Vírgula 7 4 7 2 5 4" xfId="49193"/>
    <cellStyle name="Vírgula 7 4 7 2 6" xfId="49194"/>
    <cellStyle name="Vírgula 7 4 7 2 6 2" xfId="49195"/>
    <cellStyle name="Vírgula 7 4 7 2 6 3" xfId="49196"/>
    <cellStyle name="Vírgula 7 4 7 2 7" xfId="49197"/>
    <cellStyle name="Vírgula 7 4 7 2 8" xfId="49198"/>
    <cellStyle name="Vírgula 7 4 7 2 9" xfId="49199"/>
    <cellStyle name="Vírgula 7 4 7 3" xfId="49200"/>
    <cellStyle name="Vírgula 7 4 7 3 2" xfId="49201"/>
    <cellStyle name="Vírgula 7 4 7 3 2 2" xfId="49202"/>
    <cellStyle name="Vírgula 7 4 7 3 2 3" xfId="49203"/>
    <cellStyle name="Vírgula 7 4 7 3 2 4" xfId="49204"/>
    <cellStyle name="Vírgula 7 4 7 3 3" xfId="49205"/>
    <cellStyle name="Vírgula 7 4 7 3 3 2" xfId="49206"/>
    <cellStyle name="Vírgula 7 4 7 3 3 3" xfId="49207"/>
    <cellStyle name="Vírgula 7 4 7 3 4" xfId="49208"/>
    <cellStyle name="Vírgula 7 4 7 3 5" xfId="49209"/>
    <cellStyle name="Vírgula 7 4 7 3 6" xfId="49210"/>
    <cellStyle name="Vírgula 7 4 7 4" xfId="49211"/>
    <cellStyle name="Vírgula 7 4 7 4 2" xfId="49212"/>
    <cellStyle name="Vírgula 7 4 7 4 3" xfId="49213"/>
    <cellStyle name="Vírgula 7 4 7 4 4" xfId="49214"/>
    <cellStyle name="Vírgula 7 4 7 5" xfId="49215"/>
    <cellStyle name="Vírgula 7 4 7 5 2" xfId="49216"/>
    <cellStyle name="Vírgula 7 4 7 5 3" xfId="49217"/>
    <cellStyle name="Vírgula 7 4 7 5 4" xfId="49218"/>
    <cellStyle name="Vírgula 7 4 7 6" xfId="49219"/>
    <cellStyle name="Vírgula 7 4 7 6 2" xfId="49220"/>
    <cellStyle name="Vírgula 7 4 7 6 3" xfId="49221"/>
    <cellStyle name="Vírgula 7 4 7 6 4" xfId="49222"/>
    <cellStyle name="Vírgula 7 4 7 7" xfId="49223"/>
    <cellStyle name="Vírgula 7 4 7 7 2" xfId="49224"/>
    <cellStyle name="Vírgula 7 4 7 7 3" xfId="49225"/>
    <cellStyle name="Vírgula 7 4 7 8" xfId="49226"/>
    <cellStyle name="Vírgula 7 4 7 9" xfId="49227"/>
    <cellStyle name="Vírgula 7 4 8" xfId="49228"/>
    <cellStyle name="Vírgula 7 4 8 2" xfId="49229"/>
    <cellStyle name="Vírgula 7 4 8 2 2" xfId="49230"/>
    <cellStyle name="Vírgula 7 4 8 2 2 2" xfId="49231"/>
    <cellStyle name="Vírgula 7 4 8 2 2 3" xfId="49232"/>
    <cellStyle name="Vírgula 7 4 8 2 2 4" xfId="49233"/>
    <cellStyle name="Vírgula 7 4 8 2 3" xfId="49234"/>
    <cellStyle name="Vírgula 7 4 8 2 3 2" xfId="49235"/>
    <cellStyle name="Vírgula 7 4 8 2 3 3" xfId="49236"/>
    <cellStyle name="Vírgula 7 4 8 2 4" xfId="49237"/>
    <cellStyle name="Vírgula 7 4 8 2 5" xfId="49238"/>
    <cellStyle name="Vírgula 7 4 8 2 6" xfId="49239"/>
    <cellStyle name="Vírgula 7 4 8 3" xfId="49240"/>
    <cellStyle name="Vírgula 7 4 8 3 2" xfId="49241"/>
    <cellStyle name="Vírgula 7 4 8 3 3" xfId="49242"/>
    <cellStyle name="Vírgula 7 4 8 3 4" xfId="49243"/>
    <cellStyle name="Vírgula 7 4 8 4" xfId="49244"/>
    <cellStyle name="Vírgula 7 4 8 4 2" xfId="49245"/>
    <cellStyle name="Vírgula 7 4 8 4 3" xfId="49246"/>
    <cellStyle name="Vírgula 7 4 8 4 4" xfId="49247"/>
    <cellStyle name="Vírgula 7 4 8 5" xfId="49248"/>
    <cellStyle name="Vírgula 7 4 8 5 2" xfId="49249"/>
    <cellStyle name="Vírgula 7 4 8 5 3" xfId="49250"/>
    <cellStyle name="Vírgula 7 4 8 5 4" xfId="49251"/>
    <cellStyle name="Vírgula 7 4 8 6" xfId="49252"/>
    <cellStyle name="Vírgula 7 4 8 6 2" xfId="49253"/>
    <cellStyle name="Vírgula 7 4 8 6 3" xfId="49254"/>
    <cellStyle name="Vírgula 7 4 8 7" xfId="49255"/>
    <cellStyle name="Vírgula 7 4 8 8" xfId="49256"/>
    <cellStyle name="Vírgula 7 4 8 9" xfId="49257"/>
    <cellStyle name="Vírgula 7 4 9" xfId="49258"/>
    <cellStyle name="Vírgula 7 4 9 2" xfId="49259"/>
    <cellStyle name="Vírgula 7 4 9 2 2" xfId="49260"/>
    <cellStyle name="Vírgula 7 4 9 2 2 2" xfId="49261"/>
    <cellStyle name="Vírgula 7 4 9 2 2 3" xfId="49262"/>
    <cellStyle name="Vírgula 7 4 9 2 2 4" xfId="49263"/>
    <cellStyle name="Vírgula 7 4 9 2 3" xfId="49264"/>
    <cellStyle name="Vírgula 7 4 9 2 3 2" xfId="49265"/>
    <cellStyle name="Vírgula 7 4 9 2 3 3" xfId="49266"/>
    <cellStyle name="Vírgula 7 4 9 2 4" xfId="49267"/>
    <cellStyle name="Vírgula 7 4 9 2 5" xfId="49268"/>
    <cellStyle name="Vírgula 7 4 9 2 6" xfId="49269"/>
    <cellStyle name="Vírgula 7 4 9 3" xfId="49270"/>
    <cellStyle name="Vírgula 7 4 9 3 2" xfId="49271"/>
    <cellStyle name="Vírgula 7 4 9 3 3" xfId="49272"/>
    <cellStyle name="Vírgula 7 4 9 3 4" xfId="49273"/>
    <cellStyle name="Vírgula 7 4 9 4" xfId="49274"/>
    <cellStyle name="Vírgula 7 4 9 4 2" xfId="49275"/>
    <cellStyle name="Vírgula 7 4 9 4 3" xfId="49276"/>
    <cellStyle name="Vírgula 7 4 9 4 4" xfId="49277"/>
    <cellStyle name="Vírgula 7 4 9 5" xfId="49278"/>
    <cellStyle name="Vírgula 7 4 9 5 2" xfId="49279"/>
    <cellStyle name="Vírgula 7 4 9 5 3" xfId="49280"/>
    <cellStyle name="Vírgula 7 4 9 5 4" xfId="49281"/>
    <cellStyle name="Vírgula 7 4 9 6" xfId="49282"/>
    <cellStyle name="Vírgula 7 4 9 6 2" xfId="49283"/>
    <cellStyle name="Vírgula 7 4 9 6 3" xfId="49284"/>
    <cellStyle name="Vírgula 7 4 9 7" xfId="49285"/>
    <cellStyle name="Vírgula 7 4 9 8" xfId="49286"/>
    <cellStyle name="Vírgula 7 4 9 9" xfId="49287"/>
    <cellStyle name="Vírgula 7 5" xfId="241"/>
    <cellStyle name="Vírgula 7 5 10" xfId="49288"/>
    <cellStyle name="Vírgula 7 5 10 2" xfId="49289"/>
    <cellStyle name="Vírgula 7 5 10 3" xfId="49290"/>
    <cellStyle name="Vírgula 7 5 10 4" xfId="49291"/>
    <cellStyle name="Vírgula 7 5 11" xfId="49292"/>
    <cellStyle name="Vírgula 7 5 11 2" xfId="49293"/>
    <cellStyle name="Vírgula 7 5 11 3" xfId="49294"/>
    <cellStyle name="Vírgula 7 5 11 4" xfId="49295"/>
    <cellStyle name="Vírgula 7 5 12" xfId="49296"/>
    <cellStyle name="Vírgula 7 5 12 2" xfId="49297"/>
    <cellStyle name="Vírgula 7 5 12 3" xfId="49298"/>
    <cellStyle name="Vírgula 7 5 12 4" xfId="49299"/>
    <cellStyle name="Vírgula 7 5 13" xfId="49300"/>
    <cellStyle name="Vírgula 7 5 13 2" xfId="49301"/>
    <cellStyle name="Vírgula 7 5 13 3" xfId="49302"/>
    <cellStyle name="Vírgula 7 5 14" xfId="49303"/>
    <cellStyle name="Vírgula 7 5 15" xfId="49304"/>
    <cellStyle name="Vírgula 7 5 16" xfId="49305"/>
    <cellStyle name="Vírgula 7 5 2" xfId="49306"/>
    <cellStyle name="Vírgula 7 5 2 10" xfId="49307"/>
    <cellStyle name="Vírgula 7 5 2 10 2" xfId="49308"/>
    <cellStyle name="Vírgula 7 5 2 10 3" xfId="49309"/>
    <cellStyle name="Vírgula 7 5 2 10 4" xfId="49310"/>
    <cellStyle name="Vírgula 7 5 2 11" xfId="49311"/>
    <cellStyle name="Vírgula 7 5 2 11 2" xfId="49312"/>
    <cellStyle name="Vírgula 7 5 2 11 3" xfId="49313"/>
    <cellStyle name="Vírgula 7 5 2 12" xfId="49314"/>
    <cellStyle name="Vírgula 7 5 2 13" xfId="49315"/>
    <cellStyle name="Vírgula 7 5 2 14" xfId="49316"/>
    <cellStyle name="Vírgula 7 5 2 2" xfId="49317"/>
    <cellStyle name="Vírgula 7 5 2 2 10" xfId="49318"/>
    <cellStyle name="Vírgula 7 5 2 2 11" xfId="49319"/>
    <cellStyle name="Vírgula 7 5 2 2 2" xfId="49320"/>
    <cellStyle name="Vírgula 7 5 2 2 2 10" xfId="49321"/>
    <cellStyle name="Vírgula 7 5 2 2 2 2" xfId="49322"/>
    <cellStyle name="Vírgula 7 5 2 2 2 2 2" xfId="49323"/>
    <cellStyle name="Vírgula 7 5 2 2 2 2 2 2" xfId="49324"/>
    <cellStyle name="Vírgula 7 5 2 2 2 2 2 2 2" xfId="49325"/>
    <cellStyle name="Vírgula 7 5 2 2 2 2 2 2 3" xfId="49326"/>
    <cellStyle name="Vírgula 7 5 2 2 2 2 2 2 4" xfId="49327"/>
    <cellStyle name="Vírgula 7 5 2 2 2 2 2 3" xfId="49328"/>
    <cellStyle name="Vírgula 7 5 2 2 2 2 2 3 2" xfId="49329"/>
    <cellStyle name="Vírgula 7 5 2 2 2 2 2 3 3" xfId="49330"/>
    <cellStyle name="Vírgula 7 5 2 2 2 2 2 4" xfId="49331"/>
    <cellStyle name="Vírgula 7 5 2 2 2 2 2 5" xfId="49332"/>
    <cellStyle name="Vírgula 7 5 2 2 2 2 2 6" xfId="49333"/>
    <cellStyle name="Vírgula 7 5 2 2 2 2 3" xfId="49334"/>
    <cellStyle name="Vírgula 7 5 2 2 2 2 3 2" xfId="49335"/>
    <cellStyle name="Vírgula 7 5 2 2 2 2 3 3" xfId="49336"/>
    <cellStyle name="Vírgula 7 5 2 2 2 2 3 4" xfId="49337"/>
    <cellStyle name="Vírgula 7 5 2 2 2 2 4" xfId="49338"/>
    <cellStyle name="Vírgula 7 5 2 2 2 2 4 2" xfId="49339"/>
    <cellStyle name="Vírgula 7 5 2 2 2 2 4 3" xfId="49340"/>
    <cellStyle name="Vírgula 7 5 2 2 2 2 4 4" xfId="49341"/>
    <cellStyle name="Vírgula 7 5 2 2 2 2 5" xfId="49342"/>
    <cellStyle name="Vírgula 7 5 2 2 2 2 5 2" xfId="49343"/>
    <cellStyle name="Vírgula 7 5 2 2 2 2 5 3" xfId="49344"/>
    <cellStyle name="Vírgula 7 5 2 2 2 2 5 4" xfId="49345"/>
    <cellStyle name="Vírgula 7 5 2 2 2 2 6" xfId="49346"/>
    <cellStyle name="Vírgula 7 5 2 2 2 2 6 2" xfId="49347"/>
    <cellStyle name="Vírgula 7 5 2 2 2 2 6 3" xfId="49348"/>
    <cellStyle name="Vírgula 7 5 2 2 2 2 7" xfId="49349"/>
    <cellStyle name="Vírgula 7 5 2 2 2 2 8" xfId="49350"/>
    <cellStyle name="Vírgula 7 5 2 2 2 2 9" xfId="49351"/>
    <cellStyle name="Vírgula 7 5 2 2 2 3" xfId="49352"/>
    <cellStyle name="Vírgula 7 5 2 2 2 3 2" xfId="49353"/>
    <cellStyle name="Vírgula 7 5 2 2 2 3 2 2" xfId="49354"/>
    <cellStyle name="Vírgula 7 5 2 2 2 3 2 3" xfId="49355"/>
    <cellStyle name="Vírgula 7 5 2 2 2 3 2 4" xfId="49356"/>
    <cellStyle name="Vírgula 7 5 2 2 2 3 3" xfId="49357"/>
    <cellStyle name="Vírgula 7 5 2 2 2 3 3 2" xfId="49358"/>
    <cellStyle name="Vírgula 7 5 2 2 2 3 3 3" xfId="49359"/>
    <cellStyle name="Vírgula 7 5 2 2 2 3 4" xfId="49360"/>
    <cellStyle name="Vírgula 7 5 2 2 2 3 5" xfId="49361"/>
    <cellStyle name="Vírgula 7 5 2 2 2 3 6" xfId="49362"/>
    <cellStyle name="Vírgula 7 5 2 2 2 4" xfId="49363"/>
    <cellStyle name="Vírgula 7 5 2 2 2 4 2" xfId="49364"/>
    <cellStyle name="Vírgula 7 5 2 2 2 4 3" xfId="49365"/>
    <cellStyle name="Vírgula 7 5 2 2 2 4 4" xfId="49366"/>
    <cellStyle name="Vírgula 7 5 2 2 2 5" xfId="49367"/>
    <cellStyle name="Vírgula 7 5 2 2 2 5 2" xfId="49368"/>
    <cellStyle name="Vírgula 7 5 2 2 2 5 3" xfId="49369"/>
    <cellStyle name="Vírgula 7 5 2 2 2 5 4" xfId="49370"/>
    <cellStyle name="Vírgula 7 5 2 2 2 6" xfId="49371"/>
    <cellStyle name="Vírgula 7 5 2 2 2 6 2" xfId="49372"/>
    <cellStyle name="Vírgula 7 5 2 2 2 6 3" xfId="49373"/>
    <cellStyle name="Vírgula 7 5 2 2 2 6 4" xfId="49374"/>
    <cellStyle name="Vírgula 7 5 2 2 2 7" xfId="49375"/>
    <cellStyle name="Vírgula 7 5 2 2 2 7 2" xfId="49376"/>
    <cellStyle name="Vírgula 7 5 2 2 2 7 3" xfId="49377"/>
    <cellStyle name="Vírgula 7 5 2 2 2 8" xfId="49378"/>
    <cellStyle name="Vírgula 7 5 2 2 2 9" xfId="49379"/>
    <cellStyle name="Vírgula 7 5 2 2 3" xfId="49380"/>
    <cellStyle name="Vírgula 7 5 2 2 3 2" xfId="49381"/>
    <cellStyle name="Vírgula 7 5 2 2 3 2 2" xfId="49382"/>
    <cellStyle name="Vírgula 7 5 2 2 3 2 2 2" xfId="49383"/>
    <cellStyle name="Vírgula 7 5 2 2 3 2 2 3" xfId="49384"/>
    <cellStyle name="Vírgula 7 5 2 2 3 2 2 4" xfId="49385"/>
    <cellStyle name="Vírgula 7 5 2 2 3 2 3" xfId="49386"/>
    <cellStyle name="Vírgula 7 5 2 2 3 2 3 2" xfId="49387"/>
    <cellStyle name="Vírgula 7 5 2 2 3 2 3 3" xfId="49388"/>
    <cellStyle name="Vírgula 7 5 2 2 3 2 4" xfId="49389"/>
    <cellStyle name="Vírgula 7 5 2 2 3 2 5" xfId="49390"/>
    <cellStyle name="Vírgula 7 5 2 2 3 2 6" xfId="49391"/>
    <cellStyle name="Vírgula 7 5 2 2 3 3" xfId="49392"/>
    <cellStyle name="Vírgula 7 5 2 2 3 3 2" xfId="49393"/>
    <cellStyle name="Vírgula 7 5 2 2 3 3 3" xfId="49394"/>
    <cellStyle name="Vírgula 7 5 2 2 3 3 4" xfId="49395"/>
    <cellStyle name="Vírgula 7 5 2 2 3 4" xfId="49396"/>
    <cellStyle name="Vírgula 7 5 2 2 3 4 2" xfId="49397"/>
    <cellStyle name="Vírgula 7 5 2 2 3 4 3" xfId="49398"/>
    <cellStyle name="Vírgula 7 5 2 2 3 4 4" xfId="49399"/>
    <cellStyle name="Vírgula 7 5 2 2 3 5" xfId="49400"/>
    <cellStyle name="Vírgula 7 5 2 2 3 5 2" xfId="49401"/>
    <cellStyle name="Vírgula 7 5 2 2 3 5 3" xfId="49402"/>
    <cellStyle name="Vírgula 7 5 2 2 3 5 4" xfId="49403"/>
    <cellStyle name="Vírgula 7 5 2 2 3 6" xfId="49404"/>
    <cellStyle name="Vírgula 7 5 2 2 3 6 2" xfId="49405"/>
    <cellStyle name="Vírgula 7 5 2 2 3 6 3" xfId="49406"/>
    <cellStyle name="Vírgula 7 5 2 2 3 7" xfId="49407"/>
    <cellStyle name="Vírgula 7 5 2 2 3 8" xfId="49408"/>
    <cellStyle name="Vírgula 7 5 2 2 3 9" xfId="49409"/>
    <cellStyle name="Vírgula 7 5 2 2 4" xfId="49410"/>
    <cellStyle name="Vírgula 7 5 2 2 4 2" xfId="49411"/>
    <cellStyle name="Vírgula 7 5 2 2 4 2 2" xfId="49412"/>
    <cellStyle name="Vírgula 7 5 2 2 4 2 3" xfId="49413"/>
    <cellStyle name="Vírgula 7 5 2 2 4 2 4" xfId="49414"/>
    <cellStyle name="Vírgula 7 5 2 2 4 3" xfId="49415"/>
    <cellStyle name="Vírgula 7 5 2 2 4 3 2" xfId="49416"/>
    <cellStyle name="Vírgula 7 5 2 2 4 3 3" xfId="49417"/>
    <cellStyle name="Vírgula 7 5 2 2 4 4" xfId="49418"/>
    <cellStyle name="Vírgula 7 5 2 2 4 5" xfId="49419"/>
    <cellStyle name="Vírgula 7 5 2 2 4 6" xfId="49420"/>
    <cellStyle name="Vírgula 7 5 2 2 5" xfId="49421"/>
    <cellStyle name="Vírgula 7 5 2 2 5 2" xfId="49422"/>
    <cellStyle name="Vírgula 7 5 2 2 5 3" xfId="49423"/>
    <cellStyle name="Vírgula 7 5 2 2 5 4" xfId="49424"/>
    <cellStyle name="Vírgula 7 5 2 2 6" xfId="49425"/>
    <cellStyle name="Vírgula 7 5 2 2 6 2" xfId="49426"/>
    <cellStyle name="Vírgula 7 5 2 2 6 3" xfId="49427"/>
    <cellStyle name="Vírgula 7 5 2 2 6 4" xfId="49428"/>
    <cellStyle name="Vírgula 7 5 2 2 7" xfId="49429"/>
    <cellStyle name="Vírgula 7 5 2 2 7 2" xfId="49430"/>
    <cellStyle name="Vírgula 7 5 2 2 7 3" xfId="49431"/>
    <cellStyle name="Vírgula 7 5 2 2 7 4" xfId="49432"/>
    <cellStyle name="Vírgula 7 5 2 2 8" xfId="49433"/>
    <cellStyle name="Vírgula 7 5 2 2 8 2" xfId="49434"/>
    <cellStyle name="Vírgula 7 5 2 2 8 3" xfId="49435"/>
    <cellStyle name="Vírgula 7 5 2 2 9" xfId="49436"/>
    <cellStyle name="Vírgula 7 5 2 3" xfId="49437"/>
    <cellStyle name="Vírgula 7 5 2 3 10" xfId="49438"/>
    <cellStyle name="Vírgula 7 5 2 3 2" xfId="49439"/>
    <cellStyle name="Vírgula 7 5 2 3 2 2" xfId="49440"/>
    <cellStyle name="Vírgula 7 5 2 3 2 2 2" xfId="49441"/>
    <cellStyle name="Vírgula 7 5 2 3 2 2 2 2" xfId="49442"/>
    <cellStyle name="Vírgula 7 5 2 3 2 2 2 3" xfId="49443"/>
    <cellStyle name="Vírgula 7 5 2 3 2 2 2 4" xfId="49444"/>
    <cellStyle name="Vírgula 7 5 2 3 2 2 3" xfId="49445"/>
    <cellStyle name="Vírgula 7 5 2 3 2 2 3 2" xfId="49446"/>
    <cellStyle name="Vírgula 7 5 2 3 2 2 3 3" xfId="49447"/>
    <cellStyle name="Vírgula 7 5 2 3 2 2 4" xfId="49448"/>
    <cellStyle name="Vírgula 7 5 2 3 2 2 5" xfId="49449"/>
    <cellStyle name="Vírgula 7 5 2 3 2 2 6" xfId="49450"/>
    <cellStyle name="Vírgula 7 5 2 3 2 3" xfId="49451"/>
    <cellStyle name="Vírgula 7 5 2 3 2 3 2" xfId="49452"/>
    <cellStyle name="Vírgula 7 5 2 3 2 3 3" xfId="49453"/>
    <cellStyle name="Vírgula 7 5 2 3 2 3 4" xfId="49454"/>
    <cellStyle name="Vírgula 7 5 2 3 2 4" xfId="49455"/>
    <cellStyle name="Vírgula 7 5 2 3 2 4 2" xfId="49456"/>
    <cellStyle name="Vírgula 7 5 2 3 2 4 3" xfId="49457"/>
    <cellStyle name="Vírgula 7 5 2 3 2 4 4" xfId="49458"/>
    <cellStyle name="Vírgula 7 5 2 3 2 5" xfId="49459"/>
    <cellStyle name="Vírgula 7 5 2 3 2 5 2" xfId="49460"/>
    <cellStyle name="Vírgula 7 5 2 3 2 5 3" xfId="49461"/>
    <cellStyle name="Vírgula 7 5 2 3 2 5 4" xfId="49462"/>
    <cellStyle name="Vírgula 7 5 2 3 2 6" xfId="49463"/>
    <cellStyle name="Vírgula 7 5 2 3 2 6 2" xfId="49464"/>
    <cellStyle name="Vírgula 7 5 2 3 2 6 3" xfId="49465"/>
    <cellStyle name="Vírgula 7 5 2 3 2 7" xfId="49466"/>
    <cellStyle name="Vírgula 7 5 2 3 2 8" xfId="49467"/>
    <cellStyle name="Vírgula 7 5 2 3 2 9" xfId="49468"/>
    <cellStyle name="Vírgula 7 5 2 3 3" xfId="49469"/>
    <cellStyle name="Vírgula 7 5 2 3 3 2" xfId="49470"/>
    <cellStyle name="Vírgula 7 5 2 3 3 2 2" xfId="49471"/>
    <cellStyle name="Vírgula 7 5 2 3 3 2 3" xfId="49472"/>
    <cellStyle name="Vírgula 7 5 2 3 3 2 4" xfId="49473"/>
    <cellStyle name="Vírgula 7 5 2 3 3 3" xfId="49474"/>
    <cellStyle name="Vírgula 7 5 2 3 3 3 2" xfId="49475"/>
    <cellStyle name="Vírgula 7 5 2 3 3 3 3" xfId="49476"/>
    <cellStyle name="Vírgula 7 5 2 3 3 4" xfId="49477"/>
    <cellStyle name="Vírgula 7 5 2 3 3 5" xfId="49478"/>
    <cellStyle name="Vírgula 7 5 2 3 3 6" xfId="49479"/>
    <cellStyle name="Vírgula 7 5 2 3 4" xfId="49480"/>
    <cellStyle name="Vírgula 7 5 2 3 4 2" xfId="49481"/>
    <cellStyle name="Vírgula 7 5 2 3 4 3" xfId="49482"/>
    <cellStyle name="Vírgula 7 5 2 3 4 4" xfId="49483"/>
    <cellStyle name="Vírgula 7 5 2 3 5" xfId="49484"/>
    <cellStyle name="Vírgula 7 5 2 3 5 2" xfId="49485"/>
    <cellStyle name="Vírgula 7 5 2 3 5 3" xfId="49486"/>
    <cellStyle name="Vírgula 7 5 2 3 5 4" xfId="49487"/>
    <cellStyle name="Vírgula 7 5 2 3 6" xfId="49488"/>
    <cellStyle name="Vírgula 7 5 2 3 6 2" xfId="49489"/>
    <cellStyle name="Vírgula 7 5 2 3 6 3" xfId="49490"/>
    <cellStyle name="Vírgula 7 5 2 3 6 4" xfId="49491"/>
    <cellStyle name="Vírgula 7 5 2 3 7" xfId="49492"/>
    <cellStyle name="Vírgula 7 5 2 3 7 2" xfId="49493"/>
    <cellStyle name="Vírgula 7 5 2 3 7 3" xfId="49494"/>
    <cellStyle name="Vírgula 7 5 2 3 8" xfId="49495"/>
    <cellStyle name="Vírgula 7 5 2 3 9" xfId="49496"/>
    <cellStyle name="Vírgula 7 5 2 4" xfId="49497"/>
    <cellStyle name="Vírgula 7 5 2 4 2" xfId="49498"/>
    <cellStyle name="Vírgula 7 5 2 4 2 2" xfId="49499"/>
    <cellStyle name="Vírgula 7 5 2 4 2 2 2" xfId="49500"/>
    <cellStyle name="Vírgula 7 5 2 4 2 2 3" xfId="49501"/>
    <cellStyle name="Vírgula 7 5 2 4 2 2 4" xfId="49502"/>
    <cellStyle name="Vírgula 7 5 2 4 2 3" xfId="49503"/>
    <cellStyle name="Vírgula 7 5 2 4 2 3 2" xfId="49504"/>
    <cellStyle name="Vírgula 7 5 2 4 2 3 3" xfId="49505"/>
    <cellStyle name="Vírgula 7 5 2 4 2 4" xfId="49506"/>
    <cellStyle name="Vírgula 7 5 2 4 2 5" xfId="49507"/>
    <cellStyle name="Vírgula 7 5 2 4 2 6" xfId="49508"/>
    <cellStyle name="Vírgula 7 5 2 4 3" xfId="49509"/>
    <cellStyle name="Vírgula 7 5 2 4 3 2" xfId="49510"/>
    <cellStyle name="Vírgula 7 5 2 4 3 3" xfId="49511"/>
    <cellStyle name="Vírgula 7 5 2 4 3 4" xfId="49512"/>
    <cellStyle name="Vírgula 7 5 2 4 4" xfId="49513"/>
    <cellStyle name="Vírgula 7 5 2 4 4 2" xfId="49514"/>
    <cellStyle name="Vírgula 7 5 2 4 4 3" xfId="49515"/>
    <cellStyle name="Vírgula 7 5 2 4 4 4" xfId="49516"/>
    <cellStyle name="Vírgula 7 5 2 4 5" xfId="49517"/>
    <cellStyle name="Vírgula 7 5 2 4 5 2" xfId="49518"/>
    <cellStyle name="Vírgula 7 5 2 4 5 3" xfId="49519"/>
    <cellStyle name="Vírgula 7 5 2 4 5 4" xfId="49520"/>
    <cellStyle name="Vírgula 7 5 2 4 6" xfId="49521"/>
    <cellStyle name="Vírgula 7 5 2 4 6 2" xfId="49522"/>
    <cellStyle name="Vírgula 7 5 2 4 6 3" xfId="49523"/>
    <cellStyle name="Vírgula 7 5 2 4 7" xfId="49524"/>
    <cellStyle name="Vírgula 7 5 2 4 8" xfId="49525"/>
    <cellStyle name="Vírgula 7 5 2 4 9" xfId="49526"/>
    <cellStyle name="Vírgula 7 5 2 5" xfId="49527"/>
    <cellStyle name="Vírgula 7 5 2 5 2" xfId="49528"/>
    <cellStyle name="Vírgula 7 5 2 5 2 2" xfId="49529"/>
    <cellStyle name="Vírgula 7 5 2 5 2 2 2" xfId="49530"/>
    <cellStyle name="Vírgula 7 5 2 5 2 2 3" xfId="49531"/>
    <cellStyle name="Vírgula 7 5 2 5 2 2 4" xfId="49532"/>
    <cellStyle name="Vírgula 7 5 2 5 2 3" xfId="49533"/>
    <cellStyle name="Vírgula 7 5 2 5 2 3 2" xfId="49534"/>
    <cellStyle name="Vírgula 7 5 2 5 2 3 3" xfId="49535"/>
    <cellStyle name="Vírgula 7 5 2 5 2 4" xfId="49536"/>
    <cellStyle name="Vírgula 7 5 2 5 2 5" xfId="49537"/>
    <cellStyle name="Vírgula 7 5 2 5 2 6" xfId="49538"/>
    <cellStyle name="Vírgula 7 5 2 5 3" xfId="49539"/>
    <cellStyle name="Vírgula 7 5 2 5 3 2" xfId="49540"/>
    <cellStyle name="Vírgula 7 5 2 5 3 3" xfId="49541"/>
    <cellStyle name="Vírgula 7 5 2 5 3 4" xfId="49542"/>
    <cellStyle name="Vírgula 7 5 2 5 4" xfId="49543"/>
    <cellStyle name="Vírgula 7 5 2 5 4 2" xfId="49544"/>
    <cellStyle name="Vírgula 7 5 2 5 4 3" xfId="49545"/>
    <cellStyle name="Vírgula 7 5 2 5 4 4" xfId="49546"/>
    <cellStyle name="Vírgula 7 5 2 5 5" xfId="49547"/>
    <cellStyle name="Vírgula 7 5 2 5 5 2" xfId="49548"/>
    <cellStyle name="Vírgula 7 5 2 5 5 3" xfId="49549"/>
    <cellStyle name="Vírgula 7 5 2 5 5 4" xfId="49550"/>
    <cellStyle name="Vírgula 7 5 2 5 6" xfId="49551"/>
    <cellStyle name="Vírgula 7 5 2 5 6 2" xfId="49552"/>
    <cellStyle name="Vírgula 7 5 2 5 6 3" xfId="49553"/>
    <cellStyle name="Vírgula 7 5 2 5 7" xfId="49554"/>
    <cellStyle name="Vírgula 7 5 2 5 8" xfId="49555"/>
    <cellStyle name="Vírgula 7 5 2 5 9" xfId="49556"/>
    <cellStyle name="Vírgula 7 5 2 6" xfId="49557"/>
    <cellStyle name="Vírgula 7 5 2 6 2" xfId="49558"/>
    <cellStyle name="Vírgula 7 5 2 6 2 2" xfId="49559"/>
    <cellStyle name="Vírgula 7 5 2 6 2 2 2" xfId="49560"/>
    <cellStyle name="Vírgula 7 5 2 6 2 2 3" xfId="49561"/>
    <cellStyle name="Vírgula 7 5 2 6 2 2 4" xfId="49562"/>
    <cellStyle name="Vírgula 7 5 2 6 2 3" xfId="49563"/>
    <cellStyle name="Vírgula 7 5 2 6 2 3 2" xfId="49564"/>
    <cellStyle name="Vírgula 7 5 2 6 2 3 3" xfId="49565"/>
    <cellStyle name="Vírgula 7 5 2 6 2 4" xfId="49566"/>
    <cellStyle name="Vírgula 7 5 2 6 2 5" xfId="49567"/>
    <cellStyle name="Vírgula 7 5 2 6 2 6" xfId="49568"/>
    <cellStyle name="Vírgula 7 5 2 6 3" xfId="49569"/>
    <cellStyle name="Vírgula 7 5 2 6 3 2" xfId="49570"/>
    <cellStyle name="Vírgula 7 5 2 6 3 3" xfId="49571"/>
    <cellStyle name="Vírgula 7 5 2 6 3 4" xfId="49572"/>
    <cellStyle name="Vírgula 7 5 2 6 4" xfId="49573"/>
    <cellStyle name="Vírgula 7 5 2 6 4 2" xfId="49574"/>
    <cellStyle name="Vírgula 7 5 2 6 4 3" xfId="49575"/>
    <cellStyle name="Vírgula 7 5 2 6 4 4" xfId="49576"/>
    <cellStyle name="Vírgula 7 5 2 6 5" xfId="49577"/>
    <cellStyle name="Vírgula 7 5 2 6 5 2" xfId="49578"/>
    <cellStyle name="Vírgula 7 5 2 6 5 3" xfId="49579"/>
    <cellStyle name="Vírgula 7 5 2 6 6" xfId="49580"/>
    <cellStyle name="Vírgula 7 5 2 6 7" xfId="49581"/>
    <cellStyle name="Vírgula 7 5 2 6 8" xfId="49582"/>
    <cellStyle name="Vírgula 7 5 2 7" xfId="49583"/>
    <cellStyle name="Vírgula 7 5 2 7 2" xfId="49584"/>
    <cellStyle name="Vírgula 7 5 2 7 2 2" xfId="49585"/>
    <cellStyle name="Vírgula 7 5 2 7 2 3" xfId="49586"/>
    <cellStyle name="Vírgula 7 5 2 7 2 4" xfId="49587"/>
    <cellStyle name="Vírgula 7 5 2 7 3" xfId="49588"/>
    <cellStyle name="Vírgula 7 5 2 7 3 2" xfId="49589"/>
    <cellStyle name="Vírgula 7 5 2 7 3 3" xfId="49590"/>
    <cellStyle name="Vírgula 7 5 2 7 4" xfId="49591"/>
    <cellStyle name="Vírgula 7 5 2 7 5" xfId="49592"/>
    <cellStyle name="Vírgula 7 5 2 7 6" xfId="49593"/>
    <cellStyle name="Vírgula 7 5 2 8" xfId="49594"/>
    <cellStyle name="Vírgula 7 5 2 8 2" xfId="49595"/>
    <cellStyle name="Vírgula 7 5 2 8 3" xfId="49596"/>
    <cellStyle name="Vírgula 7 5 2 8 4" xfId="49597"/>
    <cellStyle name="Vírgula 7 5 2 9" xfId="49598"/>
    <cellStyle name="Vírgula 7 5 2 9 2" xfId="49599"/>
    <cellStyle name="Vírgula 7 5 2 9 3" xfId="49600"/>
    <cellStyle name="Vírgula 7 5 2 9 4" xfId="49601"/>
    <cellStyle name="Vírgula 7 5 3" xfId="49602"/>
    <cellStyle name="Vírgula 7 5 3 10" xfId="49603"/>
    <cellStyle name="Vírgula 7 5 3 11" xfId="49604"/>
    <cellStyle name="Vírgula 7 5 3 2" xfId="49605"/>
    <cellStyle name="Vírgula 7 5 3 2 10" xfId="49606"/>
    <cellStyle name="Vírgula 7 5 3 2 2" xfId="49607"/>
    <cellStyle name="Vírgula 7 5 3 2 2 2" xfId="49608"/>
    <cellStyle name="Vírgula 7 5 3 2 2 2 2" xfId="49609"/>
    <cellStyle name="Vírgula 7 5 3 2 2 2 2 2" xfId="49610"/>
    <cellStyle name="Vírgula 7 5 3 2 2 2 2 3" xfId="49611"/>
    <cellStyle name="Vírgula 7 5 3 2 2 2 2 4" xfId="49612"/>
    <cellStyle name="Vírgula 7 5 3 2 2 2 3" xfId="49613"/>
    <cellStyle name="Vírgula 7 5 3 2 2 2 3 2" xfId="49614"/>
    <cellStyle name="Vírgula 7 5 3 2 2 2 3 3" xfId="49615"/>
    <cellStyle name="Vírgula 7 5 3 2 2 2 4" xfId="49616"/>
    <cellStyle name="Vírgula 7 5 3 2 2 2 5" xfId="49617"/>
    <cellStyle name="Vírgula 7 5 3 2 2 2 6" xfId="49618"/>
    <cellStyle name="Vírgula 7 5 3 2 2 3" xfId="49619"/>
    <cellStyle name="Vírgula 7 5 3 2 2 3 2" xfId="49620"/>
    <cellStyle name="Vírgula 7 5 3 2 2 3 3" xfId="49621"/>
    <cellStyle name="Vírgula 7 5 3 2 2 3 4" xfId="49622"/>
    <cellStyle name="Vírgula 7 5 3 2 2 4" xfId="49623"/>
    <cellStyle name="Vírgula 7 5 3 2 2 4 2" xfId="49624"/>
    <cellStyle name="Vírgula 7 5 3 2 2 4 3" xfId="49625"/>
    <cellStyle name="Vírgula 7 5 3 2 2 4 4" xfId="49626"/>
    <cellStyle name="Vírgula 7 5 3 2 2 5" xfId="49627"/>
    <cellStyle name="Vírgula 7 5 3 2 2 5 2" xfId="49628"/>
    <cellStyle name="Vírgula 7 5 3 2 2 5 3" xfId="49629"/>
    <cellStyle name="Vírgula 7 5 3 2 2 5 4" xfId="49630"/>
    <cellStyle name="Vírgula 7 5 3 2 2 6" xfId="49631"/>
    <cellStyle name="Vírgula 7 5 3 2 2 6 2" xfId="49632"/>
    <cellStyle name="Vírgula 7 5 3 2 2 6 3" xfId="49633"/>
    <cellStyle name="Vírgula 7 5 3 2 2 7" xfId="49634"/>
    <cellStyle name="Vírgula 7 5 3 2 2 8" xfId="49635"/>
    <cellStyle name="Vírgula 7 5 3 2 2 9" xfId="49636"/>
    <cellStyle name="Vírgula 7 5 3 2 3" xfId="49637"/>
    <cellStyle name="Vírgula 7 5 3 2 3 2" xfId="49638"/>
    <cellStyle name="Vírgula 7 5 3 2 3 2 2" xfId="49639"/>
    <cellStyle name="Vírgula 7 5 3 2 3 2 3" xfId="49640"/>
    <cellStyle name="Vírgula 7 5 3 2 3 2 4" xfId="49641"/>
    <cellStyle name="Vírgula 7 5 3 2 3 3" xfId="49642"/>
    <cellStyle name="Vírgula 7 5 3 2 3 3 2" xfId="49643"/>
    <cellStyle name="Vírgula 7 5 3 2 3 3 3" xfId="49644"/>
    <cellStyle name="Vírgula 7 5 3 2 3 4" xfId="49645"/>
    <cellStyle name="Vírgula 7 5 3 2 3 5" xfId="49646"/>
    <cellStyle name="Vírgula 7 5 3 2 3 6" xfId="49647"/>
    <cellStyle name="Vírgula 7 5 3 2 4" xfId="49648"/>
    <cellStyle name="Vírgula 7 5 3 2 4 2" xfId="49649"/>
    <cellStyle name="Vírgula 7 5 3 2 4 3" xfId="49650"/>
    <cellStyle name="Vírgula 7 5 3 2 4 4" xfId="49651"/>
    <cellStyle name="Vírgula 7 5 3 2 5" xfId="49652"/>
    <cellStyle name="Vírgula 7 5 3 2 5 2" xfId="49653"/>
    <cellStyle name="Vírgula 7 5 3 2 5 3" xfId="49654"/>
    <cellStyle name="Vírgula 7 5 3 2 5 4" xfId="49655"/>
    <cellStyle name="Vírgula 7 5 3 2 6" xfId="49656"/>
    <cellStyle name="Vírgula 7 5 3 2 6 2" xfId="49657"/>
    <cellStyle name="Vírgula 7 5 3 2 6 3" xfId="49658"/>
    <cellStyle name="Vírgula 7 5 3 2 6 4" xfId="49659"/>
    <cellStyle name="Vírgula 7 5 3 2 7" xfId="49660"/>
    <cellStyle name="Vírgula 7 5 3 2 7 2" xfId="49661"/>
    <cellStyle name="Vírgula 7 5 3 2 7 3" xfId="49662"/>
    <cellStyle name="Vírgula 7 5 3 2 8" xfId="49663"/>
    <cellStyle name="Vírgula 7 5 3 2 9" xfId="49664"/>
    <cellStyle name="Vírgula 7 5 3 3" xfId="49665"/>
    <cellStyle name="Vírgula 7 5 3 3 2" xfId="49666"/>
    <cellStyle name="Vírgula 7 5 3 3 2 2" xfId="49667"/>
    <cellStyle name="Vírgula 7 5 3 3 2 2 2" xfId="49668"/>
    <cellStyle name="Vírgula 7 5 3 3 2 2 3" xfId="49669"/>
    <cellStyle name="Vírgula 7 5 3 3 2 2 4" xfId="49670"/>
    <cellStyle name="Vírgula 7 5 3 3 2 3" xfId="49671"/>
    <cellStyle name="Vírgula 7 5 3 3 2 3 2" xfId="49672"/>
    <cellStyle name="Vírgula 7 5 3 3 2 3 3" xfId="49673"/>
    <cellStyle name="Vírgula 7 5 3 3 2 4" xfId="49674"/>
    <cellStyle name="Vírgula 7 5 3 3 2 5" xfId="49675"/>
    <cellStyle name="Vírgula 7 5 3 3 2 6" xfId="49676"/>
    <cellStyle name="Vírgula 7 5 3 3 3" xfId="49677"/>
    <cellStyle name="Vírgula 7 5 3 3 3 2" xfId="49678"/>
    <cellStyle name="Vírgula 7 5 3 3 3 3" xfId="49679"/>
    <cellStyle name="Vírgula 7 5 3 3 3 4" xfId="49680"/>
    <cellStyle name="Vírgula 7 5 3 3 4" xfId="49681"/>
    <cellStyle name="Vírgula 7 5 3 3 4 2" xfId="49682"/>
    <cellStyle name="Vírgula 7 5 3 3 4 3" xfId="49683"/>
    <cellStyle name="Vírgula 7 5 3 3 4 4" xfId="49684"/>
    <cellStyle name="Vírgula 7 5 3 3 5" xfId="49685"/>
    <cellStyle name="Vírgula 7 5 3 3 5 2" xfId="49686"/>
    <cellStyle name="Vírgula 7 5 3 3 5 3" xfId="49687"/>
    <cellStyle name="Vírgula 7 5 3 3 5 4" xfId="49688"/>
    <cellStyle name="Vírgula 7 5 3 3 6" xfId="49689"/>
    <cellStyle name="Vírgula 7 5 3 3 6 2" xfId="49690"/>
    <cellStyle name="Vírgula 7 5 3 3 6 3" xfId="49691"/>
    <cellStyle name="Vírgula 7 5 3 3 7" xfId="49692"/>
    <cellStyle name="Vírgula 7 5 3 3 8" xfId="49693"/>
    <cellStyle name="Vírgula 7 5 3 3 9" xfId="49694"/>
    <cellStyle name="Vírgula 7 5 3 4" xfId="49695"/>
    <cellStyle name="Vírgula 7 5 3 4 2" xfId="49696"/>
    <cellStyle name="Vírgula 7 5 3 4 2 2" xfId="49697"/>
    <cellStyle name="Vírgula 7 5 3 4 2 3" xfId="49698"/>
    <cellStyle name="Vírgula 7 5 3 4 2 4" xfId="49699"/>
    <cellStyle name="Vírgula 7 5 3 4 3" xfId="49700"/>
    <cellStyle name="Vírgula 7 5 3 4 3 2" xfId="49701"/>
    <cellStyle name="Vírgula 7 5 3 4 3 3" xfId="49702"/>
    <cellStyle name="Vírgula 7 5 3 4 4" xfId="49703"/>
    <cellStyle name="Vírgula 7 5 3 4 5" xfId="49704"/>
    <cellStyle name="Vírgula 7 5 3 4 6" xfId="49705"/>
    <cellStyle name="Vírgula 7 5 3 5" xfId="49706"/>
    <cellStyle name="Vírgula 7 5 3 5 2" xfId="49707"/>
    <cellStyle name="Vírgula 7 5 3 5 3" xfId="49708"/>
    <cellStyle name="Vírgula 7 5 3 5 4" xfId="49709"/>
    <cellStyle name="Vírgula 7 5 3 6" xfId="49710"/>
    <cellStyle name="Vírgula 7 5 3 6 2" xfId="49711"/>
    <cellStyle name="Vírgula 7 5 3 6 3" xfId="49712"/>
    <cellStyle name="Vírgula 7 5 3 6 4" xfId="49713"/>
    <cellStyle name="Vírgula 7 5 3 7" xfId="49714"/>
    <cellStyle name="Vírgula 7 5 3 7 2" xfId="49715"/>
    <cellStyle name="Vírgula 7 5 3 7 3" xfId="49716"/>
    <cellStyle name="Vírgula 7 5 3 7 4" xfId="49717"/>
    <cellStyle name="Vírgula 7 5 3 8" xfId="49718"/>
    <cellStyle name="Vírgula 7 5 3 8 2" xfId="49719"/>
    <cellStyle name="Vírgula 7 5 3 8 3" xfId="49720"/>
    <cellStyle name="Vírgula 7 5 3 9" xfId="49721"/>
    <cellStyle name="Vírgula 7 5 4" xfId="49722"/>
    <cellStyle name="Vírgula 7 5 4 10" xfId="49723"/>
    <cellStyle name="Vírgula 7 5 4 11" xfId="49724"/>
    <cellStyle name="Vírgula 7 5 4 2" xfId="49725"/>
    <cellStyle name="Vírgula 7 5 4 2 10" xfId="49726"/>
    <cellStyle name="Vírgula 7 5 4 2 2" xfId="49727"/>
    <cellStyle name="Vírgula 7 5 4 2 2 2" xfId="49728"/>
    <cellStyle name="Vírgula 7 5 4 2 2 2 2" xfId="49729"/>
    <cellStyle name="Vírgula 7 5 4 2 2 2 2 2" xfId="49730"/>
    <cellStyle name="Vírgula 7 5 4 2 2 2 2 3" xfId="49731"/>
    <cellStyle name="Vírgula 7 5 4 2 2 2 2 4" xfId="49732"/>
    <cellStyle name="Vírgula 7 5 4 2 2 2 3" xfId="49733"/>
    <cellStyle name="Vírgula 7 5 4 2 2 2 3 2" xfId="49734"/>
    <cellStyle name="Vírgula 7 5 4 2 2 2 3 3" xfId="49735"/>
    <cellStyle name="Vírgula 7 5 4 2 2 2 4" xfId="49736"/>
    <cellStyle name="Vírgula 7 5 4 2 2 2 5" xfId="49737"/>
    <cellStyle name="Vírgula 7 5 4 2 2 2 6" xfId="49738"/>
    <cellStyle name="Vírgula 7 5 4 2 2 3" xfId="49739"/>
    <cellStyle name="Vírgula 7 5 4 2 2 3 2" xfId="49740"/>
    <cellStyle name="Vírgula 7 5 4 2 2 3 3" xfId="49741"/>
    <cellStyle name="Vírgula 7 5 4 2 2 3 4" xfId="49742"/>
    <cellStyle name="Vírgula 7 5 4 2 2 4" xfId="49743"/>
    <cellStyle name="Vírgula 7 5 4 2 2 4 2" xfId="49744"/>
    <cellStyle name="Vírgula 7 5 4 2 2 4 3" xfId="49745"/>
    <cellStyle name="Vírgula 7 5 4 2 2 4 4" xfId="49746"/>
    <cellStyle name="Vírgula 7 5 4 2 2 5" xfId="49747"/>
    <cellStyle name="Vírgula 7 5 4 2 2 5 2" xfId="49748"/>
    <cellStyle name="Vírgula 7 5 4 2 2 5 3" xfId="49749"/>
    <cellStyle name="Vírgula 7 5 4 2 2 5 4" xfId="49750"/>
    <cellStyle name="Vírgula 7 5 4 2 2 6" xfId="49751"/>
    <cellStyle name="Vírgula 7 5 4 2 2 6 2" xfId="49752"/>
    <cellStyle name="Vírgula 7 5 4 2 2 6 3" xfId="49753"/>
    <cellStyle name="Vírgula 7 5 4 2 2 7" xfId="49754"/>
    <cellStyle name="Vírgula 7 5 4 2 2 8" xfId="49755"/>
    <cellStyle name="Vírgula 7 5 4 2 2 9" xfId="49756"/>
    <cellStyle name="Vírgula 7 5 4 2 3" xfId="49757"/>
    <cellStyle name="Vírgula 7 5 4 2 3 2" xfId="49758"/>
    <cellStyle name="Vírgula 7 5 4 2 3 2 2" xfId="49759"/>
    <cellStyle name="Vírgula 7 5 4 2 3 2 3" xfId="49760"/>
    <cellStyle name="Vírgula 7 5 4 2 3 2 4" xfId="49761"/>
    <cellStyle name="Vírgula 7 5 4 2 3 3" xfId="49762"/>
    <cellStyle name="Vírgula 7 5 4 2 3 3 2" xfId="49763"/>
    <cellStyle name="Vírgula 7 5 4 2 3 3 3" xfId="49764"/>
    <cellStyle name="Vírgula 7 5 4 2 3 4" xfId="49765"/>
    <cellStyle name="Vírgula 7 5 4 2 3 5" xfId="49766"/>
    <cellStyle name="Vírgula 7 5 4 2 3 6" xfId="49767"/>
    <cellStyle name="Vírgula 7 5 4 2 4" xfId="49768"/>
    <cellStyle name="Vírgula 7 5 4 2 4 2" xfId="49769"/>
    <cellStyle name="Vírgula 7 5 4 2 4 3" xfId="49770"/>
    <cellStyle name="Vírgula 7 5 4 2 4 4" xfId="49771"/>
    <cellStyle name="Vírgula 7 5 4 2 5" xfId="49772"/>
    <cellStyle name="Vírgula 7 5 4 2 5 2" xfId="49773"/>
    <cellStyle name="Vírgula 7 5 4 2 5 3" xfId="49774"/>
    <cellStyle name="Vírgula 7 5 4 2 5 4" xfId="49775"/>
    <cellStyle name="Vírgula 7 5 4 2 6" xfId="49776"/>
    <cellStyle name="Vírgula 7 5 4 2 6 2" xfId="49777"/>
    <cellStyle name="Vírgula 7 5 4 2 6 3" xfId="49778"/>
    <cellStyle name="Vírgula 7 5 4 2 6 4" xfId="49779"/>
    <cellStyle name="Vírgula 7 5 4 2 7" xfId="49780"/>
    <cellStyle name="Vírgula 7 5 4 2 7 2" xfId="49781"/>
    <cellStyle name="Vírgula 7 5 4 2 7 3" xfId="49782"/>
    <cellStyle name="Vírgula 7 5 4 2 8" xfId="49783"/>
    <cellStyle name="Vírgula 7 5 4 2 9" xfId="49784"/>
    <cellStyle name="Vírgula 7 5 4 3" xfId="49785"/>
    <cellStyle name="Vírgula 7 5 4 3 2" xfId="49786"/>
    <cellStyle name="Vírgula 7 5 4 3 2 2" xfId="49787"/>
    <cellStyle name="Vírgula 7 5 4 3 2 2 2" xfId="49788"/>
    <cellStyle name="Vírgula 7 5 4 3 2 2 3" xfId="49789"/>
    <cellStyle name="Vírgula 7 5 4 3 2 2 4" xfId="49790"/>
    <cellStyle name="Vírgula 7 5 4 3 2 3" xfId="49791"/>
    <cellStyle name="Vírgula 7 5 4 3 2 3 2" xfId="49792"/>
    <cellStyle name="Vírgula 7 5 4 3 2 3 3" xfId="49793"/>
    <cellStyle name="Vírgula 7 5 4 3 2 4" xfId="49794"/>
    <cellStyle name="Vírgula 7 5 4 3 2 5" xfId="49795"/>
    <cellStyle name="Vírgula 7 5 4 3 2 6" xfId="49796"/>
    <cellStyle name="Vírgula 7 5 4 3 3" xfId="49797"/>
    <cellStyle name="Vírgula 7 5 4 3 3 2" xfId="49798"/>
    <cellStyle name="Vírgula 7 5 4 3 3 3" xfId="49799"/>
    <cellStyle name="Vírgula 7 5 4 3 3 4" xfId="49800"/>
    <cellStyle name="Vírgula 7 5 4 3 4" xfId="49801"/>
    <cellStyle name="Vírgula 7 5 4 3 4 2" xfId="49802"/>
    <cellStyle name="Vírgula 7 5 4 3 4 3" xfId="49803"/>
    <cellStyle name="Vírgula 7 5 4 3 4 4" xfId="49804"/>
    <cellStyle name="Vírgula 7 5 4 3 5" xfId="49805"/>
    <cellStyle name="Vírgula 7 5 4 3 5 2" xfId="49806"/>
    <cellStyle name="Vírgula 7 5 4 3 5 3" xfId="49807"/>
    <cellStyle name="Vírgula 7 5 4 3 5 4" xfId="49808"/>
    <cellStyle name="Vírgula 7 5 4 3 6" xfId="49809"/>
    <cellStyle name="Vírgula 7 5 4 3 6 2" xfId="49810"/>
    <cellStyle name="Vírgula 7 5 4 3 6 3" xfId="49811"/>
    <cellStyle name="Vírgula 7 5 4 3 7" xfId="49812"/>
    <cellStyle name="Vírgula 7 5 4 3 8" xfId="49813"/>
    <cellStyle name="Vírgula 7 5 4 3 9" xfId="49814"/>
    <cellStyle name="Vírgula 7 5 4 4" xfId="49815"/>
    <cellStyle name="Vírgula 7 5 4 4 2" xfId="49816"/>
    <cellStyle name="Vírgula 7 5 4 4 2 2" xfId="49817"/>
    <cellStyle name="Vírgula 7 5 4 4 2 3" xfId="49818"/>
    <cellStyle name="Vírgula 7 5 4 4 2 4" xfId="49819"/>
    <cellStyle name="Vírgula 7 5 4 4 3" xfId="49820"/>
    <cellStyle name="Vírgula 7 5 4 4 3 2" xfId="49821"/>
    <cellStyle name="Vírgula 7 5 4 4 3 3" xfId="49822"/>
    <cellStyle name="Vírgula 7 5 4 4 4" xfId="49823"/>
    <cellStyle name="Vírgula 7 5 4 4 5" xfId="49824"/>
    <cellStyle name="Vírgula 7 5 4 4 6" xfId="49825"/>
    <cellStyle name="Vírgula 7 5 4 5" xfId="49826"/>
    <cellStyle name="Vírgula 7 5 4 5 2" xfId="49827"/>
    <cellStyle name="Vírgula 7 5 4 5 3" xfId="49828"/>
    <cellStyle name="Vírgula 7 5 4 5 4" xfId="49829"/>
    <cellStyle name="Vírgula 7 5 4 6" xfId="49830"/>
    <cellStyle name="Vírgula 7 5 4 6 2" xfId="49831"/>
    <cellStyle name="Vírgula 7 5 4 6 3" xfId="49832"/>
    <cellStyle name="Vírgula 7 5 4 6 4" xfId="49833"/>
    <cellStyle name="Vírgula 7 5 4 7" xfId="49834"/>
    <cellStyle name="Vírgula 7 5 4 7 2" xfId="49835"/>
    <cellStyle name="Vírgula 7 5 4 7 3" xfId="49836"/>
    <cellStyle name="Vírgula 7 5 4 7 4" xfId="49837"/>
    <cellStyle name="Vírgula 7 5 4 8" xfId="49838"/>
    <cellStyle name="Vírgula 7 5 4 8 2" xfId="49839"/>
    <cellStyle name="Vírgula 7 5 4 8 3" xfId="49840"/>
    <cellStyle name="Vírgula 7 5 4 9" xfId="49841"/>
    <cellStyle name="Vírgula 7 5 5" xfId="49842"/>
    <cellStyle name="Vírgula 7 5 5 10" xfId="49843"/>
    <cellStyle name="Vírgula 7 5 5 2" xfId="49844"/>
    <cellStyle name="Vírgula 7 5 5 2 2" xfId="49845"/>
    <cellStyle name="Vírgula 7 5 5 2 2 2" xfId="49846"/>
    <cellStyle name="Vírgula 7 5 5 2 2 2 2" xfId="49847"/>
    <cellStyle name="Vírgula 7 5 5 2 2 2 3" xfId="49848"/>
    <cellStyle name="Vírgula 7 5 5 2 2 2 4" xfId="49849"/>
    <cellStyle name="Vírgula 7 5 5 2 2 3" xfId="49850"/>
    <cellStyle name="Vírgula 7 5 5 2 2 3 2" xfId="49851"/>
    <cellStyle name="Vírgula 7 5 5 2 2 3 3" xfId="49852"/>
    <cellStyle name="Vírgula 7 5 5 2 2 4" xfId="49853"/>
    <cellStyle name="Vírgula 7 5 5 2 2 5" xfId="49854"/>
    <cellStyle name="Vírgula 7 5 5 2 2 6" xfId="49855"/>
    <cellStyle name="Vírgula 7 5 5 2 3" xfId="49856"/>
    <cellStyle name="Vírgula 7 5 5 2 3 2" xfId="49857"/>
    <cellStyle name="Vírgula 7 5 5 2 3 3" xfId="49858"/>
    <cellStyle name="Vírgula 7 5 5 2 3 4" xfId="49859"/>
    <cellStyle name="Vírgula 7 5 5 2 4" xfId="49860"/>
    <cellStyle name="Vírgula 7 5 5 2 4 2" xfId="49861"/>
    <cellStyle name="Vírgula 7 5 5 2 4 3" xfId="49862"/>
    <cellStyle name="Vírgula 7 5 5 2 4 4" xfId="49863"/>
    <cellStyle name="Vírgula 7 5 5 2 5" xfId="49864"/>
    <cellStyle name="Vírgula 7 5 5 2 5 2" xfId="49865"/>
    <cellStyle name="Vírgula 7 5 5 2 5 3" xfId="49866"/>
    <cellStyle name="Vírgula 7 5 5 2 5 4" xfId="49867"/>
    <cellStyle name="Vírgula 7 5 5 2 6" xfId="49868"/>
    <cellStyle name="Vírgula 7 5 5 2 6 2" xfId="49869"/>
    <cellStyle name="Vírgula 7 5 5 2 6 3" xfId="49870"/>
    <cellStyle name="Vírgula 7 5 5 2 7" xfId="49871"/>
    <cellStyle name="Vírgula 7 5 5 2 8" xfId="49872"/>
    <cellStyle name="Vírgula 7 5 5 2 9" xfId="49873"/>
    <cellStyle name="Vírgula 7 5 5 3" xfId="49874"/>
    <cellStyle name="Vírgula 7 5 5 3 2" xfId="49875"/>
    <cellStyle name="Vírgula 7 5 5 3 2 2" xfId="49876"/>
    <cellStyle name="Vírgula 7 5 5 3 2 3" xfId="49877"/>
    <cellStyle name="Vírgula 7 5 5 3 2 4" xfId="49878"/>
    <cellStyle name="Vírgula 7 5 5 3 3" xfId="49879"/>
    <cellStyle name="Vírgula 7 5 5 3 3 2" xfId="49880"/>
    <cellStyle name="Vírgula 7 5 5 3 3 3" xfId="49881"/>
    <cellStyle name="Vírgula 7 5 5 3 4" xfId="49882"/>
    <cellStyle name="Vírgula 7 5 5 3 5" xfId="49883"/>
    <cellStyle name="Vírgula 7 5 5 3 6" xfId="49884"/>
    <cellStyle name="Vírgula 7 5 5 4" xfId="49885"/>
    <cellStyle name="Vírgula 7 5 5 4 2" xfId="49886"/>
    <cellStyle name="Vírgula 7 5 5 4 3" xfId="49887"/>
    <cellStyle name="Vírgula 7 5 5 4 4" xfId="49888"/>
    <cellStyle name="Vírgula 7 5 5 5" xfId="49889"/>
    <cellStyle name="Vírgula 7 5 5 5 2" xfId="49890"/>
    <cellStyle name="Vírgula 7 5 5 5 3" xfId="49891"/>
    <cellStyle name="Vírgula 7 5 5 5 4" xfId="49892"/>
    <cellStyle name="Vírgula 7 5 5 6" xfId="49893"/>
    <cellStyle name="Vírgula 7 5 5 6 2" xfId="49894"/>
    <cellStyle name="Vírgula 7 5 5 6 3" xfId="49895"/>
    <cellStyle name="Vírgula 7 5 5 6 4" xfId="49896"/>
    <cellStyle name="Vírgula 7 5 5 7" xfId="49897"/>
    <cellStyle name="Vírgula 7 5 5 7 2" xfId="49898"/>
    <cellStyle name="Vírgula 7 5 5 7 3" xfId="49899"/>
    <cellStyle name="Vírgula 7 5 5 8" xfId="49900"/>
    <cellStyle name="Vírgula 7 5 5 9" xfId="49901"/>
    <cellStyle name="Vírgula 7 5 6" xfId="49902"/>
    <cellStyle name="Vírgula 7 5 6 2" xfId="49903"/>
    <cellStyle name="Vírgula 7 5 6 2 2" xfId="49904"/>
    <cellStyle name="Vírgula 7 5 6 2 2 2" xfId="49905"/>
    <cellStyle name="Vírgula 7 5 6 2 2 3" xfId="49906"/>
    <cellStyle name="Vírgula 7 5 6 2 2 4" xfId="49907"/>
    <cellStyle name="Vírgula 7 5 6 2 3" xfId="49908"/>
    <cellStyle name="Vírgula 7 5 6 2 3 2" xfId="49909"/>
    <cellStyle name="Vírgula 7 5 6 2 3 3" xfId="49910"/>
    <cellStyle name="Vírgula 7 5 6 2 4" xfId="49911"/>
    <cellStyle name="Vírgula 7 5 6 2 5" xfId="49912"/>
    <cellStyle name="Vírgula 7 5 6 2 6" xfId="49913"/>
    <cellStyle name="Vírgula 7 5 6 3" xfId="49914"/>
    <cellStyle name="Vírgula 7 5 6 3 2" xfId="49915"/>
    <cellStyle name="Vírgula 7 5 6 3 3" xfId="49916"/>
    <cellStyle name="Vírgula 7 5 6 3 4" xfId="49917"/>
    <cellStyle name="Vírgula 7 5 6 4" xfId="49918"/>
    <cellStyle name="Vírgula 7 5 6 4 2" xfId="49919"/>
    <cellStyle name="Vírgula 7 5 6 4 3" xfId="49920"/>
    <cellStyle name="Vírgula 7 5 6 4 4" xfId="49921"/>
    <cellStyle name="Vírgula 7 5 6 5" xfId="49922"/>
    <cellStyle name="Vírgula 7 5 6 5 2" xfId="49923"/>
    <cellStyle name="Vírgula 7 5 6 5 3" xfId="49924"/>
    <cellStyle name="Vírgula 7 5 6 5 4" xfId="49925"/>
    <cellStyle name="Vírgula 7 5 6 6" xfId="49926"/>
    <cellStyle name="Vírgula 7 5 6 6 2" xfId="49927"/>
    <cellStyle name="Vírgula 7 5 6 6 3" xfId="49928"/>
    <cellStyle name="Vírgula 7 5 6 7" xfId="49929"/>
    <cellStyle name="Vírgula 7 5 6 8" xfId="49930"/>
    <cellStyle name="Vírgula 7 5 6 9" xfId="49931"/>
    <cellStyle name="Vírgula 7 5 7" xfId="49932"/>
    <cellStyle name="Vírgula 7 5 7 2" xfId="49933"/>
    <cellStyle name="Vírgula 7 5 7 2 2" xfId="49934"/>
    <cellStyle name="Vírgula 7 5 7 2 2 2" xfId="49935"/>
    <cellStyle name="Vírgula 7 5 7 2 2 3" xfId="49936"/>
    <cellStyle name="Vírgula 7 5 7 2 2 4" xfId="49937"/>
    <cellStyle name="Vírgula 7 5 7 2 3" xfId="49938"/>
    <cellStyle name="Vírgula 7 5 7 2 3 2" xfId="49939"/>
    <cellStyle name="Vírgula 7 5 7 2 3 3" xfId="49940"/>
    <cellStyle name="Vírgula 7 5 7 2 4" xfId="49941"/>
    <cellStyle name="Vírgula 7 5 7 2 5" xfId="49942"/>
    <cellStyle name="Vírgula 7 5 7 2 6" xfId="49943"/>
    <cellStyle name="Vírgula 7 5 7 3" xfId="49944"/>
    <cellStyle name="Vírgula 7 5 7 3 2" xfId="49945"/>
    <cellStyle name="Vírgula 7 5 7 3 3" xfId="49946"/>
    <cellStyle name="Vírgula 7 5 7 3 4" xfId="49947"/>
    <cellStyle name="Vírgula 7 5 7 4" xfId="49948"/>
    <cellStyle name="Vírgula 7 5 7 4 2" xfId="49949"/>
    <cellStyle name="Vírgula 7 5 7 4 3" xfId="49950"/>
    <cellStyle name="Vírgula 7 5 7 4 4" xfId="49951"/>
    <cellStyle name="Vírgula 7 5 7 5" xfId="49952"/>
    <cellStyle name="Vírgula 7 5 7 5 2" xfId="49953"/>
    <cellStyle name="Vírgula 7 5 7 5 3" xfId="49954"/>
    <cellStyle name="Vírgula 7 5 7 5 4" xfId="49955"/>
    <cellStyle name="Vírgula 7 5 7 6" xfId="49956"/>
    <cellStyle name="Vírgula 7 5 7 6 2" xfId="49957"/>
    <cellStyle name="Vírgula 7 5 7 6 3" xfId="49958"/>
    <cellStyle name="Vírgula 7 5 7 7" xfId="49959"/>
    <cellStyle name="Vírgula 7 5 7 8" xfId="49960"/>
    <cellStyle name="Vírgula 7 5 7 9" xfId="49961"/>
    <cellStyle name="Vírgula 7 5 8" xfId="49962"/>
    <cellStyle name="Vírgula 7 5 8 2" xfId="49963"/>
    <cellStyle name="Vírgula 7 5 8 2 2" xfId="49964"/>
    <cellStyle name="Vírgula 7 5 8 2 2 2" xfId="49965"/>
    <cellStyle name="Vírgula 7 5 8 2 2 3" xfId="49966"/>
    <cellStyle name="Vírgula 7 5 8 2 2 4" xfId="49967"/>
    <cellStyle name="Vírgula 7 5 8 2 3" xfId="49968"/>
    <cellStyle name="Vírgula 7 5 8 2 3 2" xfId="49969"/>
    <cellStyle name="Vírgula 7 5 8 2 3 3" xfId="49970"/>
    <cellStyle name="Vírgula 7 5 8 2 4" xfId="49971"/>
    <cellStyle name="Vírgula 7 5 8 2 5" xfId="49972"/>
    <cellStyle name="Vírgula 7 5 8 2 6" xfId="49973"/>
    <cellStyle name="Vírgula 7 5 8 3" xfId="49974"/>
    <cellStyle name="Vírgula 7 5 8 3 2" xfId="49975"/>
    <cellStyle name="Vírgula 7 5 8 3 3" xfId="49976"/>
    <cellStyle name="Vírgula 7 5 8 3 4" xfId="49977"/>
    <cellStyle name="Vírgula 7 5 8 4" xfId="49978"/>
    <cellStyle name="Vírgula 7 5 8 4 2" xfId="49979"/>
    <cellStyle name="Vírgula 7 5 8 4 3" xfId="49980"/>
    <cellStyle name="Vírgula 7 5 8 4 4" xfId="49981"/>
    <cellStyle name="Vírgula 7 5 8 5" xfId="49982"/>
    <cellStyle name="Vírgula 7 5 8 5 2" xfId="49983"/>
    <cellStyle name="Vírgula 7 5 8 5 3" xfId="49984"/>
    <cellStyle name="Vírgula 7 5 8 6" xfId="49985"/>
    <cellStyle name="Vírgula 7 5 8 7" xfId="49986"/>
    <cellStyle name="Vírgula 7 5 8 8" xfId="49987"/>
    <cellStyle name="Vírgula 7 5 9" xfId="49988"/>
    <cellStyle name="Vírgula 7 5 9 2" xfId="49989"/>
    <cellStyle name="Vírgula 7 5 9 2 2" xfId="49990"/>
    <cellStyle name="Vírgula 7 5 9 2 3" xfId="49991"/>
    <cellStyle name="Vírgula 7 5 9 2 4" xfId="49992"/>
    <cellStyle name="Vírgula 7 5 9 3" xfId="49993"/>
    <cellStyle name="Vírgula 7 5 9 3 2" xfId="49994"/>
    <cellStyle name="Vírgula 7 5 9 3 3" xfId="49995"/>
    <cellStyle name="Vírgula 7 5 9 4" xfId="49996"/>
    <cellStyle name="Vírgula 7 5 9 5" xfId="49997"/>
    <cellStyle name="Vírgula 7 5 9 6" xfId="49998"/>
    <cellStyle name="Vírgula 7 6" xfId="232"/>
    <cellStyle name="Vírgula 7 6 10" xfId="49999"/>
    <cellStyle name="Vírgula 7 6 10 2" xfId="50000"/>
    <cellStyle name="Vírgula 7 6 10 3" xfId="50001"/>
    <cellStyle name="Vírgula 7 6 10 4" xfId="50002"/>
    <cellStyle name="Vírgula 7 6 11" xfId="50003"/>
    <cellStyle name="Vírgula 7 6 11 2" xfId="50004"/>
    <cellStyle name="Vírgula 7 6 11 3" xfId="50005"/>
    <cellStyle name="Vírgula 7 6 12" xfId="50006"/>
    <cellStyle name="Vírgula 7 6 13" xfId="50007"/>
    <cellStyle name="Vírgula 7 6 14" xfId="50008"/>
    <cellStyle name="Vírgula 7 6 2" xfId="50009"/>
    <cellStyle name="Vírgula 7 6 2 10" xfId="50010"/>
    <cellStyle name="Vírgula 7 6 2 11" xfId="50011"/>
    <cellStyle name="Vírgula 7 6 2 2" xfId="50012"/>
    <cellStyle name="Vírgula 7 6 2 2 10" xfId="50013"/>
    <cellStyle name="Vírgula 7 6 2 2 2" xfId="50014"/>
    <cellStyle name="Vírgula 7 6 2 2 2 2" xfId="50015"/>
    <cellStyle name="Vírgula 7 6 2 2 2 2 2" xfId="50016"/>
    <cellStyle name="Vírgula 7 6 2 2 2 2 2 2" xfId="50017"/>
    <cellStyle name="Vírgula 7 6 2 2 2 2 2 3" xfId="50018"/>
    <cellStyle name="Vírgula 7 6 2 2 2 2 2 4" xfId="50019"/>
    <cellStyle name="Vírgula 7 6 2 2 2 2 3" xfId="50020"/>
    <cellStyle name="Vírgula 7 6 2 2 2 2 3 2" xfId="50021"/>
    <cellStyle name="Vírgula 7 6 2 2 2 2 3 3" xfId="50022"/>
    <cellStyle name="Vírgula 7 6 2 2 2 2 4" xfId="50023"/>
    <cellStyle name="Vírgula 7 6 2 2 2 2 5" xfId="50024"/>
    <cellStyle name="Vírgula 7 6 2 2 2 2 6" xfId="50025"/>
    <cellStyle name="Vírgula 7 6 2 2 2 3" xfId="50026"/>
    <cellStyle name="Vírgula 7 6 2 2 2 3 2" xfId="50027"/>
    <cellStyle name="Vírgula 7 6 2 2 2 3 3" xfId="50028"/>
    <cellStyle name="Vírgula 7 6 2 2 2 3 4" xfId="50029"/>
    <cellStyle name="Vírgula 7 6 2 2 2 4" xfId="50030"/>
    <cellStyle name="Vírgula 7 6 2 2 2 4 2" xfId="50031"/>
    <cellStyle name="Vírgula 7 6 2 2 2 4 3" xfId="50032"/>
    <cellStyle name="Vírgula 7 6 2 2 2 4 4" xfId="50033"/>
    <cellStyle name="Vírgula 7 6 2 2 2 5" xfId="50034"/>
    <cellStyle name="Vírgula 7 6 2 2 2 5 2" xfId="50035"/>
    <cellStyle name="Vírgula 7 6 2 2 2 5 3" xfId="50036"/>
    <cellStyle name="Vírgula 7 6 2 2 2 5 4" xfId="50037"/>
    <cellStyle name="Vírgula 7 6 2 2 2 6" xfId="50038"/>
    <cellStyle name="Vírgula 7 6 2 2 2 6 2" xfId="50039"/>
    <cellStyle name="Vírgula 7 6 2 2 2 6 3" xfId="50040"/>
    <cellStyle name="Vírgula 7 6 2 2 2 7" xfId="50041"/>
    <cellStyle name="Vírgula 7 6 2 2 2 8" xfId="50042"/>
    <cellStyle name="Vírgula 7 6 2 2 2 9" xfId="50043"/>
    <cellStyle name="Vírgula 7 6 2 2 3" xfId="50044"/>
    <cellStyle name="Vírgula 7 6 2 2 3 2" xfId="50045"/>
    <cellStyle name="Vírgula 7 6 2 2 3 2 2" xfId="50046"/>
    <cellStyle name="Vírgula 7 6 2 2 3 2 3" xfId="50047"/>
    <cellStyle name="Vírgula 7 6 2 2 3 2 4" xfId="50048"/>
    <cellStyle name="Vírgula 7 6 2 2 3 3" xfId="50049"/>
    <cellStyle name="Vírgula 7 6 2 2 3 3 2" xfId="50050"/>
    <cellStyle name="Vírgula 7 6 2 2 3 3 3" xfId="50051"/>
    <cellStyle name="Vírgula 7 6 2 2 3 4" xfId="50052"/>
    <cellStyle name="Vírgula 7 6 2 2 3 5" xfId="50053"/>
    <cellStyle name="Vírgula 7 6 2 2 3 6" xfId="50054"/>
    <cellStyle name="Vírgula 7 6 2 2 4" xfId="50055"/>
    <cellStyle name="Vírgula 7 6 2 2 4 2" xfId="50056"/>
    <cellStyle name="Vírgula 7 6 2 2 4 3" xfId="50057"/>
    <cellStyle name="Vírgula 7 6 2 2 4 4" xfId="50058"/>
    <cellStyle name="Vírgula 7 6 2 2 5" xfId="50059"/>
    <cellStyle name="Vírgula 7 6 2 2 5 2" xfId="50060"/>
    <cellStyle name="Vírgula 7 6 2 2 5 3" xfId="50061"/>
    <cellStyle name="Vírgula 7 6 2 2 5 4" xfId="50062"/>
    <cellStyle name="Vírgula 7 6 2 2 6" xfId="50063"/>
    <cellStyle name="Vírgula 7 6 2 2 6 2" xfId="50064"/>
    <cellStyle name="Vírgula 7 6 2 2 6 3" xfId="50065"/>
    <cellStyle name="Vírgula 7 6 2 2 6 4" xfId="50066"/>
    <cellStyle name="Vírgula 7 6 2 2 7" xfId="50067"/>
    <cellStyle name="Vírgula 7 6 2 2 7 2" xfId="50068"/>
    <cellStyle name="Vírgula 7 6 2 2 7 3" xfId="50069"/>
    <cellStyle name="Vírgula 7 6 2 2 8" xfId="50070"/>
    <cellStyle name="Vírgula 7 6 2 2 9" xfId="50071"/>
    <cellStyle name="Vírgula 7 6 2 3" xfId="50072"/>
    <cellStyle name="Vírgula 7 6 2 3 2" xfId="50073"/>
    <cellStyle name="Vírgula 7 6 2 3 2 2" xfId="50074"/>
    <cellStyle name="Vírgula 7 6 2 3 2 2 2" xfId="50075"/>
    <cellStyle name="Vírgula 7 6 2 3 2 2 3" xfId="50076"/>
    <cellStyle name="Vírgula 7 6 2 3 2 2 4" xfId="50077"/>
    <cellStyle name="Vírgula 7 6 2 3 2 3" xfId="50078"/>
    <cellStyle name="Vírgula 7 6 2 3 2 3 2" xfId="50079"/>
    <cellStyle name="Vírgula 7 6 2 3 2 3 3" xfId="50080"/>
    <cellStyle name="Vírgula 7 6 2 3 2 4" xfId="50081"/>
    <cellStyle name="Vírgula 7 6 2 3 2 5" xfId="50082"/>
    <cellStyle name="Vírgula 7 6 2 3 2 6" xfId="50083"/>
    <cellStyle name="Vírgula 7 6 2 3 3" xfId="50084"/>
    <cellStyle name="Vírgula 7 6 2 3 3 2" xfId="50085"/>
    <cellStyle name="Vírgula 7 6 2 3 3 3" xfId="50086"/>
    <cellStyle name="Vírgula 7 6 2 3 3 4" xfId="50087"/>
    <cellStyle name="Vírgula 7 6 2 3 4" xfId="50088"/>
    <cellStyle name="Vírgula 7 6 2 3 4 2" xfId="50089"/>
    <cellStyle name="Vírgula 7 6 2 3 4 3" xfId="50090"/>
    <cellStyle name="Vírgula 7 6 2 3 4 4" xfId="50091"/>
    <cellStyle name="Vírgula 7 6 2 3 5" xfId="50092"/>
    <cellStyle name="Vírgula 7 6 2 3 5 2" xfId="50093"/>
    <cellStyle name="Vírgula 7 6 2 3 5 3" xfId="50094"/>
    <cellStyle name="Vírgula 7 6 2 3 5 4" xfId="50095"/>
    <cellStyle name="Vírgula 7 6 2 3 6" xfId="50096"/>
    <cellStyle name="Vírgula 7 6 2 3 6 2" xfId="50097"/>
    <cellStyle name="Vírgula 7 6 2 3 6 3" xfId="50098"/>
    <cellStyle name="Vírgula 7 6 2 3 7" xfId="50099"/>
    <cellStyle name="Vírgula 7 6 2 3 8" xfId="50100"/>
    <cellStyle name="Vírgula 7 6 2 3 9" xfId="50101"/>
    <cellStyle name="Vírgula 7 6 2 4" xfId="50102"/>
    <cellStyle name="Vírgula 7 6 2 4 2" xfId="50103"/>
    <cellStyle name="Vírgula 7 6 2 4 2 2" xfId="50104"/>
    <cellStyle name="Vírgula 7 6 2 4 2 3" xfId="50105"/>
    <cellStyle name="Vírgula 7 6 2 4 2 4" xfId="50106"/>
    <cellStyle name="Vírgula 7 6 2 4 3" xfId="50107"/>
    <cellStyle name="Vírgula 7 6 2 4 3 2" xfId="50108"/>
    <cellStyle name="Vírgula 7 6 2 4 3 3" xfId="50109"/>
    <cellStyle name="Vírgula 7 6 2 4 4" xfId="50110"/>
    <cellStyle name="Vírgula 7 6 2 4 5" xfId="50111"/>
    <cellStyle name="Vírgula 7 6 2 4 6" xfId="50112"/>
    <cellStyle name="Vírgula 7 6 2 5" xfId="50113"/>
    <cellStyle name="Vírgula 7 6 2 5 2" xfId="50114"/>
    <cellStyle name="Vírgula 7 6 2 5 3" xfId="50115"/>
    <cellStyle name="Vírgula 7 6 2 5 4" xfId="50116"/>
    <cellStyle name="Vírgula 7 6 2 6" xfId="50117"/>
    <cellStyle name="Vírgula 7 6 2 6 2" xfId="50118"/>
    <cellStyle name="Vírgula 7 6 2 6 3" xfId="50119"/>
    <cellStyle name="Vírgula 7 6 2 6 4" xfId="50120"/>
    <cellStyle name="Vírgula 7 6 2 7" xfId="50121"/>
    <cellStyle name="Vírgula 7 6 2 7 2" xfId="50122"/>
    <cellStyle name="Vírgula 7 6 2 7 3" xfId="50123"/>
    <cellStyle name="Vírgula 7 6 2 7 4" xfId="50124"/>
    <cellStyle name="Vírgula 7 6 2 8" xfId="50125"/>
    <cellStyle name="Vírgula 7 6 2 8 2" xfId="50126"/>
    <cellStyle name="Vírgula 7 6 2 8 3" xfId="50127"/>
    <cellStyle name="Vírgula 7 6 2 9" xfId="50128"/>
    <cellStyle name="Vírgula 7 6 3" xfId="50129"/>
    <cellStyle name="Vírgula 7 6 3 10" xfId="50130"/>
    <cellStyle name="Vírgula 7 6 3 2" xfId="50131"/>
    <cellStyle name="Vírgula 7 6 3 2 2" xfId="50132"/>
    <cellStyle name="Vírgula 7 6 3 2 2 2" xfId="50133"/>
    <cellStyle name="Vírgula 7 6 3 2 2 2 2" xfId="50134"/>
    <cellStyle name="Vírgula 7 6 3 2 2 2 3" xfId="50135"/>
    <cellStyle name="Vírgula 7 6 3 2 2 2 4" xfId="50136"/>
    <cellStyle name="Vírgula 7 6 3 2 2 3" xfId="50137"/>
    <cellStyle name="Vírgula 7 6 3 2 2 3 2" xfId="50138"/>
    <cellStyle name="Vírgula 7 6 3 2 2 3 3" xfId="50139"/>
    <cellStyle name="Vírgula 7 6 3 2 2 4" xfId="50140"/>
    <cellStyle name="Vírgula 7 6 3 2 2 5" xfId="50141"/>
    <cellStyle name="Vírgula 7 6 3 2 2 6" xfId="50142"/>
    <cellStyle name="Vírgula 7 6 3 2 3" xfId="50143"/>
    <cellStyle name="Vírgula 7 6 3 2 3 2" xfId="50144"/>
    <cellStyle name="Vírgula 7 6 3 2 3 3" xfId="50145"/>
    <cellStyle name="Vírgula 7 6 3 2 3 4" xfId="50146"/>
    <cellStyle name="Vírgula 7 6 3 2 4" xfId="50147"/>
    <cellStyle name="Vírgula 7 6 3 2 4 2" xfId="50148"/>
    <cellStyle name="Vírgula 7 6 3 2 4 3" xfId="50149"/>
    <cellStyle name="Vírgula 7 6 3 2 4 4" xfId="50150"/>
    <cellStyle name="Vírgula 7 6 3 2 5" xfId="50151"/>
    <cellStyle name="Vírgula 7 6 3 2 5 2" xfId="50152"/>
    <cellStyle name="Vírgula 7 6 3 2 5 3" xfId="50153"/>
    <cellStyle name="Vírgula 7 6 3 2 5 4" xfId="50154"/>
    <cellStyle name="Vírgula 7 6 3 2 6" xfId="50155"/>
    <cellStyle name="Vírgula 7 6 3 2 6 2" xfId="50156"/>
    <cellStyle name="Vírgula 7 6 3 2 6 3" xfId="50157"/>
    <cellStyle name="Vírgula 7 6 3 2 7" xfId="50158"/>
    <cellStyle name="Vírgula 7 6 3 2 8" xfId="50159"/>
    <cellStyle name="Vírgula 7 6 3 2 9" xfId="50160"/>
    <cellStyle name="Vírgula 7 6 3 3" xfId="50161"/>
    <cellStyle name="Vírgula 7 6 3 3 2" xfId="50162"/>
    <cellStyle name="Vírgula 7 6 3 3 2 2" xfId="50163"/>
    <cellStyle name="Vírgula 7 6 3 3 2 3" xfId="50164"/>
    <cellStyle name="Vírgula 7 6 3 3 2 4" xfId="50165"/>
    <cellStyle name="Vírgula 7 6 3 3 3" xfId="50166"/>
    <cellStyle name="Vírgula 7 6 3 3 3 2" xfId="50167"/>
    <cellStyle name="Vírgula 7 6 3 3 3 3" xfId="50168"/>
    <cellStyle name="Vírgula 7 6 3 3 4" xfId="50169"/>
    <cellStyle name="Vírgula 7 6 3 3 5" xfId="50170"/>
    <cellStyle name="Vírgula 7 6 3 3 6" xfId="50171"/>
    <cellStyle name="Vírgula 7 6 3 4" xfId="50172"/>
    <cellStyle name="Vírgula 7 6 3 4 2" xfId="50173"/>
    <cellStyle name="Vírgula 7 6 3 4 3" xfId="50174"/>
    <cellStyle name="Vírgula 7 6 3 4 4" xfId="50175"/>
    <cellStyle name="Vírgula 7 6 3 5" xfId="50176"/>
    <cellStyle name="Vírgula 7 6 3 5 2" xfId="50177"/>
    <cellStyle name="Vírgula 7 6 3 5 3" xfId="50178"/>
    <cellStyle name="Vírgula 7 6 3 5 4" xfId="50179"/>
    <cellStyle name="Vírgula 7 6 3 6" xfId="50180"/>
    <cellStyle name="Vírgula 7 6 3 6 2" xfId="50181"/>
    <cellStyle name="Vírgula 7 6 3 6 3" xfId="50182"/>
    <cellStyle name="Vírgula 7 6 3 6 4" xfId="50183"/>
    <cellStyle name="Vírgula 7 6 3 7" xfId="50184"/>
    <cellStyle name="Vírgula 7 6 3 7 2" xfId="50185"/>
    <cellStyle name="Vírgula 7 6 3 7 3" xfId="50186"/>
    <cellStyle name="Vírgula 7 6 3 8" xfId="50187"/>
    <cellStyle name="Vírgula 7 6 3 9" xfId="50188"/>
    <cellStyle name="Vírgula 7 6 4" xfId="50189"/>
    <cellStyle name="Vírgula 7 6 4 2" xfId="50190"/>
    <cellStyle name="Vírgula 7 6 4 2 2" xfId="50191"/>
    <cellStyle name="Vírgula 7 6 4 2 2 2" xfId="50192"/>
    <cellStyle name="Vírgula 7 6 4 2 2 3" xfId="50193"/>
    <cellStyle name="Vírgula 7 6 4 2 2 4" xfId="50194"/>
    <cellStyle name="Vírgula 7 6 4 2 3" xfId="50195"/>
    <cellStyle name="Vírgula 7 6 4 2 3 2" xfId="50196"/>
    <cellStyle name="Vírgula 7 6 4 2 3 3" xfId="50197"/>
    <cellStyle name="Vírgula 7 6 4 2 4" xfId="50198"/>
    <cellStyle name="Vírgula 7 6 4 2 5" xfId="50199"/>
    <cellStyle name="Vírgula 7 6 4 2 6" xfId="50200"/>
    <cellStyle name="Vírgula 7 6 4 3" xfId="50201"/>
    <cellStyle name="Vírgula 7 6 4 3 2" xfId="50202"/>
    <cellStyle name="Vírgula 7 6 4 3 3" xfId="50203"/>
    <cellStyle name="Vírgula 7 6 4 3 4" xfId="50204"/>
    <cellStyle name="Vírgula 7 6 4 4" xfId="50205"/>
    <cellStyle name="Vírgula 7 6 4 4 2" xfId="50206"/>
    <cellStyle name="Vírgula 7 6 4 4 3" xfId="50207"/>
    <cellStyle name="Vírgula 7 6 4 4 4" xfId="50208"/>
    <cellStyle name="Vírgula 7 6 4 5" xfId="50209"/>
    <cellStyle name="Vírgula 7 6 4 5 2" xfId="50210"/>
    <cellStyle name="Vírgula 7 6 4 5 3" xfId="50211"/>
    <cellStyle name="Vírgula 7 6 4 5 4" xfId="50212"/>
    <cellStyle name="Vírgula 7 6 4 6" xfId="50213"/>
    <cellStyle name="Vírgula 7 6 4 6 2" xfId="50214"/>
    <cellStyle name="Vírgula 7 6 4 6 3" xfId="50215"/>
    <cellStyle name="Vírgula 7 6 4 7" xfId="50216"/>
    <cellStyle name="Vírgula 7 6 4 8" xfId="50217"/>
    <cellStyle name="Vírgula 7 6 4 9" xfId="50218"/>
    <cellStyle name="Vírgula 7 6 5" xfId="50219"/>
    <cellStyle name="Vírgula 7 6 5 2" xfId="50220"/>
    <cellStyle name="Vírgula 7 6 5 2 2" xfId="50221"/>
    <cellStyle name="Vírgula 7 6 5 2 2 2" xfId="50222"/>
    <cellStyle name="Vírgula 7 6 5 2 2 3" xfId="50223"/>
    <cellStyle name="Vírgula 7 6 5 2 2 4" xfId="50224"/>
    <cellStyle name="Vírgula 7 6 5 2 3" xfId="50225"/>
    <cellStyle name="Vírgula 7 6 5 2 3 2" xfId="50226"/>
    <cellStyle name="Vírgula 7 6 5 2 3 3" xfId="50227"/>
    <cellStyle name="Vírgula 7 6 5 2 4" xfId="50228"/>
    <cellStyle name="Vírgula 7 6 5 2 5" xfId="50229"/>
    <cellStyle name="Vírgula 7 6 5 2 6" xfId="50230"/>
    <cellStyle name="Vírgula 7 6 5 3" xfId="50231"/>
    <cellStyle name="Vírgula 7 6 5 3 2" xfId="50232"/>
    <cellStyle name="Vírgula 7 6 5 3 3" xfId="50233"/>
    <cellStyle name="Vírgula 7 6 5 3 4" xfId="50234"/>
    <cellStyle name="Vírgula 7 6 5 4" xfId="50235"/>
    <cellStyle name="Vírgula 7 6 5 4 2" xfId="50236"/>
    <cellStyle name="Vírgula 7 6 5 4 3" xfId="50237"/>
    <cellStyle name="Vírgula 7 6 5 4 4" xfId="50238"/>
    <cellStyle name="Vírgula 7 6 5 5" xfId="50239"/>
    <cellStyle name="Vírgula 7 6 5 5 2" xfId="50240"/>
    <cellStyle name="Vírgula 7 6 5 5 3" xfId="50241"/>
    <cellStyle name="Vírgula 7 6 5 5 4" xfId="50242"/>
    <cellStyle name="Vírgula 7 6 5 6" xfId="50243"/>
    <cellStyle name="Vírgula 7 6 5 6 2" xfId="50244"/>
    <cellStyle name="Vírgula 7 6 5 6 3" xfId="50245"/>
    <cellStyle name="Vírgula 7 6 5 7" xfId="50246"/>
    <cellStyle name="Vírgula 7 6 5 8" xfId="50247"/>
    <cellStyle name="Vírgula 7 6 5 9" xfId="50248"/>
    <cellStyle name="Vírgula 7 6 6" xfId="50249"/>
    <cellStyle name="Vírgula 7 6 6 2" xfId="50250"/>
    <cellStyle name="Vírgula 7 6 6 2 2" xfId="50251"/>
    <cellStyle name="Vírgula 7 6 6 2 2 2" xfId="50252"/>
    <cellStyle name="Vírgula 7 6 6 2 2 3" xfId="50253"/>
    <cellStyle name="Vírgula 7 6 6 2 2 4" xfId="50254"/>
    <cellStyle name="Vírgula 7 6 6 2 3" xfId="50255"/>
    <cellStyle name="Vírgula 7 6 6 2 3 2" xfId="50256"/>
    <cellStyle name="Vírgula 7 6 6 2 3 3" xfId="50257"/>
    <cellStyle name="Vírgula 7 6 6 2 4" xfId="50258"/>
    <cellStyle name="Vírgula 7 6 6 2 5" xfId="50259"/>
    <cellStyle name="Vírgula 7 6 6 2 6" xfId="50260"/>
    <cellStyle name="Vírgula 7 6 6 3" xfId="50261"/>
    <cellStyle name="Vírgula 7 6 6 3 2" xfId="50262"/>
    <cellStyle name="Vírgula 7 6 6 3 3" xfId="50263"/>
    <cellStyle name="Vírgula 7 6 6 3 4" xfId="50264"/>
    <cellStyle name="Vírgula 7 6 6 4" xfId="50265"/>
    <cellStyle name="Vírgula 7 6 6 4 2" xfId="50266"/>
    <cellStyle name="Vírgula 7 6 6 4 3" xfId="50267"/>
    <cellStyle name="Vírgula 7 6 6 4 4" xfId="50268"/>
    <cellStyle name="Vírgula 7 6 6 5" xfId="50269"/>
    <cellStyle name="Vírgula 7 6 6 5 2" xfId="50270"/>
    <cellStyle name="Vírgula 7 6 6 5 3" xfId="50271"/>
    <cellStyle name="Vírgula 7 6 6 6" xfId="50272"/>
    <cellStyle name="Vírgula 7 6 6 7" xfId="50273"/>
    <cellStyle name="Vírgula 7 6 6 8" xfId="50274"/>
    <cellStyle name="Vírgula 7 6 7" xfId="50275"/>
    <cellStyle name="Vírgula 7 6 7 2" xfId="50276"/>
    <cellStyle name="Vírgula 7 6 7 2 2" xfId="50277"/>
    <cellStyle name="Vírgula 7 6 7 2 3" xfId="50278"/>
    <cellStyle name="Vírgula 7 6 7 2 4" xfId="50279"/>
    <cellStyle name="Vírgula 7 6 7 3" xfId="50280"/>
    <cellStyle name="Vírgula 7 6 7 3 2" xfId="50281"/>
    <cellStyle name="Vírgula 7 6 7 3 3" xfId="50282"/>
    <cellStyle name="Vírgula 7 6 7 4" xfId="50283"/>
    <cellStyle name="Vírgula 7 6 7 5" xfId="50284"/>
    <cellStyle name="Vírgula 7 6 7 6" xfId="50285"/>
    <cellStyle name="Vírgula 7 6 8" xfId="50286"/>
    <cellStyle name="Vírgula 7 6 8 2" xfId="50287"/>
    <cellStyle name="Vírgula 7 6 8 3" xfId="50288"/>
    <cellStyle name="Vírgula 7 6 8 4" xfId="50289"/>
    <cellStyle name="Vírgula 7 6 9" xfId="50290"/>
    <cellStyle name="Vírgula 7 6 9 2" xfId="50291"/>
    <cellStyle name="Vírgula 7 6 9 3" xfId="50292"/>
    <cellStyle name="Vírgula 7 6 9 4" xfId="50293"/>
    <cellStyle name="Vírgula 7 7" xfId="50294"/>
    <cellStyle name="Vírgula 7 7 10" xfId="50295"/>
    <cellStyle name="Vírgula 7 7 11" xfId="50296"/>
    <cellStyle name="Vírgula 7 7 2" xfId="50297"/>
    <cellStyle name="Vírgula 7 7 2 10" xfId="50298"/>
    <cellStyle name="Vírgula 7 7 2 2" xfId="50299"/>
    <cellStyle name="Vírgula 7 7 2 2 2" xfId="50300"/>
    <cellStyle name="Vírgula 7 7 2 2 2 2" xfId="50301"/>
    <cellStyle name="Vírgula 7 7 2 2 2 2 2" xfId="50302"/>
    <cellStyle name="Vírgula 7 7 2 2 2 2 3" xfId="50303"/>
    <cellStyle name="Vírgula 7 7 2 2 2 2 4" xfId="50304"/>
    <cellStyle name="Vírgula 7 7 2 2 2 3" xfId="50305"/>
    <cellStyle name="Vírgula 7 7 2 2 2 3 2" xfId="50306"/>
    <cellStyle name="Vírgula 7 7 2 2 2 3 3" xfId="50307"/>
    <cellStyle name="Vírgula 7 7 2 2 2 4" xfId="50308"/>
    <cellStyle name="Vírgula 7 7 2 2 2 5" xfId="50309"/>
    <cellStyle name="Vírgula 7 7 2 2 2 6" xfId="50310"/>
    <cellStyle name="Vírgula 7 7 2 2 3" xfId="50311"/>
    <cellStyle name="Vírgula 7 7 2 2 3 2" xfId="50312"/>
    <cellStyle name="Vírgula 7 7 2 2 3 3" xfId="50313"/>
    <cellStyle name="Vírgula 7 7 2 2 3 4" xfId="50314"/>
    <cellStyle name="Vírgula 7 7 2 2 4" xfId="50315"/>
    <cellStyle name="Vírgula 7 7 2 2 4 2" xfId="50316"/>
    <cellStyle name="Vírgula 7 7 2 2 4 3" xfId="50317"/>
    <cellStyle name="Vírgula 7 7 2 2 4 4" xfId="50318"/>
    <cellStyle name="Vírgula 7 7 2 2 5" xfId="50319"/>
    <cellStyle name="Vírgula 7 7 2 2 5 2" xfId="50320"/>
    <cellStyle name="Vírgula 7 7 2 2 5 3" xfId="50321"/>
    <cellStyle name="Vírgula 7 7 2 2 5 4" xfId="50322"/>
    <cellStyle name="Vírgula 7 7 2 2 6" xfId="50323"/>
    <cellStyle name="Vírgula 7 7 2 2 6 2" xfId="50324"/>
    <cellStyle name="Vírgula 7 7 2 2 6 3" xfId="50325"/>
    <cellStyle name="Vírgula 7 7 2 2 7" xfId="50326"/>
    <cellStyle name="Vírgula 7 7 2 2 8" xfId="50327"/>
    <cellStyle name="Vírgula 7 7 2 2 9" xfId="50328"/>
    <cellStyle name="Vírgula 7 7 2 3" xfId="50329"/>
    <cellStyle name="Vírgula 7 7 2 3 2" xfId="50330"/>
    <cellStyle name="Vírgula 7 7 2 3 2 2" xfId="50331"/>
    <cellStyle name="Vírgula 7 7 2 3 2 3" xfId="50332"/>
    <cellStyle name="Vírgula 7 7 2 3 2 4" xfId="50333"/>
    <cellStyle name="Vírgula 7 7 2 3 3" xfId="50334"/>
    <cellStyle name="Vírgula 7 7 2 3 3 2" xfId="50335"/>
    <cellStyle name="Vírgula 7 7 2 3 3 3" xfId="50336"/>
    <cellStyle name="Vírgula 7 7 2 3 4" xfId="50337"/>
    <cellStyle name="Vírgula 7 7 2 3 5" xfId="50338"/>
    <cellStyle name="Vírgula 7 7 2 3 6" xfId="50339"/>
    <cellStyle name="Vírgula 7 7 2 4" xfId="50340"/>
    <cellStyle name="Vírgula 7 7 2 4 2" xfId="50341"/>
    <cellStyle name="Vírgula 7 7 2 4 3" xfId="50342"/>
    <cellStyle name="Vírgula 7 7 2 4 4" xfId="50343"/>
    <cellStyle name="Vírgula 7 7 2 5" xfId="50344"/>
    <cellStyle name="Vírgula 7 7 2 5 2" xfId="50345"/>
    <cellStyle name="Vírgula 7 7 2 5 3" xfId="50346"/>
    <cellStyle name="Vírgula 7 7 2 5 4" xfId="50347"/>
    <cellStyle name="Vírgula 7 7 2 6" xfId="50348"/>
    <cellStyle name="Vírgula 7 7 2 6 2" xfId="50349"/>
    <cellStyle name="Vírgula 7 7 2 6 3" xfId="50350"/>
    <cellStyle name="Vírgula 7 7 2 6 4" xfId="50351"/>
    <cellStyle name="Vírgula 7 7 2 7" xfId="50352"/>
    <cellStyle name="Vírgula 7 7 2 7 2" xfId="50353"/>
    <cellStyle name="Vírgula 7 7 2 7 3" xfId="50354"/>
    <cellStyle name="Vírgula 7 7 2 8" xfId="50355"/>
    <cellStyle name="Vírgula 7 7 2 9" xfId="50356"/>
    <cellStyle name="Vírgula 7 7 3" xfId="50357"/>
    <cellStyle name="Vírgula 7 7 3 2" xfId="50358"/>
    <cellStyle name="Vírgula 7 7 3 2 2" xfId="50359"/>
    <cellStyle name="Vírgula 7 7 3 2 2 2" xfId="50360"/>
    <cellStyle name="Vírgula 7 7 3 2 2 3" xfId="50361"/>
    <cellStyle name="Vírgula 7 7 3 2 2 4" xfId="50362"/>
    <cellStyle name="Vírgula 7 7 3 2 3" xfId="50363"/>
    <cellStyle name="Vírgula 7 7 3 2 3 2" xfId="50364"/>
    <cellStyle name="Vírgula 7 7 3 2 3 3" xfId="50365"/>
    <cellStyle name="Vírgula 7 7 3 2 4" xfId="50366"/>
    <cellStyle name="Vírgula 7 7 3 2 5" xfId="50367"/>
    <cellStyle name="Vírgula 7 7 3 2 6" xfId="50368"/>
    <cellStyle name="Vírgula 7 7 3 3" xfId="50369"/>
    <cellStyle name="Vírgula 7 7 3 3 2" xfId="50370"/>
    <cellStyle name="Vírgula 7 7 3 3 3" xfId="50371"/>
    <cellStyle name="Vírgula 7 7 3 3 4" xfId="50372"/>
    <cellStyle name="Vírgula 7 7 3 4" xfId="50373"/>
    <cellStyle name="Vírgula 7 7 3 4 2" xfId="50374"/>
    <cellStyle name="Vírgula 7 7 3 4 3" xfId="50375"/>
    <cellStyle name="Vírgula 7 7 3 4 4" xfId="50376"/>
    <cellStyle name="Vírgula 7 7 3 5" xfId="50377"/>
    <cellStyle name="Vírgula 7 7 3 5 2" xfId="50378"/>
    <cellStyle name="Vírgula 7 7 3 5 3" xfId="50379"/>
    <cellStyle name="Vírgula 7 7 3 5 4" xfId="50380"/>
    <cellStyle name="Vírgula 7 7 3 6" xfId="50381"/>
    <cellStyle name="Vírgula 7 7 3 6 2" xfId="50382"/>
    <cellStyle name="Vírgula 7 7 3 6 3" xfId="50383"/>
    <cellStyle name="Vírgula 7 7 3 7" xfId="50384"/>
    <cellStyle name="Vírgula 7 7 3 8" xfId="50385"/>
    <cellStyle name="Vírgula 7 7 3 9" xfId="50386"/>
    <cellStyle name="Vírgula 7 7 4" xfId="50387"/>
    <cellStyle name="Vírgula 7 7 4 2" xfId="50388"/>
    <cellStyle name="Vírgula 7 7 4 2 2" xfId="50389"/>
    <cellStyle name="Vírgula 7 7 4 2 3" xfId="50390"/>
    <cellStyle name="Vírgula 7 7 4 2 4" xfId="50391"/>
    <cellStyle name="Vírgula 7 7 4 3" xfId="50392"/>
    <cellStyle name="Vírgula 7 7 4 3 2" xfId="50393"/>
    <cellStyle name="Vírgula 7 7 4 3 3" xfId="50394"/>
    <cellStyle name="Vírgula 7 7 4 4" xfId="50395"/>
    <cellStyle name="Vírgula 7 7 4 5" xfId="50396"/>
    <cellStyle name="Vírgula 7 7 4 6" xfId="50397"/>
    <cellStyle name="Vírgula 7 7 5" xfId="50398"/>
    <cellStyle name="Vírgula 7 7 5 2" xfId="50399"/>
    <cellStyle name="Vírgula 7 7 5 3" xfId="50400"/>
    <cellStyle name="Vírgula 7 7 5 4" xfId="50401"/>
    <cellStyle name="Vírgula 7 7 6" xfId="50402"/>
    <cellStyle name="Vírgula 7 7 6 2" xfId="50403"/>
    <cellStyle name="Vírgula 7 7 6 3" xfId="50404"/>
    <cellStyle name="Vírgula 7 7 6 4" xfId="50405"/>
    <cellStyle name="Vírgula 7 7 7" xfId="50406"/>
    <cellStyle name="Vírgula 7 7 7 2" xfId="50407"/>
    <cellStyle name="Vírgula 7 7 7 3" xfId="50408"/>
    <cellStyle name="Vírgula 7 7 7 4" xfId="50409"/>
    <cellStyle name="Vírgula 7 7 8" xfId="50410"/>
    <cellStyle name="Vírgula 7 7 8 2" xfId="50411"/>
    <cellStyle name="Vírgula 7 7 8 3" xfId="50412"/>
    <cellStyle name="Vírgula 7 7 9" xfId="50413"/>
    <cellStyle name="Vírgula 7 8" xfId="50414"/>
    <cellStyle name="Vírgula 7 8 10" xfId="50415"/>
    <cellStyle name="Vírgula 7 8 11" xfId="50416"/>
    <cellStyle name="Vírgula 7 8 2" xfId="50417"/>
    <cellStyle name="Vírgula 7 8 2 10" xfId="50418"/>
    <cellStyle name="Vírgula 7 8 2 2" xfId="50419"/>
    <cellStyle name="Vírgula 7 8 2 2 2" xfId="50420"/>
    <cellStyle name="Vírgula 7 8 2 2 2 2" xfId="50421"/>
    <cellStyle name="Vírgula 7 8 2 2 2 2 2" xfId="50422"/>
    <cellStyle name="Vírgula 7 8 2 2 2 2 3" xfId="50423"/>
    <cellStyle name="Vírgula 7 8 2 2 2 2 4" xfId="50424"/>
    <cellStyle name="Vírgula 7 8 2 2 2 3" xfId="50425"/>
    <cellStyle name="Vírgula 7 8 2 2 2 3 2" xfId="50426"/>
    <cellStyle name="Vírgula 7 8 2 2 2 3 3" xfId="50427"/>
    <cellStyle name="Vírgula 7 8 2 2 2 4" xfId="50428"/>
    <cellStyle name="Vírgula 7 8 2 2 2 5" xfId="50429"/>
    <cellStyle name="Vírgula 7 8 2 2 2 6" xfId="50430"/>
    <cellStyle name="Vírgula 7 8 2 2 3" xfId="50431"/>
    <cellStyle name="Vírgula 7 8 2 2 3 2" xfId="50432"/>
    <cellStyle name="Vírgula 7 8 2 2 3 3" xfId="50433"/>
    <cellStyle name="Vírgula 7 8 2 2 3 4" xfId="50434"/>
    <cellStyle name="Vírgula 7 8 2 2 4" xfId="50435"/>
    <cellStyle name="Vírgula 7 8 2 2 4 2" xfId="50436"/>
    <cellStyle name="Vírgula 7 8 2 2 4 3" xfId="50437"/>
    <cellStyle name="Vírgula 7 8 2 2 4 4" xfId="50438"/>
    <cellStyle name="Vírgula 7 8 2 2 5" xfId="50439"/>
    <cellStyle name="Vírgula 7 8 2 2 5 2" xfId="50440"/>
    <cellStyle name="Vírgula 7 8 2 2 5 3" xfId="50441"/>
    <cellStyle name="Vírgula 7 8 2 2 5 4" xfId="50442"/>
    <cellStyle name="Vírgula 7 8 2 2 6" xfId="50443"/>
    <cellStyle name="Vírgula 7 8 2 2 6 2" xfId="50444"/>
    <cellStyle name="Vírgula 7 8 2 2 6 3" xfId="50445"/>
    <cellStyle name="Vírgula 7 8 2 2 7" xfId="50446"/>
    <cellStyle name="Vírgula 7 8 2 2 8" xfId="50447"/>
    <cellStyle name="Vírgula 7 8 2 2 9" xfId="50448"/>
    <cellStyle name="Vírgula 7 8 2 3" xfId="50449"/>
    <cellStyle name="Vírgula 7 8 2 3 2" xfId="50450"/>
    <cellStyle name="Vírgula 7 8 2 3 2 2" xfId="50451"/>
    <cellStyle name="Vírgula 7 8 2 3 2 3" xfId="50452"/>
    <cellStyle name="Vírgula 7 8 2 3 2 4" xfId="50453"/>
    <cellStyle name="Vírgula 7 8 2 3 3" xfId="50454"/>
    <cellStyle name="Vírgula 7 8 2 3 3 2" xfId="50455"/>
    <cellStyle name="Vírgula 7 8 2 3 3 3" xfId="50456"/>
    <cellStyle name="Vírgula 7 8 2 3 4" xfId="50457"/>
    <cellStyle name="Vírgula 7 8 2 3 5" xfId="50458"/>
    <cellStyle name="Vírgula 7 8 2 3 6" xfId="50459"/>
    <cellStyle name="Vírgula 7 8 2 4" xfId="50460"/>
    <cellStyle name="Vírgula 7 8 2 4 2" xfId="50461"/>
    <cellStyle name="Vírgula 7 8 2 4 3" xfId="50462"/>
    <cellStyle name="Vírgula 7 8 2 4 4" xfId="50463"/>
    <cellStyle name="Vírgula 7 8 2 5" xfId="50464"/>
    <cellStyle name="Vírgula 7 8 2 5 2" xfId="50465"/>
    <cellStyle name="Vírgula 7 8 2 5 3" xfId="50466"/>
    <cellStyle name="Vírgula 7 8 2 5 4" xfId="50467"/>
    <cellStyle name="Vírgula 7 8 2 6" xfId="50468"/>
    <cellStyle name="Vírgula 7 8 2 6 2" xfId="50469"/>
    <cellStyle name="Vírgula 7 8 2 6 3" xfId="50470"/>
    <cellStyle name="Vírgula 7 8 2 6 4" xfId="50471"/>
    <cellStyle name="Vírgula 7 8 2 7" xfId="50472"/>
    <cellStyle name="Vírgula 7 8 2 7 2" xfId="50473"/>
    <cellStyle name="Vírgula 7 8 2 7 3" xfId="50474"/>
    <cellStyle name="Vírgula 7 8 2 8" xfId="50475"/>
    <cellStyle name="Vírgula 7 8 2 9" xfId="50476"/>
    <cellStyle name="Vírgula 7 8 3" xfId="50477"/>
    <cellStyle name="Vírgula 7 8 3 2" xfId="50478"/>
    <cellStyle name="Vírgula 7 8 3 2 2" xfId="50479"/>
    <cellStyle name="Vírgula 7 8 3 2 2 2" xfId="50480"/>
    <cellStyle name="Vírgula 7 8 3 2 2 3" xfId="50481"/>
    <cellStyle name="Vírgula 7 8 3 2 2 4" xfId="50482"/>
    <cellStyle name="Vírgula 7 8 3 2 3" xfId="50483"/>
    <cellStyle name="Vírgula 7 8 3 2 3 2" xfId="50484"/>
    <cellStyle name="Vírgula 7 8 3 2 3 3" xfId="50485"/>
    <cellStyle name="Vírgula 7 8 3 2 4" xfId="50486"/>
    <cellStyle name="Vírgula 7 8 3 2 5" xfId="50487"/>
    <cellStyle name="Vírgula 7 8 3 2 6" xfId="50488"/>
    <cellStyle name="Vírgula 7 8 3 3" xfId="50489"/>
    <cellStyle name="Vírgula 7 8 3 3 2" xfId="50490"/>
    <cellStyle name="Vírgula 7 8 3 3 3" xfId="50491"/>
    <cellStyle name="Vírgula 7 8 3 3 4" xfId="50492"/>
    <cellStyle name="Vírgula 7 8 3 4" xfId="50493"/>
    <cellStyle name="Vírgula 7 8 3 4 2" xfId="50494"/>
    <cellStyle name="Vírgula 7 8 3 4 3" xfId="50495"/>
    <cellStyle name="Vírgula 7 8 3 4 4" xfId="50496"/>
    <cellStyle name="Vírgula 7 8 3 5" xfId="50497"/>
    <cellStyle name="Vírgula 7 8 3 5 2" xfId="50498"/>
    <cellStyle name="Vírgula 7 8 3 5 3" xfId="50499"/>
    <cellStyle name="Vírgula 7 8 3 5 4" xfId="50500"/>
    <cellStyle name="Vírgula 7 8 3 6" xfId="50501"/>
    <cellStyle name="Vírgula 7 8 3 6 2" xfId="50502"/>
    <cellStyle name="Vírgula 7 8 3 6 3" xfId="50503"/>
    <cellStyle name="Vírgula 7 8 3 7" xfId="50504"/>
    <cellStyle name="Vírgula 7 8 3 8" xfId="50505"/>
    <cellStyle name="Vírgula 7 8 3 9" xfId="50506"/>
    <cellStyle name="Vírgula 7 8 4" xfId="50507"/>
    <cellStyle name="Vírgula 7 8 4 2" xfId="50508"/>
    <cellStyle name="Vírgula 7 8 4 2 2" xfId="50509"/>
    <cellStyle name="Vírgula 7 8 4 2 3" xfId="50510"/>
    <cellStyle name="Vírgula 7 8 4 2 4" xfId="50511"/>
    <cellStyle name="Vírgula 7 8 4 3" xfId="50512"/>
    <cellStyle name="Vírgula 7 8 4 3 2" xfId="50513"/>
    <cellStyle name="Vírgula 7 8 4 3 3" xfId="50514"/>
    <cellStyle name="Vírgula 7 8 4 4" xfId="50515"/>
    <cellStyle name="Vírgula 7 8 4 5" xfId="50516"/>
    <cellStyle name="Vírgula 7 8 4 6" xfId="50517"/>
    <cellStyle name="Vírgula 7 8 5" xfId="50518"/>
    <cellStyle name="Vírgula 7 8 5 2" xfId="50519"/>
    <cellStyle name="Vírgula 7 8 5 3" xfId="50520"/>
    <cellStyle name="Vírgula 7 8 5 4" xfId="50521"/>
    <cellStyle name="Vírgula 7 8 6" xfId="50522"/>
    <cellStyle name="Vírgula 7 8 6 2" xfId="50523"/>
    <cellStyle name="Vírgula 7 8 6 3" xfId="50524"/>
    <cellStyle name="Vírgula 7 8 6 4" xfId="50525"/>
    <cellStyle name="Vírgula 7 8 7" xfId="50526"/>
    <cellStyle name="Vírgula 7 8 7 2" xfId="50527"/>
    <cellStyle name="Vírgula 7 8 7 3" xfId="50528"/>
    <cellStyle name="Vírgula 7 8 7 4" xfId="50529"/>
    <cellStyle name="Vírgula 7 8 8" xfId="50530"/>
    <cellStyle name="Vírgula 7 8 8 2" xfId="50531"/>
    <cellStyle name="Vírgula 7 8 8 3" xfId="50532"/>
    <cellStyle name="Vírgula 7 8 9" xfId="50533"/>
    <cellStyle name="Vírgula 7 9" xfId="50534"/>
    <cellStyle name="Vírgula 7 9 10" xfId="50535"/>
    <cellStyle name="Vírgula 7 9 11" xfId="50536"/>
    <cellStyle name="Vírgula 7 9 2" xfId="50537"/>
    <cellStyle name="Vírgula 7 9 2 10" xfId="50538"/>
    <cellStyle name="Vírgula 7 9 2 2" xfId="50539"/>
    <cellStyle name="Vírgula 7 9 2 2 2" xfId="50540"/>
    <cellStyle name="Vírgula 7 9 2 2 2 2" xfId="50541"/>
    <cellStyle name="Vírgula 7 9 2 2 2 2 2" xfId="50542"/>
    <cellStyle name="Vírgula 7 9 2 2 2 2 3" xfId="50543"/>
    <cellStyle name="Vírgula 7 9 2 2 2 2 4" xfId="50544"/>
    <cellStyle name="Vírgula 7 9 2 2 2 3" xfId="50545"/>
    <cellStyle name="Vírgula 7 9 2 2 2 3 2" xfId="50546"/>
    <cellStyle name="Vírgula 7 9 2 2 2 3 3" xfId="50547"/>
    <cellStyle name="Vírgula 7 9 2 2 2 4" xfId="50548"/>
    <cellStyle name="Vírgula 7 9 2 2 2 5" xfId="50549"/>
    <cellStyle name="Vírgula 7 9 2 2 2 6" xfId="50550"/>
    <cellStyle name="Vírgula 7 9 2 2 3" xfId="50551"/>
    <cellStyle name="Vírgula 7 9 2 2 3 2" xfId="50552"/>
    <cellStyle name="Vírgula 7 9 2 2 3 3" xfId="50553"/>
    <cellStyle name="Vírgula 7 9 2 2 3 4" xfId="50554"/>
    <cellStyle name="Vírgula 7 9 2 2 4" xfId="50555"/>
    <cellStyle name="Vírgula 7 9 2 2 4 2" xfId="50556"/>
    <cellStyle name="Vírgula 7 9 2 2 4 3" xfId="50557"/>
    <cellStyle name="Vírgula 7 9 2 2 4 4" xfId="50558"/>
    <cellStyle name="Vírgula 7 9 2 2 5" xfId="50559"/>
    <cellStyle name="Vírgula 7 9 2 2 5 2" xfId="50560"/>
    <cellStyle name="Vírgula 7 9 2 2 5 3" xfId="50561"/>
    <cellStyle name="Vírgula 7 9 2 2 5 4" xfId="50562"/>
    <cellStyle name="Vírgula 7 9 2 2 6" xfId="50563"/>
    <cellStyle name="Vírgula 7 9 2 2 6 2" xfId="50564"/>
    <cellStyle name="Vírgula 7 9 2 2 6 3" xfId="50565"/>
    <cellStyle name="Vírgula 7 9 2 2 7" xfId="50566"/>
    <cellStyle name="Vírgula 7 9 2 2 8" xfId="50567"/>
    <cellStyle name="Vírgula 7 9 2 2 9" xfId="50568"/>
    <cellStyle name="Vírgula 7 9 2 3" xfId="50569"/>
    <cellStyle name="Vírgula 7 9 2 3 2" xfId="50570"/>
    <cellStyle name="Vírgula 7 9 2 3 2 2" xfId="50571"/>
    <cellStyle name="Vírgula 7 9 2 3 2 3" xfId="50572"/>
    <cellStyle name="Vírgula 7 9 2 3 2 4" xfId="50573"/>
    <cellStyle name="Vírgula 7 9 2 3 3" xfId="50574"/>
    <cellStyle name="Vírgula 7 9 2 3 3 2" xfId="50575"/>
    <cellStyle name="Vírgula 7 9 2 3 3 3" xfId="50576"/>
    <cellStyle name="Vírgula 7 9 2 3 4" xfId="50577"/>
    <cellStyle name="Vírgula 7 9 2 3 5" xfId="50578"/>
    <cellStyle name="Vírgula 7 9 2 3 6" xfId="50579"/>
    <cellStyle name="Vírgula 7 9 2 4" xfId="50580"/>
    <cellStyle name="Vírgula 7 9 2 4 2" xfId="50581"/>
    <cellStyle name="Vírgula 7 9 2 4 3" xfId="50582"/>
    <cellStyle name="Vírgula 7 9 2 4 4" xfId="50583"/>
    <cellStyle name="Vírgula 7 9 2 5" xfId="50584"/>
    <cellStyle name="Vírgula 7 9 2 5 2" xfId="50585"/>
    <cellStyle name="Vírgula 7 9 2 5 3" xfId="50586"/>
    <cellStyle name="Vírgula 7 9 2 5 4" xfId="50587"/>
    <cellStyle name="Vírgula 7 9 2 6" xfId="50588"/>
    <cellStyle name="Vírgula 7 9 2 6 2" xfId="50589"/>
    <cellStyle name="Vírgula 7 9 2 6 3" xfId="50590"/>
    <cellStyle name="Vírgula 7 9 2 6 4" xfId="50591"/>
    <cellStyle name="Vírgula 7 9 2 7" xfId="50592"/>
    <cellStyle name="Vírgula 7 9 2 7 2" xfId="50593"/>
    <cellStyle name="Vírgula 7 9 2 7 3" xfId="50594"/>
    <cellStyle name="Vírgula 7 9 2 8" xfId="50595"/>
    <cellStyle name="Vírgula 7 9 2 9" xfId="50596"/>
    <cellStyle name="Vírgula 7 9 3" xfId="50597"/>
    <cellStyle name="Vírgula 7 9 3 2" xfId="50598"/>
    <cellStyle name="Vírgula 7 9 3 2 2" xfId="50599"/>
    <cellStyle name="Vírgula 7 9 3 2 2 2" xfId="50600"/>
    <cellStyle name="Vírgula 7 9 3 2 2 3" xfId="50601"/>
    <cellStyle name="Vírgula 7 9 3 2 2 4" xfId="50602"/>
    <cellStyle name="Vírgula 7 9 3 2 3" xfId="50603"/>
    <cellStyle name="Vírgula 7 9 3 2 3 2" xfId="50604"/>
    <cellStyle name="Vírgula 7 9 3 2 3 3" xfId="50605"/>
    <cellStyle name="Vírgula 7 9 3 2 4" xfId="50606"/>
    <cellStyle name="Vírgula 7 9 3 2 5" xfId="50607"/>
    <cellStyle name="Vírgula 7 9 3 2 6" xfId="50608"/>
    <cellStyle name="Vírgula 7 9 3 3" xfId="50609"/>
    <cellStyle name="Vírgula 7 9 3 3 2" xfId="50610"/>
    <cellStyle name="Vírgula 7 9 3 3 3" xfId="50611"/>
    <cellStyle name="Vírgula 7 9 3 3 4" xfId="50612"/>
    <cellStyle name="Vírgula 7 9 3 4" xfId="50613"/>
    <cellStyle name="Vírgula 7 9 3 4 2" xfId="50614"/>
    <cellStyle name="Vírgula 7 9 3 4 3" xfId="50615"/>
    <cellStyle name="Vírgula 7 9 3 4 4" xfId="50616"/>
    <cellStyle name="Vírgula 7 9 3 5" xfId="50617"/>
    <cellStyle name="Vírgula 7 9 3 5 2" xfId="50618"/>
    <cellStyle name="Vírgula 7 9 3 5 3" xfId="50619"/>
    <cellStyle name="Vírgula 7 9 3 5 4" xfId="50620"/>
    <cellStyle name="Vírgula 7 9 3 6" xfId="50621"/>
    <cellStyle name="Vírgula 7 9 3 6 2" xfId="50622"/>
    <cellStyle name="Vírgula 7 9 3 6 3" xfId="50623"/>
    <cellStyle name="Vírgula 7 9 3 7" xfId="50624"/>
    <cellStyle name="Vírgula 7 9 3 8" xfId="50625"/>
    <cellStyle name="Vírgula 7 9 3 9" xfId="50626"/>
    <cellStyle name="Vírgula 7 9 4" xfId="50627"/>
    <cellStyle name="Vírgula 7 9 4 2" xfId="50628"/>
    <cellStyle name="Vírgula 7 9 4 2 2" xfId="50629"/>
    <cellStyle name="Vírgula 7 9 4 2 3" xfId="50630"/>
    <cellStyle name="Vírgula 7 9 4 2 4" xfId="50631"/>
    <cellStyle name="Vírgula 7 9 4 3" xfId="50632"/>
    <cellStyle name="Vírgula 7 9 4 3 2" xfId="50633"/>
    <cellStyle name="Vírgula 7 9 4 3 3" xfId="50634"/>
    <cellStyle name="Vírgula 7 9 4 4" xfId="50635"/>
    <cellStyle name="Vírgula 7 9 4 5" xfId="50636"/>
    <cellStyle name="Vírgula 7 9 4 6" xfId="50637"/>
    <cellStyle name="Vírgula 7 9 5" xfId="50638"/>
    <cellStyle name="Vírgula 7 9 5 2" xfId="50639"/>
    <cellStyle name="Vírgula 7 9 5 3" xfId="50640"/>
    <cellStyle name="Vírgula 7 9 5 4" xfId="50641"/>
    <cellStyle name="Vírgula 7 9 6" xfId="50642"/>
    <cellStyle name="Vírgula 7 9 6 2" xfId="50643"/>
    <cellStyle name="Vírgula 7 9 6 3" xfId="50644"/>
    <cellStyle name="Vírgula 7 9 6 4" xfId="50645"/>
    <cellStyle name="Vírgula 7 9 7" xfId="50646"/>
    <cellStyle name="Vírgula 7 9 7 2" xfId="50647"/>
    <cellStyle name="Vírgula 7 9 7 3" xfId="50648"/>
    <cellStyle name="Vírgula 7 9 7 4" xfId="50649"/>
    <cellStyle name="Vírgula 7 9 8" xfId="50650"/>
    <cellStyle name="Vírgula 7 9 8 2" xfId="50651"/>
    <cellStyle name="Vírgula 7 9 8 3" xfId="50652"/>
    <cellStyle name="Vírgula 7 9 9" xfId="50653"/>
    <cellStyle name="Vírgula 8" xfId="58"/>
    <cellStyle name="Vírgula 8 10" xfId="50654"/>
    <cellStyle name="Vírgula 8 10 2" xfId="50655"/>
    <cellStyle name="Vírgula 8 10 2 2" xfId="50656"/>
    <cellStyle name="Vírgula 8 10 2 2 2" xfId="50657"/>
    <cellStyle name="Vírgula 8 10 2 2 3" xfId="50658"/>
    <cellStyle name="Vírgula 8 10 2 2 4" xfId="50659"/>
    <cellStyle name="Vírgula 8 10 2 3" xfId="50660"/>
    <cellStyle name="Vírgula 8 10 2 3 2" xfId="50661"/>
    <cellStyle name="Vírgula 8 10 2 3 3" xfId="50662"/>
    <cellStyle name="Vírgula 8 10 2 4" xfId="50663"/>
    <cellStyle name="Vírgula 8 10 2 5" xfId="50664"/>
    <cellStyle name="Vírgula 8 10 2 6" xfId="50665"/>
    <cellStyle name="Vírgula 8 10 3" xfId="50666"/>
    <cellStyle name="Vírgula 8 10 3 2" xfId="50667"/>
    <cellStyle name="Vírgula 8 10 3 3" xfId="50668"/>
    <cellStyle name="Vírgula 8 10 3 4" xfId="50669"/>
    <cellStyle name="Vírgula 8 10 4" xfId="50670"/>
    <cellStyle name="Vírgula 8 10 4 2" xfId="50671"/>
    <cellStyle name="Vírgula 8 10 4 3" xfId="50672"/>
    <cellStyle name="Vírgula 8 10 4 4" xfId="50673"/>
    <cellStyle name="Vírgula 8 10 5" xfId="50674"/>
    <cellStyle name="Vírgula 8 10 5 2" xfId="50675"/>
    <cellStyle name="Vírgula 8 10 5 3" xfId="50676"/>
    <cellStyle name="Vírgula 8 10 5 4" xfId="50677"/>
    <cellStyle name="Vírgula 8 10 6" xfId="50678"/>
    <cellStyle name="Vírgula 8 10 6 2" xfId="50679"/>
    <cellStyle name="Vírgula 8 10 6 3" xfId="50680"/>
    <cellStyle name="Vírgula 8 10 7" xfId="50681"/>
    <cellStyle name="Vírgula 8 10 8" xfId="50682"/>
    <cellStyle name="Vírgula 8 10 9" xfId="50683"/>
    <cellStyle name="Vírgula 8 11" xfId="50684"/>
    <cellStyle name="Vírgula 8 11 2" xfId="50685"/>
    <cellStyle name="Vírgula 8 11 2 2" xfId="50686"/>
    <cellStyle name="Vírgula 8 11 2 2 2" xfId="50687"/>
    <cellStyle name="Vírgula 8 11 2 2 3" xfId="50688"/>
    <cellStyle name="Vírgula 8 11 2 2 4" xfId="50689"/>
    <cellStyle name="Vírgula 8 11 2 3" xfId="50690"/>
    <cellStyle name="Vírgula 8 11 2 3 2" xfId="50691"/>
    <cellStyle name="Vírgula 8 11 2 3 3" xfId="50692"/>
    <cellStyle name="Vírgula 8 11 2 4" xfId="50693"/>
    <cellStyle name="Vírgula 8 11 2 5" xfId="50694"/>
    <cellStyle name="Vírgula 8 11 2 6" xfId="50695"/>
    <cellStyle name="Vírgula 8 11 3" xfId="50696"/>
    <cellStyle name="Vírgula 8 11 3 2" xfId="50697"/>
    <cellStyle name="Vírgula 8 11 3 3" xfId="50698"/>
    <cellStyle name="Vírgula 8 11 3 4" xfId="50699"/>
    <cellStyle name="Vírgula 8 11 4" xfId="50700"/>
    <cellStyle name="Vírgula 8 11 4 2" xfId="50701"/>
    <cellStyle name="Vírgula 8 11 4 3" xfId="50702"/>
    <cellStyle name="Vírgula 8 11 4 4" xfId="50703"/>
    <cellStyle name="Vírgula 8 11 5" xfId="50704"/>
    <cellStyle name="Vírgula 8 11 5 2" xfId="50705"/>
    <cellStyle name="Vírgula 8 11 5 3" xfId="50706"/>
    <cellStyle name="Vírgula 8 11 5 4" xfId="50707"/>
    <cellStyle name="Vírgula 8 11 6" xfId="50708"/>
    <cellStyle name="Vírgula 8 11 6 2" xfId="50709"/>
    <cellStyle name="Vírgula 8 11 6 3" xfId="50710"/>
    <cellStyle name="Vírgula 8 11 7" xfId="50711"/>
    <cellStyle name="Vírgula 8 11 8" xfId="50712"/>
    <cellStyle name="Vírgula 8 11 9" xfId="50713"/>
    <cellStyle name="Vírgula 8 12" xfId="50714"/>
    <cellStyle name="Vírgula 8 12 2" xfId="50715"/>
    <cellStyle name="Vírgula 8 12 2 2" xfId="50716"/>
    <cellStyle name="Vírgula 8 12 2 2 2" xfId="50717"/>
    <cellStyle name="Vírgula 8 12 2 2 3" xfId="50718"/>
    <cellStyle name="Vírgula 8 12 2 2 4" xfId="50719"/>
    <cellStyle name="Vírgula 8 12 2 3" xfId="50720"/>
    <cellStyle name="Vírgula 8 12 2 3 2" xfId="50721"/>
    <cellStyle name="Vírgula 8 12 2 3 3" xfId="50722"/>
    <cellStyle name="Vírgula 8 12 2 4" xfId="50723"/>
    <cellStyle name="Vírgula 8 12 2 5" xfId="50724"/>
    <cellStyle name="Vírgula 8 12 2 6" xfId="50725"/>
    <cellStyle name="Vírgula 8 12 3" xfId="50726"/>
    <cellStyle name="Vírgula 8 12 3 2" xfId="50727"/>
    <cellStyle name="Vírgula 8 12 3 3" xfId="50728"/>
    <cellStyle name="Vírgula 8 12 3 4" xfId="50729"/>
    <cellStyle name="Vírgula 8 12 4" xfId="50730"/>
    <cellStyle name="Vírgula 8 12 4 2" xfId="50731"/>
    <cellStyle name="Vírgula 8 12 4 3" xfId="50732"/>
    <cellStyle name="Vírgula 8 12 4 4" xfId="50733"/>
    <cellStyle name="Vírgula 8 12 5" xfId="50734"/>
    <cellStyle name="Vírgula 8 12 5 2" xfId="50735"/>
    <cellStyle name="Vírgula 8 12 5 3" xfId="50736"/>
    <cellStyle name="Vírgula 8 12 5 4" xfId="50737"/>
    <cellStyle name="Vírgula 8 12 6" xfId="50738"/>
    <cellStyle name="Vírgula 8 12 6 2" xfId="50739"/>
    <cellStyle name="Vírgula 8 12 6 3" xfId="50740"/>
    <cellStyle name="Vírgula 8 12 7" xfId="50741"/>
    <cellStyle name="Vírgula 8 12 8" xfId="50742"/>
    <cellStyle name="Vírgula 8 12 9" xfId="50743"/>
    <cellStyle name="Vírgula 8 13" xfId="50744"/>
    <cellStyle name="Vírgula 8 13 2" xfId="50745"/>
    <cellStyle name="Vírgula 8 13 2 2" xfId="50746"/>
    <cellStyle name="Vírgula 8 13 2 2 2" xfId="50747"/>
    <cellStyle name="Vírgula 8 13 2 2 3" xfId="50748"/>
    <cellStyle name="Vírgula 8 13 2 2 4" xfId="50749"/>
    <cellStyle name="Vírgula 8 13 2 3" xfId="50750"/>
    <cellStyle name="Vírgula 8 13 2 3 2" xfId="50751"/>
    <cellStyle name="Vírgula 8 13 2 3 3" xfId="50752"/>
    <cellStyle name="Vírgula 8 13 2 4" xfId="50753"/>
    <cellStyle name="Vírgula 8 13 2 5" xfId="50754"/>
    <cellStyle name="Vírgula 8 13 2 6" xfId="50755"/>
    <cellStyle name="Vírgula 8 13 3" xfId="50756"/>
    <cellStyle name="Vírgula 8 13 3 2" xfId="50757"/>
    <cellStyle name="Vírgula 8 13 3 3" xfId="50758"/>
    <cellStyle name="Vírgula 8 13 3 4" xfId="50759"/>
    <cellStyle name="Vírgula 8 13 4" xfId="50760"/>
    <cellStyle name="Vírgula 8 13 4 2" xfId="50761"/>
    <cellStyle name="Vírgula 8 13 4 3" xfId="50762"/>
    <cellStyle name="Vírgula 8 13 4 4" xfId="50763"/>
    <cellStyle name="Vírgula 8 13 5" xfId="50764"/>
    <cellStyle name="Vírgula 8 13 5 2" xfId="50765"/>
    <cellStyle name="Vírgula 8 13 5 3" xfId="50766"/>
    <cellStyle name="Vírgula 8 13 6" xfId="50767"/>
    <cellStyle name="Vírgula 8 13 7" xfId="50768"/>
    <cellStyle name="Vírgula 8 13 8" xfId="50769"/>
    <cellStyle name="Vírgula 8 14" xfId="50770"/>
    <cellStyle name="Vírgula 8 14 2" xfId="50771"/>
    <cellStyle name="Vírgula 8 14 2 2" xfId="50772"/>
    <cellStyle name="Vírgula 8 14 2 3" xfId="50773"/>
    <cellStyle name="Vírgula 8 14 2 4" xfId="50774"/>
    <cellStyle name="Vírgula 8 14 3" xfId="50775"/>
    <cellStyle name="Vírgula 8 14 3 2" xfId="50776"/>
    <cellStyle name="Vírgula 8 14 3 3" xfId="50777"/>
    <cellStyle name="Vírgula 8 14 3 4" xfId="50778"/>
    <cellStyle name="Vírgula 8 14 4" xfId="50779"/>
    <cellStyle name="Vírgula 8 14 4 2" xfId="50780"/>
    <cellStyle name="Vírgula 8 14 4 3" xfId="50781"/>
    <cellStyle name="Vírgula 8 14 5" xfId="50782"/>
    <cellStyle name="Vírgula 8 14 6" xfId="50783"/>
    <cellStyle name="Vírgula 8 14 7" xfId="50784"/>
    <cellStyle name="Vírgula 8 15" xfId="50785"/>
    <cellStyle name="Vírgula 8 15 2" xfId="50786"/>
    <cellStyle name="Vírgula 8 15 3" xfId="50787"/>
    <cellStyle name="Vírgula 8 15 4" xfId="50788"/>
    <cellStyle name="Vírgula 8 16" xfId="50789"/>
    <cellStyle name="Vírgula 8 16 2" xfId="50790"/>
    <cellStyle name="Vírgula 8 16 3" xfId="50791"/>
    <cellStyle name="Vírgula 8 16 4" xfId="50792"/>
    <cellStyle name="Vírgula 8 17" xfId="50793"/>
    <cellStyle name="Vírgula 8 17 2" xfId="50794"/>
    <cellStyle name="Vírgula 8 17 3" xfId="50795"/>
    <cellStyle name="Vírgula 8 17 4" xfId="50796"/>
    <cellStyle name="Vírgula 8 18" xfId="50797"/>
    <cellStyle name="Vírgula 8 18 2" xfId="50798"/>
    <cellStyle name="Vírgula 8 18 3" xfId="50799"/>
    <cellStyle name="Vírgula 8 19" xfId="50800"/>
    <cellStyle name="Vírgula 8 2" xfId="171"/>
    <cellStyle name="Vírgula 8 2 10" xfId="50801"/>
    <cellStyle name="Vírgula 8 2 10 2" xfId="50802"/>
    <cellStyle name="Vírgula 8 2 10 2 2" xfId="50803"/>
    <cellStyle name="Vírgula 8 2 10 2 2 2" xfId="50804"/>
    <cellStyle name="Vírgula 8 2 10 2 2 3" xfId="50805"/>
    <cellStyle name="Vírgula 8 2 10 2 2 4" xfId="50806"/>
    <cellStyle name="Vírgula 8 2 10 2 3" xfId="50807"/>
    <cellStyle name="Vírgula 8 2 10 2 3 2" xfId="50808"/>
    <cellStyle name="Vírgula 8 2 10 2 3 3" xfId="50809"/>
    <cellStyle name="Vírgula 8 2 10 2 4" xfId="50810"/>
    <cellStyle name="Vírgula 8 2 10 2 5" xfId="50811"/>
    <cellStyle name="Vírgula 8 2 10 2 6" xfId="50812"/>
    <cellStyle name="Vírgula 8 2 10 3" xfId="50813"/>
    <cellStyle name="Vírgula 8 2 10 3 2" xfId="50814"/>
    <cellStyle name="Vírgula 8 2 10 3 3" xfId="50815"/>
    <cellStyle name="Vírgula 8 2 10 3 4" xfId="50816"/>
    <cellStyle name="Vírgula 8 2 10 4" xfId="50817"/>
    <cellStyle name="Vírgula 8 2 10 4 2" xfId="50818"/>
    <cellStyle name="Vírgula 8 2 10 4 3" xfId="50819"/>
    <cellStyle name="Vírgula 8 2 10 4 4" xfId="50820"/>
    <cellStyle name="Vírgula 8 2 10 5" xfId="50821"/>
    <cellStyle name="Vírgula 8 2 10 5 2" xfId="50822"/>
    <cellStyle name="Vírgula 8 2 10 5 3" xfId="50823"/>
    <cellStyle name="Vírgula 8 2 10 5 4" xfId="50824"/>
    <cellStyle name="Vírgula 8 2 10 6" xfId="50825"/>
    <cellStyle name="Vírgula 8 2 10 6 2" xfId="50826"/>
    <cellStyle name="Vírgula 8 2 10 6 3" xfId="50827"/>
    <cellStyle name="Vírgula 8 2 10 7" xfId="50828"/>
    <cellStyle name="Vírgula 8 2 10 8" xfId="50829"/>
    <cellStyle name="Vírgula 8 2 10 9" xfId="50830"/>
    <cellStyle name="Vírgula 8 2 11" xfId="50831"/>
    <cellStyle name="Vírgula 8 2 11 2" xfId="50832"/>
    <cellStyle name="Vírgula 8 2 11 2 2" xfId="50833"/>
    <cellStyle name="Vírgula 8 2 11 2 2 2" xfId="50834"/>
    <cellStyle name="Vírgula 8 2 11 2 2 3" xfId="50835"/>
    <cellStyle name="Vírgula 8 2 11 2 2 4" xfId="50836"/>
    <cellStyle name="Vírgula 8 2 11 2 3" xfId="50837"/>
    <cellStyle name="Vírgula 8 2 11 2 3 2" xfId="50838"/>
    <cellStyle name="Vírgula 8 2 11 2 3 3" xfId="50839"/>
    <cellStyle name="Vírgula 8 2 11 2 4" xfId="50840"/>
    <cellStyle name="Vírgula 8 2 11 2 5" xfId="50841"/>
    <cellStyle name="Vírgula 8 2 11 2 6" xfId="50842"/>
    <cellStyle name="Vírgula 8 2 11 3" xfId="50843"/>
    <cellStyle name="Vírgula 8 2 11 3 2" xfId="50844"/>
    <cellStyle name="Vírgula 8 2 11 3 3" xfId="50845"/>
    <cellStyle name="Vírgula 8 2 11 3 4" xfId="50846"/>
    <cellStyle name="Vírgula 8 2 11 4" xfId="50847"/>
    <cellStyle name="Vírgula 8 2 11 4 2" xfId="50848"/>
    <cellStyle name="Vírgula 8 2 11 4 3" xfId="50849"/>
    <cellStyle name="Vírgula 8 2 11 4 4" xfId="50850"/>
    <cellStyle name="Vírgula 8 2 11 5" xfId="50851"/>
    <cellStyle name="Vírgula 8 2 11 5 2" xfId="50852"/>
    <cellStyle name="Vírgula 8 2 11 5 3" xfId="50853"/>
    <cellStyle name="Vírgula 8 2 11 6" xfId="50854"/>
    <cellStyle name="Vírgula 8 2 11 7" xfId="50855"/>
    <cellStyle name="Vírgula 8 2 11 8" xfId="50856"/>
    <cellStyle name="Vírgula 8 2 12" xfId="50857"/>
    <cellStyle name="Vírgula 8 2 12 2" xfId="50858"/>
    <cellStyle name="Vírgula 8 2 12 2 2" xfId="50859"/>
    <cellStyle name="Vírgula 8 2 12 2 3" xfId="50860"/>
    <cellStyle name="Vírgula 8 2 12 2 4" xfId="50861"/>
    <cellStyle name="Vírgula 8 2 12 3" xfId="50862"/>
    <cellStyle name="Vírgula 8 2 12 3 2" xfId="50863"/>
    <cellStyle name="Vírgula 8 2 12 3 3" xfId="50864"/>
    <cellStyle name="Vírgula 8 2 12 3 4" xfId="50865"/>
    <cellStyle name="Vírgula 8 2 12 4" xfId="50866"/>
    <cellStyle name="Vírgula 8 2 12 4 2" xfId="50867"/>
    <cellStyle name="Vírgula 8 2 12 4 3" xfId="50868"/>
    <cellStyle name="Vírgula 8 2 12 5" xfId="50869"/>
    <cellStyle name="Vírgula 8 2 12 6" xfId="50870"/>
    <cellStyle name="Vírgula 8 2 12 7" xfId="50871"/>
    <cellStyle name="Vírgula 8 2 13" xfId="50872"/>
    <cellStyle name="Vírgula 8 2 13 2" xfId="50873"/>
    <cellStyle name="Vírgula 8 2 13 3" xfId="50874"/>
    <cellStyle name="Vírgula 8 2 13 4" xfId="50875"/>
    <cellStyle name="Vírgula 8 2 14" xfId="50876"/>
    <cellStyle name="Vírgula 8 2 14 2" xfId="50877"/>
    <cellStyle name="Vírgula 8 2 14 3" xfId="50878"/>
    <cellStyle name="Vírgula 8 2 14 4" xfId="50879"/>
    <cellStyle name="Vírgula 8 2 15" xfId="50880"/>
    <cellStyle name="Vírgula 8 2 15 2" xfId="50881"/>
    <cellStyle name="Vírgula 8 2 15 3" xfId="50882"/>
    <cellStyle name="Vírgula 8 2 15 4" xfId="50883"/>
    <cellStyle name="Vírgula 8 2 16" xfId="50884"/>
    <cellStyle name="Vírgula 8 2 16 2" xfId="50885"/>
    <cellStyle name="Vírgula 8 2 16 3" xfId="50886"/>
    <cellStyle name="Vírgula 8 2 17" xfId="50887"/>
    <cellStyle name="Vírgula 8 2 18" xfId="50888"/>
    <cellStyle name="Vírgula 8 2 19" xfId="50889"/>
    <cellStyle name="Vírgula 8 2 2" xfId="237"/>
    <cellStyle name="Vírgula 8 2 2 10" xfId="50890"/>
    <cellStyle name="Vírgula 8 2 2 10 2" xfId="50891"/>
    <cellStyle name="Vírgula 8 2 2 10 3" xfId="50892"/>
    <cellStyle name="Vírgula 8 2 2 10 4" xfId="50893"/>
    <cellStyle name="Vírgula 8 2 2 11" xfId="50894"/>
    <cellStyle name="Vírgula 8 2 2 11 2" xfId="50895"/>
    <cellStyle name="Vírgula 8 2 2 11 3" xfId="50896"/>
    <cellStyle name="Vírgula 8 2 2 12" xfId="50897"/>
    <cellStyle name="Vírgula 8 2 2 13" xfId="50898"/>
    <cellStyle name="Vírgula 8 2 2 14" xfId="50899"/>
    <cellStyle name="Vírgula 8 2 2 2" xfId="50900"/>
    <cellStyle name="Vírgula 8 2 2 2 10" xfId="50901"/>
    <cellStyle name="Vírgula 8 2 2 2 11" xfId="50902"/>
    <cellStyle name="Vírgula 8 2 2 2 2" xfId="50903"/>
    <cellStyle name="Vírgula 8 2 2 2 2 10" xfId="50904"/>
    <cellStyle name="Vírgula 8 2 2 2 2 2" xfId="50905"/>
    <cellStyle name="Vírgula 8 2 2 2 2 2 2" xfId="50906"/>
    <cellStyle name="Vírgula 8 2 2 2 2 2 2 2" xfId="50907"/>
    <cellStyle name="Vírgula 8 2 2 2 2 2 2 2 2" xfId="50908"/>
    <cellStyle name="Vírgula 8 2 2 2 2 2 2 2 3" xfId="50909"/>
    <cellStyle name="Vírgula 8 2 2 2 2 2 2 2 4" xfId="50910"/>
    <cellStyle name="Vírgula 8 2 2 2 2 2 2 3" xfId="50911"/>
    <cellStyle name="Vírgula 8 2 2 2 2 2 2 3 2" xfId="50912"/>
    <cellStyle name="Vírgula 8 2 2 2 2 2 2 3 3" xfId="50913"/>
    <cellStyle name="Vírgula 8 2 2 2 2 2 2 4" xfId="50914"/>
    <cellStyle name="Vírgula 8 2 2 2 2 2 2 5" xfId="50915"/>
    <cellStyle name="Vírgula 8 2 2 2 2 2 2 6" xfId="50916"/>
    <cellStyle name="Vírgula 8 2 2 2 2 2 3" xfId="50917"/>
    <cellStyle name="Vírgula 8 2 2 2 2 2 3 2" xfId="50918"/>
    <cellStyle name="Vírgula 8 2 2 2 2 2 3 3" xfId="50919"/>
    <cellStyle name="Vírgula 8 2 2 2 2 2 3 4" xfId="50920"/>
    <cellStyle name="Vírgula 8 2 2 2 2 2 4" xfId="50921"/>
    <cellStyle name="Vírgula 8 2 2 2 2 2 4 2" xfId="50922"/>
    <cellStyle name="Vírgula 8 2 2 2 2 2 4 3" xfId="50923"/>
    <cellStyle name="Vírgula 8 2 2 2 2 2 4 4" xfId="50924"/>
    <cellStyle name="Vírgula 8 2 2 2 2 2 5" xfId="50925"/>
    <cellStyle name="Vírgula 8 2 2 2 2 2 5 2" xfId="50926"/>
    <cellStyle name="Vírgula 8 2 2 2 2 2 5 3" xfId="50927"/>
    <cellStyle name="Vírgula 8 2 2 2 2 2 5 4" xfId="50928"/>
    <cellStyle name="Vírgula 8 2 2 2 2 2 6" xfId="50929"/>
    <cellStyle name="Vírgula 8 2 2 2 2 2 6 2" xfId="50930"/>
    <cellStyle name="Vírgula 8 2 2 2 2 2 6 3" xfId="50931"/>
    <cellStyle name="Vírgula 8 2 2 2 2 2 7" xfId="50932"/>
    <cellStyle name="Vírgula 8 2 2 2 2 2 8" xfId="50933"/>
    <cellStyle name="Vírgula 8 2 2 2 2 2 9" xfId="50934"/>
    <cellStyle name="Vírgula 8 2 2 2 2 3" xfId="50935"/>
    <cellStyle name="Vírgula 8 2 2 2 2 3 2" xfId="50936"/>
    <cellStyle name="Vírgula 8 2 2 2 2 3 2 2" xfId="50937"/>
    <cellStyle name="Vírgula 8 2 2 2 2 3 2 3" xfId="50938"/>
    <cellStyle name="Vírgula 8 2 2 2 2 3 2 4" xfId="50939"/>
    <cellStyle name="Vírgula 8 2 2 2 2 3 3" xfId="50940"/>
    <cellStyle name="Vírgula 8 2 2 2 2 3 3 2" xfId="50941"/>
    <cellStyle name="Vírgula 8 2 2 2 2 3 3 3" xfId="50942"/>
    <cellStyle name="Vírgula 8 2 2 2 2 3 4" xfId="50943"/>
    <cellStyle name="Vírgula 8 2 2 2 2 3 5" xfId="50944"/>
    <cellStyle name="Vírgula 8 2 2 2 2 3 6" xfId="50945"/>
    <cellStyle name="Vírgula 8 2 2 2 2 4" xfId="50946"/>
    <cellStyle name="Vírgula 8 2 2 2 2 4 2" xfId="50947"/>
    <cellStyle name="Vírgula 8 2 2 2 2 4 3" xfId="50948"/>
    <cellStyle name="Vírgula 8 2 2 2 2 4 4" xfId="50949"/>
    <cellStyle name="Vírgula 8 2 2 2 2 5" xfId="50950"/>
    <cellStyle name="Vírgula 8 2 2 2 2 5 2" xfId="50951"/>
    <cellStyle name="Vírgula 8 2 2 2 2 5 3" xfId="50952"/>
    <cellStyle name="Vírgula 8 2 2 2 2 5 4" xfId="50953"/>
    <cellStyle name="Vírgula 8 2 2 2 2 6" xfId="50954"/>
    <cellStyle name="Vírgula 8 2 2 2 2 6 2" xfId="50955"/>
    <cellStyle name="Vírgula 8 2 2 2 2 6 3" xfId="50956"/>
    <cellStyle name="Vírgula 8 2 2 2 2 6 4" xfId="50957"/>
    <cellStyle name="Vírgula 8 2 2 2 2 7" xfId="50958"/>
    <cellStyle name="Vírgula 8 2 2 2 2 7 2" xfId="50959"/>
    <cellStyle name="Vírgula 8 2 2 2 2 7 3" xfId="50960"/>
    <cellStyle name="Vírgula 8 2 2 2 2 8" xfId="50961"/>
    <cellStyle name="Vírgula 8 2 2 2 2 9" xfId="50962"/>
    <cellStyle name="Vírgula 8 2 2 2 3" xfId="50963"/>
    <cellStyle name="Vírgula 8 2 2 2 3 2" xfId="50964"/>
    <cellStyle name="Vírgula 8 2 2 2 3 2 2" xfId="50965"/>
    <cellStyle name="Vírgula 8 2 2 2 3 2 2 2" xfId="50966"/>
    <cellStyle name="Vírgula 8 2 2 2 3 2 2 3" xfId="50967"/>
    <cellStyle name="Vírgula 8 2 2 2 3 2 2 4" xfId="50968"/>
    <cellStyle name="Vírgula 8 2 2 2 3 2 3" xfId="50969"/>
    <cellStyle name="Vírgula 8 2 2 2 3 2 3 2" xfId="50970"/>
    <cellStyle name="Vírgula 8 2 2 2 3 2 3 3" xfId="50971"/>
    <cellStyle name="Vírgula 8 2 2 2 3 2 4" xfId="50972"/>
    <cellStyle name="Vírgula 8 2 2 2 3 2 5" xfId="50973"/>
    <cellStyle name="Vírgula 8 2 2 2 3 2 6" xfId="50974"/>
    <cellStyle name="Vírgula 8 2 2 2 3 3" xfId="50975"/>
    <cellStyle name="Vírgula 8 2 2 2 3 3 2" xfId="50976"/>
    <cellStyle name="Vírgula 8 2 2 2 3 3 3" xfId="50977"/>
    <cellStyle name="Vírgula 8 2 2 2 3 3 4" xfId="50978"/>
    <cellStyle name="Vírgula 8 2 2 2 3 4" xfId="50979"/>
    <cellStyle name="Vírgula 8 2 2 2 3 4 2" xfId="50980"/>
    <cellStyle name="Vírgula 8 2 2 2 3 4 3" xfId="50981"/>
    <cellStyle name="Vírgula 8 2 2 2 3 4 4" xfId="50982"/>
    <cellStyle name="Vírgula 8 2 2 2 3 5" xfId="50983"/>
    <cellStyle name="Vírgula 8 2 2 2 3 5 2" xfId="50984"/>
    <cellStyle name="Vírgula 8 2 2 2 3 5 3" xfId="50985"/>
    <cellStyle name="Vírgula 8 2 2 2 3 5 4" xfId="50986"/>
    <cellStyle name="Vírgula 8 2 2 2 3 6" xfId="50987"/>
    <cellStyle name="Vírgula 8 2 2 2 3 6 2" xfId="50988"/>
    <cellStyle name="Vírgula 8 2 2 2 3 6 3" xfId="50989"/>
    <cellStyle name="Vírgula 8 2 2 2 3 7" xfId="50990"/>
    <cellStyle name="Vírgula 8 2 2 2 3 8" xfId="50991"/>
    <cellStyle name="Vírgula 8 2 2 2 3 9" xfId="50992"/>
    <cellStyle name="Vírgula 8 2 2 2 4" xfId="50993"/>
    <cellStyle name="Vírgula 8 2 2 2 4 2" xfId="50994"/>
    <cellStyle name="Vírgula 8 2 2 2 4 2 2" xfId="50995"/>
    <cellStyle name="Vírgula 8 2 2 2 4 2 3" xfId="50996"/>
    <cellStyle name="Vírgula 8 2 2 2 4 2 4" xfId="50997"/>
    <cellStyle name="Vírgula 8 2 2 2 4 3" xfId="50998"/>
    <cellStyle name="Vírgula 8 2 2 2 4 3 2" xfId="50999"/>
    <cellStyle name="Vírgula 8 2 2 2 4 3 3" xfId="51000"/>
    <cellStyle name="Vírgula 8 2 2 2 4 4" xfId="51001"/>
    <cellStyle name="Vírgula 8 2 2 2 4 5" xfId="51002"/>
    <cellStyle name="Vírgula 8 2 2 2 4 6" xfId="51003"/>
    <cellStyle name="Vírgula 8 2 2 2 5" xfId="51004"/>
    <cellStyle name="Vírgula 8 2 2 2 5 2" xfId="51005"/>
    <cellStyle name="Vírgula 8 2 2 2 5 3" xfId="51006"/>
    <cellStyle name="Vírgula 8 2 2 2 5 4" xfId="51007"/>
    <cellStyle name="Vírgula 8 2 2 2 6" xfId="51008"/>
    <cellStyle name="Vírgula 8 2 2 2 6 2" xfId="51009"/>
    <cellStyle name="Vírgula 8 2 2 2 6 3" xfId="51010"/>
    <cellStyle name="Vírgula 8 2 2 2 6 4" xfId="51011"/>
    <cellStyle name="Vírgula 8 2 2 2 7" xfId="51012"/>
    <cellStyle name="Vírgula 8 2 2 2 7 2" xfId="51013"/>
    <cellStyle name="Vírgula 8 2 2 2 7 3" xfId="51014"/>
    <cellStyle name="Vírgula 8 2 2 2 7 4" xfId="51015"/>
    <cellStyle name="Vírgula 8 2 2 2 8" xfId="51016"/>
    <cellStyle name="Vírgula 8 2 2 2 8 2" xfId="51017"/>
    <cellStyle name="Vírgula 8 2 2 2 8 3" xfId="51018"/>
    <cellStyle name="Vírgula 8 2 2 2 9" xfId="51019"/>
    <cellStyle name="Vírgula 8 2 2 3" xfId="51020"/>
    <cellStyle name="Vírgula 8 2 2 3 10" xfId="51021"/>
    <cellStyle name="Vírgula 8 2 2 3 2" xfId="51022"/>
    <cellStyle name="Vírgula 8 2 2 3 2 2" xfId="51023"/>
    <cellStyle name="Vírgula 8 2 2 3 2 2 2" xfId="51024"/>
    <cellStyle name="Vírgula 8 2 2 3 2 2 2 2" xfId="51025"/>
    <cellStyle name="Vírgula 8 2 2 3 2 2 2 3" xfId="51026"/>
    <cellStyle name="Vírgula 8 2 2 3 2 2 2 4" xfId="51027"/>
    <cellStyle name="Vírgula 8 2 2 3 2 2 3" xfId="51028"/>
    <cellStyle name="Vírgula 8 2 2 3 2 2 3 2" xfId="51029"/>
    <cellStyle name="Vírgula 8 2 2 3 2 2 3 3" xfId="51030"/>
    <cellStyle name="Vírgula 8 2 2 3 2 2 4" xfId="51031"/>
    <cellStyle name="Vírgula 8 2 2 3 2 2 5" xfId="51032"/>
    <cellStyle name="Vírgula 8 2 2 3 2 2 6" xfId="51033"/>
    <cellStyle name="Vírgula 8 2 2 3 2 3" xfId="51034"/>
    <cellStyle name="Vírgula 8 2 2 3 2 3 2" xfId="51035"/>
    <cellStyle name="Vírgula 8 2 2 3 2 3 3" xfId="51036"/>
    <cellStyle name="Vírgula 8 2 2 3 2 3 4" xfId="51037"/>
    <cellStyle name="Vírgula 8 2 2 3 2 4" xfId="51038"/>
    <cellStyle name="Vírgula 8 2 2 3 2 4 2" xfId="51039"/>
    <cellStyle name="Vírgula 8 2 2 3 2 4 3" xfId="51040"/>
    <cellStyle name="Vírgula 8 2 2 3 2 4 4" xfId="51041"/>
    <cellStyle name="Vírgula 8 2 2 3 2 5" xfId="51042"/>
    <cellStyle name="Vírgula 8 2 2 3 2 5 2" xfId="51043"/>
    <cellStyle name="Vírgula 8 2 2 3 2 5 3" xfId="51044"/>
    <cellStyle name="Vírgula 8 2 2 3 2 5 4" xfId="51045"/>
    <cellStyle name="Vírgula 8 2 2 3 2 6" xfId="51046"/>
    <cellStyle name="Vírgula 8 2 2 3 2 6 2" xfId="51047"/>
    <cellStyle name="Vírgula 8 2 2 3 2 6 3" xfId="51048"/>
    <cellStyle name="Vírgula 8 2 2 3 2 7" xfId="51049"/>
    <cellStyle name="Vírgula 8 2 2 3 2 8" xfId="51050"/>
    <cellStyle name="Vírgula 8 2 2 3 2 9" xfId="51051"/>
    <cellStyle name="Vírgula 8 2 2 3 3" xfId="51052"/>
    <cellStyle name="Vírgula 8 2 2 3 3 2" xfId="51053"/>
    <cellStyle name="Vírgula 8 2 2 3 3 2 2" xfId="51054"/>
    <cellStyle name="Vírgula 8 2 2 3 3 2 3" xfId="51055"/>
    <cellStyle name="Vírgula 8 2 2 3 3 2 4" xfId="51056"/>
    <cellStyle name="Vírgula 8 2 2 3 3 3" xfId="51057"/>
    <cellStyle name="Vírgula 8 2 2 3 3 3 2" xfId="51058"/>
    <cellStyle name="Vírgula 8 2 2 3 3 3 3" xfId="51059"/>
    <cellStyle name="Vírgula 8 2 2 3 3 4" xfId="51060"/>
    <cellStyle name="Vírgula 8 2 2 3 3 5" xfId="51061"/>
    <cellStyle name="Vírgula 8 2 2 3 3 6" xfId="51062"/>
    <cellStyle name="Vírgula 8 2 2 3 4" xfId="51063"/>
    <cellStyle name="Vírgula 8 2 2 3 4 2" xfId="51064"/>
    <cellStyle name="Vírgula 8 2 2 3 4 3" xfId="51065"/>
    <cellStyle name="Vírgula 8 2 2 3 4 4" xfId="51066"/>
    <cellStyle name="Vírgula 8 2 2 3 5" xfId="51067"/>
    <cellStyle name="Vírgula 8 2 2 3 5 2" xfId="51068"/>
    <cellStyle name="Vírgula 8 2 2 3 5 3" xfId="51069"/>
    <cellStyle name="Vírgula 8 2 2 3 5 4" xfId="51070"/>
    <cellStyle name="Vírgula 8 2 2 3 6" xfId="51071"/>
    <cellStyle name="Vírgula 8 2 2 3 6 2" xfId="51072"/>
    <cellStyle name="Vírgula 8 2 2 3 6 3" xfId="51073"/>
    <cellStyle name="Vírgula 8 2 2 3 6 4" xfId="51074"/>
    <cellStyle name="Vírgula 8 2 2 3 7" xfId="51075"/>
    <cellStyle name="Vírgula 8 2 2 3 7 2" xfId="51076"/>
    <cellStyle name="Vírgula 8 2 2 3 7 3" xfId="51077"/>
    <cellStyle name="Vírgula 8 2 2 3 8" xfId="51078"/>
    <cellStyle name="Vírgula 8 2 2 3 9" xfId="51079"/>
    <cellStyle name="Vírgula 8 2 2 4" xfId="51080"/>
    <cellStyle name="Vírgula 8 2 2 4 2" xfId="51081"/>
    <cellStyle name="Vírgula 8 2 2 4 2 2" xfId="51082"/>
    <cellStyle name="Vírgula 8 2 2 4 2 2 2" xfId="51083"/>
    <cellStyle name="Vírgula 8 2 2 4 2 2 3" xfId="51084"/>
    <cellStyle name="Vírgula 8 2 2 4 2 2 4" xfId="51085"/>
    <cellStyle name="Vírgula 8 2 2 4 2 3" xfId="51086"/>
    <cellStyle name="Vírgula 8 2 2 4 2 3 2" xfId="51087"/>
    <cellStyle name="Vírgula 8 2 2 4 2 3 3" xfId="51088"/>
    <cellStyle name="Vírgula 8 2 2 4 2 4" xfId="51089"/>
    <cellStyle name="Vírgula 8 2 2 4 2 5" xfId="51090"/>
    <cellStyle name="Vírgula 8 2 2 4 2 6" xfId="51091"/>
    <cellStyle name="Vírgula 8 2 2 4 3" xfId="51092"/>
    <cellStyle name="Vírgula 8 2 2 4 3 2" xfId="51093"/>
    <cellStyle name="Vírgula 8 2 2 4 3 3" xfId="51094"/>
    <cellStyle name="Vírgula 8 2 2 4 3 4" xfId="51095"/>
    <cellStyle name="Vírgula 8 2 2 4 4" xfId="51096"/>
    <cellStyle name="Vírgula 8 2 2 4 4 2" xfId="51097"/>
    <cellStyle name="Vírgula 8 2 2 4 4 3" xfId="51098"/>
    <cellStyle name="Vírgula 8 2 2 4 4 4" xfId="51099"/>
    <cellStyle name="Vírgula 8 2 2 4 5" xfId="51100"/>
    <cellStyle name="Vírgula 8 2 2 4 5 2" xfId="51101"/>
    <cellStyle name="Vírgula 8 2 2 4 5 3" xfId="51102"/>
    <cellStyle name="Vírgula 8 2 2 4 5 4" xfId="51103"/>
    <cellStyle name="Vírgula 8 2 2 4 6" xfId="51104"/>
    <cellStyle name="Vírgula 8 2 2 4 6 2" xfId="51105"/>
    <cellStyle name="Vírgula 8 2 2 4 6 3" xfId="51106"/>
    <cellStyle name="Vírgula 8 2 2 4 7" xfId="51107"/>
    <cellStyle name="Vírgula 8 2 2 4 8" xfId="51108"/>
    <cellStyle name="Vírgula 8 2 2 4 9" xfId="51109"/>
    <cellStyle name="Vírgula 8 2 2 5" xfId="51110"/>
    <cellStyle name="Vírgula 8 2 2 5 2" xfId="51111"/>
    <cellStyle name="Vírgula 8 2 2 5 2 2" xfId="51112"/>
    <cellStyle name="Vírgula 8 2 2 5 2 2 2" xfId="51113"/>
    <cellStyle name="Vírgula 8 2 2 5 2 2 3" xfId="51114"/>
    <cellStyle name="Vírgula 8 2 2 5 2 2 4" xfId="51115"/>
    <cellStyle name="Vírgula 8 2 2 5 2 3" xfId="51116"/>
    <cellStyle name="Vírgula 8 2 2 5 2 3 2" xfId="51117"/>
    <cellStyle name="Vírgula 8 2 2 5 2 3 3" xfId="51118"/>
    <cellStyle name="Vírgula 8 2 2 5 2 4" xfId="51119"/>
    <cellStyle name="Vírgula 8 2 2 5 2 5" xfId="51120"/>
    <cellStyle name="Vírgula 8 2 2 5 2 6" xfId="51121"/>
    <cellStyle name="Vírgula 8 2 2 5 3" xfId="51122"/>
    <cellStyle name="Vírgula 8 2 2 5 3 2" xfId="51123"/>
    <cellStyle name="Vírgula 8 2 2 5 3 3" xfId="51124"/>
    <cellStyle name="Vírgula 8 2 2 5 3 4" xfId="51125"/>
    <cellStyle name="Vírgula 8 2 2 5 4" xfId="51126"/>
    <cellStyle name="Vírgula 8 2 2 5 4 2" xfId="51127"/>
    <cellStyle name="Vírgula 8 2 2 5 4 3" xfId="51128"/>
    <cellStyle name="Vírgula 8 2 2 5 4 4" xfId="51129"/>
    <cellStyle name="Vírgula 8 2 2 5 5" xfId="51130"/>
    <cellStyle name="Vírgula 8 2 2 5 5 2" xfId="51131"/>
    <cellStyle name="Vírgula 8 2 2 5 5 3" xfId="51132"/>
    <cellStyle name="Vírgula 8 2 2 5 5 4" xfId="51133"/>
    <cellStyle name="Vírgula 8 2 2 5 6" xfId="51134"/>
    <cellStyle name="Vírgula 8 2 2 5 6 2" xfId="51135"/>
    <cellStyle name="Vírgula 8 2 2 5 6 3" xfId="51136"/>
    <cellStyle name="Vírgula 8 2 2 5 7" xfId="51137"/>
    <cellStyle name="Vírgula 8 2 2 5 8" xfId="51138"/>
    <cellStyle name="Vírgula 8 2 2 5 9" xfId="51139"/>
    <cellStyle name="Vírgula 8 2 2 6" xfId="51140"/>
    <cellStyle name="Vírgula 8 2 2 6 2" xfId="51141"/>
    <cellStyle name="Vírgula 8 2 2 6 2 2" xfId="51142"/>
    <cellStyle name="Vírgula 8 2 2 6 2 2 2" xfId="51143"/>
    <cellStyle name="Vírgula 8 2 2 6 2 2 3" xfId="51144"/>
    <cellStyle name="Vírgula 8 2 2 6 2 2 4" xfId="51145"/>
    <cellStyle name="Vírgula 8 2 2 6 2 3" xfId="51146"/>
    <cellStyle name="Vírgula 8 2 2 6 2 3 2" xfId="51147"/>
    <cellStyle name="Vírgula 8 2 2 6 2 3 3" xfId="51148"/>
    <cellStyle name="Vírgula 8 2 2 6 2 4" xfId="51149"/>
    <cellStyle name="Vírgula 8 2 2 6 2 5" xfId="51150"/>
    <cellStyle name="Vírgula 8 2 2 6 2 6" xfId="51151"/>
    <cellStyle name="Vírgula 8 2 2 6 3" xfId="51152"/>
    <cellStyle name="Vírgula 8 2 2 6 3 2" xfId="51153"/>
    <cellStyle name="Vírgula 8 2 2 6 3 3" xfId="51154"/>
    <cellStyle name="Vírgula 8 2 2 6 3 4" xfId="51155"/>
    <cellStyle name="Vírgula 8 2 2 6 4" xfId="51156"/>
    <cellStyle name="Vírgula 8 2 2 6 4 2" xfId="51157"/>
    <cellStyle name="Vírgula 8 2 2 6 4 3" xfId="51158"/>
    <cellStyle name="Vírgula 8 2 2 6 4 4" xfId="51159"/>
    <cellStyle name="Vírgula 8 2 2 6 5" xfId="51160"/>
    <cellStyle name="Vírgula 8 2 2 6 5 2" xfId="51161"/>
    <cellStyle name="Vírgula 8 2 2 6 5 3" xfId="51162"/>
    <cellStyle name="Vírgula 8 2 2 6 6" xfId="51163"/>
    <cellStyle name="Vírgula 8 2 2 6 7" xfId="51164"/>
    <cellStyle name="Vírgula 8 2 2 6 8" xfId="51165"/>
    <cellStyle name="Vírgula 8 2 2 7" xfId="51166"/>
    <cellStyle name="Vírgula 8 2 2 7 2" xfId="51167"/>
    <cellStyle name="Vírgula 8 2 2 7 2 2" xfId="51168"/>
    <cellStyle name="Vírgula 8 2 2 7 2 3" xfId="51169"/>
    <cellStyle name="Vírgula 8 2 2 7 2 4" xfId="51170"/>
    <cellStyle name="Vírgula 8 2 2 7 3" xfId="51171"/>
    <cellStyle name="Vírgula 8 2 2 7 3 2" xfId="51172"/>
    <cellStyle name="Vírgula 8 2 2 7 3 3" xfId="51173"/>
    <cellStyle name="Vírgula 8 2 2 7 4" xfId="51174"/>
    <cellStyle name="Vírgula 8 2 2 7 5" xfId="51175"/>
    <cellStyle name="Vírgula 8 2 2 7 6" xfId="51176"/>
    <cellStyle name="Vírgula 8 2 2 8" xfId="51177"/>
    <cellStyle name="Vírgula 8 2 2 8 2" xfId="51178"/>
    <cellStyle name="Vírgula 8 2 2 8 3" xfId="51179"/>
    <cellStyle name="Vírgula 8 2 2 8 4" xfId="51180"/>
    <cellStyle name="Vírgula 8 2 2 9" xfId="51181"/>
    <cellStyle name="Vírgula 8 2 2 9 2" xfId="51182"/>
    <cellStyle name="Vírgula 8 2 2 9 3" xfId="51183"/>
    <cellStyle name="Vírgula 8 2 2 9 4" xfId="51184"/>
    <cellStyle name="Vírgula 8 2 3" xfId="51185"/>
    <cellStyle name="Vírgula 8 2 3 10" xfId="51186"/>
    <cellStyle name="Vírgula 8 2 3 10 2" xfId="51187"/>
    <cellStyle name="Vírgula 8 2 3 10 3" xfId="51188"/>
    <cellStyle name="Vírgula 8 2 3 10 4" xfId="51189"/>
    <cellStyle name="Vírgula 8 2 3 11" xfId="51190"/>
    <cellStyle name="Vírgula 8 2 3 11 2" xfId="51191"/>
    <cellStyle name="Vírgula 8 2 3 11 3" xfId="51192"/>
    <cellStyle name="Vírgula 8 2 3 12" xfId="51193"/>
    <cellStyle name="Vírgula 8 2 3 13" xfId="51194"/>
    <cellStyle name="Vírgula 8 2 3 14" xfId="51195"/>
    <cellStyle name="Vírgula 8 2 3 2" xfId="51196"/>
    <cellStyle name="Vírgula 8 2 3 2 10" xfId="51197"/>
    <cellStyle name="Vírgula 8 2 3 2 11" xfId="51198"/>
    <cellStyle name="Vírgula 8 2 3 2 2" xfId="51199"/>
    <cellStyle name="Vírgula 8 2 3 2 2 10" xfId="51200"/>
    <cellStyle name="Vírgula 8 2 3 2 2 2" xfId="51201"/>
    <cellStyle name="Vírgula 8 2 3 2 2 2 2" xfId="51202"/>
    <cellStyle name="Vírgula 8 2 3 2 2 2 2 2" xfId="51203"/>
    <cellStyle name="Vírgula 8 2 3 2 2 2 2 2 2" xfId="51204"/>
    <cellStyle name="Vírgula 8 2 3 2 2 2 2 2 3" xfId="51205"/>
    <cellStyle name="Vírgula 8 2 3 2 2 2 2 2 4" xfId="51206"/>
    <cellStyle name="Vírgula 8 2 3 2 2 2 2 3" xfId="51207"/>
    <cellStyle name="Vírgula 8 2 3 2 2 2 2 3 2" xfId="51208"/>
    <cellStyle name="Vírgula 8 2 3 2 2 2 2 3 3" xfId="51209"/>
    <cellStyle name="Vírgula 8 2 3 2 2 2 2 4" xfId="51210"/>
    <cellStyle name="Vírgula 8 2 3 2 2 2 2 5" xfId="51211"/>
    <cellStyle name="Vírgula 8 2 3 2 2 2 2 6" xfId="51212"/>
    <cellStyle name="Vírgula 8 2 3 2 2 2 3" xfId="51213"/>
    <cellStyle name="Vírgula 8 2 3 2 2 2 3 2" xfId="51214"/>
    <cellStyle name="Vírgula 8 2 3 2 2 2 3 3" xfId="51215"/>
    <cellStyle name="Vírgula 8 2 3 2 2 2 3 4" xfId="51216"/>
    <cellStyle name="Vírgula 8 2 3 2 2 2 4" xfId="51217"/>
    <cellStyle name="Vírgula 8 2 3 2 2 2 4 2" xfId="51218"/>
    <cellStyle name="Vírgula 8 2 3 2 2 2 4 3" xfId="51219"/>
    <cellStyle name="Vírgula 8 2 3 2 2 2 4 4" xfId="51220"/>
    <cellStyle name="Vírgula 8 2 3 2 2 2 5" xfId="51221"/>
    <cellStyle name="Vírgula 8 2 3 2 2 2 5 2" xfId="51222"/>
    <cellStyle name="Vírgula 8 2 3 2 2 2 5 3" xfId="51223"/>
    <cellStyle name="Vírgula 8 2 3 2 2 2 5 4" xfId="51224"/>
    <cellStyle name="Vírgula 8 2 3 2 2 2 6" xfId="51225"/>
    <cellStyle name="Vírgula 8 2 3 2 2 2 6 2" xfId="51226"/>
    <cellStyle name="Vírgula 8 2 3 2 2 2 6 3" xfId="51227"/>
    <cellStyle name="Vírgula 8 2 3 2 2 2 7" xfId="51228"/>
    <cellStyle name="Vírgula 8 2 3 2 2 2 8" xfId="51229"/>
    <cellStyle name="Vírgula 8 2 3 2 2 2 9" xfId="51230"/>
    <cellStyle name="Vírgula 8 2 3 2 2 3" xfId="51231"/>
    <cellStyle name="Vírgula 8 2 3 2 2 3 2" xfId="51232"/>
    <cellStyle name="Vírgula 8 2 3 2 2 3 2 2" xfId="51233"/>
    <cellStyle name="Vírgula 8 2 3 2 2 3 2 3" xfId="51234"/>
    <cellStyle name="Vírgula 8 2 3 2 2 3 2 4" xfId="51235"/>
    <cellStyle name="Vírgula 8 2 3 2 2 3 3" xfId="51236"/>
    <cellStyle name="Vírgula 8 2 3 2 2 3 3 2" xfId="51237"/>
    <cellStyle name="Vírgula 8 2 3 2 2 3 3 3" xfId="51238"/>
    <cellStyle name="Vírgula 8 2 3 2 2 3 4" xfId="51239"/>
    <cellStyle name="Vírgula 8 2 3 2 2 3 5" xfId="51240"/>
    <cellStyle name="Vírgula 8 2 3 2 2 3 6" xfId="51241"/>
    <cellStyle name="Vírgula 8 2 3 2 2 4" xfId="51242"/>
    <cellStyle name="Vírgula 8 2 3 2 2 4 2" xfId="51243"/>
    <cellStyle name="Vírgula 8 2 3 2 2 4 3" xfId="51244"/>
    <cellStyle name="Vírgula 8 2 3 2 2 4 4" xfId="51245"/>
    <cellStyle name="Vírgula 8 2 3 2 2 5" xfId="51246"/>
    <cellStyle name="Vírgula 8 2 3 2 2 5 2" xfId="51247"/>
    <cellStyle name="Vírgula 8 2 3 2 2 5 3" xfId="51248"/>
    <cellStyle name="Vírgula 8 2 3 2 2 5 4" xfId="51249"/>
    <cellStyle name="Vírgula 8 2 3 2 2 6" xfId="51250"/>
    <cellStyle name="Vírgula 8 2 3 2 2 6 2" xfId="51251"/>
    <cellStyle name="Vírgula 8 2 3 2 2 6 3" xfId="51252"/>
    <cellStyle name="Vírgula 8 2 3 2 2 6 4" xfId="51253"/>
    <cellStyle name="Vírgula 8 2 3 2 2 7" xfId="51254"/>
    <cellStyle name="Vírgula 8 2 3 2 2 7 2" xfId="51255"/>
    <cellStyle name="Vírgula 8 2 3 2 2 7 3" xfId="51256"/>
    <cellStyle name="Vírgula 8 2 3 2 2 8" xfId="51257"/>
    <cellStyle name="Vírgula 8 2 3 2 2 9" xfId="51258"/>
    <cellStyle name="Vírgula 8 2 3 2 3" xfId="51259"/>
    <cellStyle name="Vírgula 8 2 3 2 3 2" xfId="51260"/>
    <cellStyle name="Vírgula 8 2 3 2 3 2 2" xfId="51261"/>
    <cellStyle name="Vírgula 8 2 3 2 3 2 2 2" xfId="51262"/>
    <cellStyle name="Vírgula 8 2 3 2 3 2 2 3" xfId="51263"/>
    <cellStyle name="Vírgula 8 2 3 2 3 2 2 4" xfId="51264"/>
    <cellStyle name="Vírgula 8 2 3 2 3 2 3" xfId="51265"/>
    <cellStyle name="Vírgula 8 2 3 2 3 2 3 2" xfId="51266"/>
    <cellStyle name="Vírgula 8 2 3 2 3 2 3 3" xfId="51267"/>
    <cellStyle name="Vírgula 8 2 3 2 3 2 4" xfId="51268"/>
    <cellStyle name="Vírgula 8 2 3 2 3 2 5" xfId="51269"/>
    <cellStyle name="Vírgula 8 2 3 2 3 2 6" xfId="51270"/>
    <cellStyle name="Vírgula 8 2 3 2 3 3" xfId="51271"/>
    <cellStyle name="Vírgula 8 2 3 2 3 3 2" xfId="51272"/>
    <cellStyle name="Vírgula 8 2 3 2 3 3 3" xfId="51273"/>
    <cellStyle name="Vírgula 8 2 3 2 3 3 4" xfId="51274"/>
    <cellStyle name="Vírgula 8 2 3 2 3 4" xfId="51275"/>
    <cellStyle name="Vírgula 8 2 3 2 3 4 2" xfId="51276"/>
    <cellStyle name="Vírgula 8 2 3 2 3 4 3" xfId="51277"/>
    <cellStyle name="Vírgula 8 2 3 2 3 4 4" xfId="51278"/>
    <cellStyle name="Vírgula 8 2 3 2 3 5" xfId="51279"/>
    <cellStyle name="Vírgula 8 2 3 2 3 5 2" xfId="51280"/>
    <cellStyle name="Vírgula 8 2 3 2 3 5 3" xfId="51281"/>
    <cellStyle name="Vírgula 8 2 3 2 3 5 4" xfId="51282"/>
    <cellStyle name="Vírgula 8 2 3 2 3 6" xfId="51283"/>
    <cellStyle name="Vírgula 8 2 3 2 3 6 2" xfId="51284"/>
    <cellStyle name="Vírgula 8 2 3 2 3 6 3" xfId="51285"/>
    <cellStyle name="Vírgula 8 2 3 2 3 7" xfId="51286"/>
    <cellStyle name="Vírgula 8 2 3 2 3 8" xfId="51287"/>
    <cellStyle name="Vírgula 8 2 3 2 3 9" xfId="51288"/>
    <cellStyle name="Vírgula 8 2 3 2 4" xfId="51289"/>
    <cellStyle name="Vírgula 8 2 3 2 4 2" xfId="51290"/>
    <cellStyle name="Vírgula 8 2 3 2 4 2 2" xfId="51291"/>
    <cellStyle name="Vírgula 8 2 3 2 4 2 3" xfId="51292"/>
    <cellStyle name="Vírgula 8 2 3 2 4 2 4" xfId="51293"/>
    <cellStyle name="Vírgula 8 2 3 2 4 3" xfId="51294"/>
    <cellStyle name="Vírgula 8 2 3 2 4 3 2" xfId="51295"/>
    <cellStyle name="Vírgula 8 2 3 2 4 3 3" xfId="51296"/>
    <cellStyle name="Vírgula 8 2 3 2 4 4" xfId="51297"/>
    <cellStyle name="Vírgula 8 2 3 2 4 5" xfId="51298"/>
    <cellStyle name="Vírgula 8 2 3 2 4 6" xfId="51299"/>
    <cellStyle name="Vírgula 8 2 3 2 5" xfId="51300"/>
    <cellStyle name="Vírgula 8 2 3 2 5 2" xfId="51301"/>
    <cellStyle name="Vírgula 8 2 3 2 5 3" xfId="51302"/>
    <cellStyle name="Vírgula 8 2 3 2 5 4" xfId="51303"/>
    <cellStyle name="Vírgula 8 2 3 2 6" xfId="51304"/>
    <cellStyle name="Vírgula 8 2 3 2 6 2" xfId="51305"/>
    <cellStyle name="Vírgula 8 2 3 2 6 3" xfId="51306"/>
    <cellStyle name="Vírgula 8 2 3 2 6 4" xfId="51307"/>
    <cellStyle name="Vírgula 8 2 3 2 7" xfId="51308"/>
    <cellStyle name="Vírgula 8 2 3 2 7 2" xfId="51309"/>
    <cellStyle name="Vírgula 8 2 3 2 7 3" xfId="51310"/>
    <cellStyle name="Vírgula 8 2 3 2 7 4" xfId="51311"/>
    <cellStyle name="Vírgula 8 2 3 2 8" xfId="51312"/>
    <cellStyle name="Vírgula 8 2 3 2 8 2" xfId="51313"/>
    <cellStyle name="Vírgula 8 2 3 2 8 3" xfId="51314"/>
    <cellStyle name="Vírgula 8 2 3 2 9" xfId="51315"/>
    <cellStyle name="Vírgula 8 2 3 3" xfId="51316"/>
    <cellStyle name="Vírgula 8 2 3 3 10" xfId="51317"/>
    <cellStyle name="Vírgula 8 2 3 3 2" xfId="51318"/>
    <cellStyle name="Vírgula 8 2 3 3 2 2" xfId="51319"/>
    <cellStyle name="Vírgula 8 2 3 3 2 2 2" xfId="51320"/>
    <cellStyle name="Vírgula 8 2 3 3 2 2 2 2" xfId="51321"/>
    <cellStyle name="Vírgula 8 2 3 3 2 2 2 3" xfId="51322"/>
    <cellStyle name="Vírgula 8 2 3 3 2 2 2 4" xfId="51323"/>
    <cellStyle name="Vírgula 8 2 3 3 2 2 3" xfId="51324"/>
    <cellStyle name="Vírgula 8 2 3 3 2 2 3 2" xfId="51325"/>
    <cellStyle name="Vírgula 8 2 3 3 2 2 3 3" xfId="51326"/>
    <cellStyle name="Vírgula 8 2 3 3 2 2 4" xfId="51327"/>
    <cellStyle name="Vírgula 8 2 3 3 2 2 5" xfId="51328"/>
    <cellStyle name="Vírgula 8 2 3 3 2 2 6" xfId="51329"/>
    <cellStyle name="Vírgula 8 2 3 3 2 3" xfId="51330"/>
    <cellStyle name="Vírgula 8 2 3 3 2 3 2" xfId="51331"/>
    <cellStyle name="Vírgula 8 2 3 3 2 3 3" xfId="51332"/>
    <cellStyle name="Vírgula 8 2 3 3 2 3 4" xfId="51333"/>
    <cellStyle name="Vírgula 8 2 3 3 2 4" xfId="51334"/>
    <cellStyle name="Vírgula 8 2 3 3 2 4 2" xfId="51335"/>
    <cellStyle name="Vírgula 8 2 3 3 2 4 3" xfId="51336"/>
    <cellStyle name="Vírgula 8 2 3 3 2 4 4" xfId="51337"/>
    <cellStyle name="Vírgula 8 2 3 3 2 5" xfId="51338"/>
    <cellStyle name="Vírgula 8 2 3 3 2 5 2" xfId="51339"/>
    <cellStyle name="Vírgula 8 2 3 3 2 5 3" xfId="51340"/>
    <cellStyle name="Vírgula 8 2 3 3 2 5 4" xfId="51341"/>
    <cellStyle name="Vírgula 8 2 3 3 2 6" xfId="51342"/>
    <cellStyle name="Vírgula 8 2 3 3 2 6 2" xfId="51343"/>
    <cellStyle name="Vírgula 8 2 3 3 2 6 3" xfId="51344"/>
    <cellStyle name="Vírgula 8 2 3 3 2 7" xfId="51345"/>
    <cellStyle name="Vírgula 8 2 3 3 2 8" xfId="51346"/>
    <cellStyle name="Vírgula 8 2 3 3 2 9" xfId="51347"/>
    <cellStyle name="Vírgula 8 2 3 3 3" xfId="51348"/>
    <cellStyle name="Vírgula 8 2 3 3 3 2" xfId="51349"/>
    <cellStyle name="Vírgula 8 2 3 3 3 2 2" xfId="51350"/>
    <cellStyle name="Vírgula 8 2 3 3 3 2 3" xfId="51351"/>
    <cellStyle name="Vírgula 8 2 3 3 3 2 4" xfId="51352"/>
    <cellStyle name="Vírgula 8 2 3 3 3 3" xfId="51353"/>
    <cellStyle name="Vírgula 8 2 3 3 3 3 2" xfId="51354"/>
    <cellStyle name="Vírgula 8 2 3 3 3 3 3" xfId="51355"/>
    <cellStyle name="Vírgula 8 2 3 3 3 4" xfId="51356"/>
    <cellStyle name="Vírgula 8 2 3 3 3 5" xfId="51357"/>
    <cellStyle name="Vírgula 8 2 3 3 3 6" xfId="51358"/>
    <cellStyle name="Vírgula 8 2 3 3 4" xfId="51359"/>
    <cellStyle name="Vírgula 8 2 3 3 4 2" xfId="51360"/>
    <cellStyle name="Vírgula 8 2 3 3 4 3" xfId="51361"/>
    <cellStyle name="Vírgula 8 2 3 3 4 4" xfId="51362"/>
    <cellStyle name="Vírgula 8 2 3 3 5" xfId="51363"/>
    <cellStyle name="Vírgula 8 2 3 3 5 2" xfId="51364"/>
    <cellStyle name="Vírgula 8 2 3 3 5 3" xfId="51365"/>
    <cellStyle name="Vírgula 8 2 3 3 5 4" xfId="51366"/>
    <cellStyle name="Vírgula 8 2 3 3 6" xfId="51367"/>
    <cellStyle name="Vírgula 8 2 3 3 6 2" xfId="51368"/>
    <cellStyle name="Vírgula 8 2 3 3 6 3" xfId="51369"/>
    <cellStyle name="Vírgula 8 2 3 3 6 4" xfId="51370"/>
    <cellStyle name="Vírgula 8 2 3 3 7" xfId="51371"/>
    <cellStyle name="Vírgula 8 2 3 3 7 2" xfId="51372"/>
    <cellStyle name="Vírgula 8 2 3 3 7 3" xfId="51373"/>
    <cellStyle name="Vírgula 8 2 3 3 8" xfId="51374"/>
    <cellStyle name="Vírgula 8 2 3 3 9" xfId="51375"/>
    <cellStyle name="Vírgula 8 2 3 4" xfId="51376"/>
    <cellStyle name="Vírgula 8 2 3 4 2" xfId="51377"/>
    <cellStyle name="Vírgula 8 2 3 4 2 2" xfId="51378"/>
    <cellStyle name="Vírgula 8 2 3 4 2 2 2" xfId="51379"/>
    <cellStyle name="Vírgula 8 2 3 4 2 2 3" xfId="51380"/>
    <cellStyle name="Vírgula 8 2 3 4 2 2 4" xfId="51381"/>
    <cellStyle name="Vírgula 8 2 3 4 2 3" xfId="51382"/>
    <cellStyle name="Vírgula 8 2 3 4 2 3 2" xfId="51383"/>
    <cellStyle name="Vírgula 8 2 3 4 2 3 3" xfId="51384"/>
    <cellStyle name="Vírgula 8 2 3 4 2 4" xfId="51385"/>
    <cellStyle name="Vírgula 8 2 3 4 2 5" xfId="51386"/>
    <cellStyle name="Vírgula 8 2 3 4 2 6" xfId="51387"/>
    <cellStyle name="Vírgula 8 2 3 4 3" xfId="51388"/>
    <cellStyle name="Vírgula 8 2 3 4 3 2" xfId="51389"/>
    <cellStyle name="Vírgula 8 2 3 4 3 3" xfId="51390"/>
    <cellStyle name="Vírgula 8 2 3 4 3 4" xfId="51391"/>
    <cellStyle name="Vírgula 8 2 3 4 4" xfId="51392"/>
    <cellStyle name="Vírgula 8 2 3 4 4 2" xfId="51393"/>
    <cellStyle name="Vírgula 8 2 3 4 4 3" xfId="51394"/>
    <cellStyle name="Vírgula 8 2 3 4 4 4" xfId="51395"/>
    <cellStyle name="Vírgula 8 2 3 4 5" xfId="51396"/>
    <cellStyle name="Vírgula 8 2 3 4 5 2" xfId="51397"/>
    <cellStyle name="Vírgula 8 2 3 4 5 3" xfId="51398"/>
    <cellStyle name="Vírgula 8 2 3 4 5 4" xfId="51399"/>
    <cellStyle name="Vírgula 8 2 3 4 6" xfId="51400"/>
    <cellStyle name="Vírgula 8 2 3 4 6 2" xfId="51401"/>
    <cellStyle name="Vírgula 8 2 3 4 6 3" xfId="51402"/>
    <cellStyle name="Vírgula 8 2 3 4 7" xfId="51403"/>
    <cellStyle name="Vírgula 8 2 3 4 8" xfId="51404"/>
    <cellStyle name="Vírgula 8 2 3 4 9" xfId="51405"/>
    <cellStyle name="Vírgula 8 2 3 5" xfId="51406"/>
    <cellStyle name="Vírgula 8 2 3 5 2" xfId="51407"/>
    <cellStyle name="Vírgula 8 2 3 5 2 2" xfId="51408"/>
    <cellStyle name="Vírgula 8 2 3 5 2 2 2" xfId="51409"/>
    <cellStyle name="Vírgula 8 2 3 5 2 2 3" xfId="51410"/>
    <cellStyle name="Vírgula 8 2 3 5 2 2 4" xfId="51411"/>
    <cellStyle name="Vírgula 8 2 3 5 2 3" xfId="51412"/>
    <cellStyle name="Vírgula 8 2 3 5 2 3 2" xfId="51413"/>
    <cellStyle name="Vírgula 8 2 3 5 2 3 3" xfId="51414"/>
    <cellStyle name="Vírgula 8 2 3 5 2 4" xfId="51415"/>
    <cellStyle name="Vírgula 8 2 3 5 2 5" xfId="51416"/>
    <cellStyle name="Vírgula 8 2 3 5 2 6" xfId="51417"/>
    <cellStyle name="Vírgula 8 2 3 5 3" xfId="51418"/>
    <cellStyle name="Vírgula 8 2 3 5 3 2" xfId="51419"/>
    <cellStyle name="Vírgula 8 2 3 5 3 3" xfId="51420"/>
    <cellStyle name="Vírgula 8 2 3 5 3 4" xfId="51421"/>
    <cellStyle name="Vírgula 8 2 3 5 4" xfId="51422"/>
    <cellStyle name="Vírgula 8 2 3 5 4 2" xfId="51423"/>
    <cellStyle name="Vírgula 8 2 3 5 4 3" xfId="51424"/>
    <cellStyle name="Vírgula 8 2 3 5 4 4" xfId="51425"/>
    <cellStyle name="Vírgula 8 2 3 5 5" xfId="51426"/>
    <cellStyle name="Vírgula 8 2 3 5 5 2" xfId="51427"/>
    <cellStyle name="Vírgula 8 2 3 5 5 3" xfId="51428"/>
    <cellStyle name="Vírgula 8 2 3 5 5 4" xfId="51429"/>
    <cellStyle name="Vírgula 8 2 3 5 6" xfId="51430"/>
    <cellStyle name="Vírgula 8 2 3 5 6 2" xfId="51431"/>
    <cellStyle name="Vírgula 8 2 3 5 6 3" xfId="51432"/>
    <cellStyle name="Vírgula 8 2 3 5 7" xfId="51433"/>
    <cellStyle name="Vírgula 8 2 3 5 8" xfId="51434"/>
    <cellStyle name="Vírgula 8 2 3 5 9" xfId="51435"/>
    <cellStyle name="Vírgula 8 2 3 6" xfId="51436"/>
    <cellStyle name="Vírgula 8 2 3 6 2" xfId="51437"/>
    <cellStyle name="Vírgula 8 2 3 6 2 2" xfId="51438"/>
    <cellStyle name="Vírgula 8 2 3 6 2 2 2" xfId="51439"/>
    <cellStyle name="Vírgula 8 2 3 6 2 2 3" xfId="51440"/>
    <cellStyle name="Vírgula 8 2 3 6 2 2 4" xfId="51441"/>
    <cellStyle name="Vírgula 8 2 3 6 2 3" xfId="51442"/>
    <cellStyle name="Vírgula 8 2 3 6 2 3 2" xfId="51443"/>
    <cellStyle name="Vírgula 8 2 3 6 2 3 3" xfId="51444"/>
    <cellStyle name="Vírgula 8 2 3 6 2 4" xfId="51445"/>
    <cellStyle name="Vírgula 8 2 3 6 2 5" xfId="51446"/>
    <cellStyle name="Vírgula 8 2 3 6 2 6" xfId="51447"/>
    <cellStyle name="Vírgula 8 2 3 6 3" xfId="51448"/>
    <cellStyle name="Vírgula 8 2 3 6 3 2" xfId="51449"/>
    <cellStyle name="Vírgula 8 2 3 6 3 3" xfId="51450"/>
    <cellStyle name="Vírgula 8 2 3 6 3 4" xfId="51451"/>
    <cellStyle name="Vírgula 8 2 3 6 4" xfId="51452"/>
    <cellStyle name="Vírgula 8 2 3 6 4 2" xfId="51453"/>
    <cellStyle name="Vírgula 8 2 3 6 4 3" xfId="51454"/>
    <cellStyle name="Vírgula 8 2 3 6 4 4" xfId="51455"/>
    <cellStyle name="Vírgula 8 2 3 6 5" xfId="51456"/>
    <cellStyle name="Vírgula 8 2 3 6 5 2" xfId="51457"/>
    <cellStyle name="Vírgula 8 2 3 6 5 3" xfId="51458"/>
    <cellStyle name="Vírgula 8 2 3 6 6" xfId="51459"/>
    <cellStyle name="Vírgula 8 2 3 6 7" xfId="51460"/>
    <cellStyle name="Vírgula 8 2 3 6 8" xfId="51461"/>
    <cellStyle name="Vírgula 8 2 3 7" xfId="51462"/>
    <cellStyle name="Vírgula 8 2 3 7 2" xfId="51463"/>
    <cellStyle name="Vírgula 8 2 3 7 2 2" xfId="51464"/>
    <cellStyle name="Vírgula 8 2 3 7 2 3" xfId="51465"/>
    <cellStyle name="Vírgula 8 2 3 7 2 4" xfId="51466"/>
    <cellStyle name="Vírgula 8 2 3 7 3" xfId="51467"/>
    <cellStyle name="Vírgula 8 2 3 7 3 2" xfId="51468"/>
    <cellStyle name="Vírgula 8 2 3 7 3 3" xfId="51469"/>
    <cellStyle name="Vírgula 8 2 3 7 4" xfId="51470"/>
    <cellStyle name="Vírgula 8 2 3 7 5" xfId="51471"/>
    <cellStyle name="Vírgula 8 2 3 7 6" xfId="51472"/>
    <cellStyle name="Vírgula 8 2 3 8" xfId="51473"/>
    <cellStyle name="Vírgula 8 2 3 8 2" xfId="51474"/>
    <cellStyle name="Vírgula 8 2 3 8 3" xfId="51475"/>
    <cellStyle name="Vírgula 8 2 3 8 4" xfId="51476"/>
    <cellStyle name="Vírgula 8 2 3 9" xfId="51477"/>
    <cellStyle name="Vírgula 8 2 3 9 2" xfId="51478"/>
    <cellStyle name="Vírgula 8 2 3 9 3" xfId="51479"/>
    <cellStyle name="Vírgula 8 2 3 9 4" xfId="51480"/>
    <cellStyle name="Vírgula 8 2 4" xfId="51481"/>
    <cellStyle name="Vírgula 8 2 4 10" xfId="51482"/>
    <cellStyle name="Vírgula 8 2 4 11" xfId="51483"/>
    <cellStyle name="Vírgula 8 2 4 2" xfId="51484"/>
    <cellStyle name="Vírgula 8 2 4 2 10" xfId="51485"/>
    <cellStyle name="Vírgula 8 2 4 2 2" xfId="51486"/>
    <cellStyle name="Vírgula 8 2 4 2 2 2" xfId="51487"/>
    <cellStyle name="Vírgula 8 2 4 2 2 2 2" xfId="51488"/>
    <cellStyle name="Vírgula 8 2 4 2 2 2 2 2" xfId="51489"/>
    <cellStyle name="Vírgula 8 2 4 2 2 2 2 3" xfId="51490"/>
    <cellStyle name="Vírgula 8 2 4 2 2 2 2 4" xfId="51491"/>
    <cellStyle name="Vírgula 8 2 4 2 2 2 3" xfId="51492"/>
    <cellStyle name="Vírgula 8 2 4 2 2 2 3 2" xfId="51493"/>
    <cellStyle name="Vírgula 8 2 4 2 2 2 3 3" xfId="51494"/>
    <cellStyle name="Vírgula 8 2 4 2 2 2 4" xfId="51495"/>
    <cellStyle name="Vírgula 8 2 4 2 2 2 5" xfId="51496"/>
    <cellStyle name="Vírgula 8 2 4 2 2 2 6" xfId="51497"/>
    <cellStyle name="Vírgula 8 2 4 2 2 3" xfId="51498"/>
    <cellStyle name="Vírgula 8 2 4 2 2 3 2" xfId="51499"/>
    <cellStyle name="Vírgula 8 2 4 2 2 3 3" xfId="51500"/>
    <cellStyle name="Vírgula 8 2 4 2 2 3 4" xfId="51501"/>
    <cellStyle name="Vírgula 8 2 4 2 2 4" xfId="51502"/>
    <cellStyle name="Vírgula 8 2 4 2 2 4 2" xfId="51503"/>
    <cellStyle name="Vírgula 8 2 4 2 2 4 3" xfId="51504"/>
    <cellStyle name="Vírgula 8 2 4 2 2 4 4" xfId="51505"/>
    <cellStyle name="Vírgula 8 2 4 2 2 5" xfId="51506"/>
    <cellStyle name="Vírgula 8 2 4 2 2 5 2" xfId="51507"/>
    <cellStyle name="Vírgula 8 2 4 2 2 5 3" xfId="51508"/>
    <cellStyle name="Vírgula 8 2 4 2 2 5 4" xfId="51509"/>
    <cellStyle name="Vírgula 8 2 4 2 2 6" xfId="51510"/>
    <cellStyle name="Vírgula 8 2 4 2 2 6 2" xfId="51511"/>
    <cellStyle name="Vírgula 8 2 4 2 2 6 3" xfId="51512"/>
    <cellStyle name="Vírgula 8 2 4 2 2 7" xfId="51513"/>
    <cellStyle name="Vírgula 8 2 4 2 2 8" xfId="51514"/>
    <cellStyle name="Vírgula 8 2 4 2 2 9" xfId="51515"/>
    <cellStyle name="Vírgula 8 2 4 2 3" xfId="51516"/>
    <cellStyle name="Vírgula 8 2 4 2 3 2" xfId="51517"/>
    <cellStyle name="Vírgula 8 2 4 2 3 2 2" xfId="51518"/>
    <cellStyle name="Vírgula 8 2 4 2 3 2 3" xfId="51519"/>
    <cellStyle name="Vírgula 8 2 4 2 3 2 4" xfId="51520"/>
    <cellStyle name="Vírgula 8 2 4 2 3 3" xfId="51521"/>
    <cellStyle name="Vírgula 8 2 4 2 3 3 2" xfId="51522"/>
    <cellStyle name="Vírgula 8 2 4 2 3 3 3" xfId="51523"/>
    <cellStyle name="Vírgula 8 2 4 2 3 4" xfId="51524"/>
    <cellStyle name="Vírgula 8 2 4 2 3 5" xfId="51525"/>
    <cellStyle name="Vírgula 8 2 4 2 3 6" xfId="51526"/>
    <cellStyle name="Vírgula 8 2 4 2 4" xfId="51527"/>
    <cellStyle name="Vírgula 8 2 4 2 4 2" xfId="51528"/>
    <cellStyle name="Vírgula 8 2 4 2 4 3" xfId="51529"/>
    <cellStyle name="Vírgula 8 2 4 2 4 4" xfId="51530"/>
    <cellStyle name="Vírgula 8 2 4 2 5" xfId="51531"/>
    <cellStyle name="Vírgula 8 2 4 2 5 2" xfId="51532"/>
    <cellStyle name="Vírgula 8 2 4 2 5 3" xfId="51533"/>
    <cellStyle name="Vírgula 8 2 4 2 5 4" xfId="51534"/>
    <cellStyle name="Vírgula 8 2 4 2 6" xfId="51535"/>
    <cellStyle name="Vírgula 8 2 4 2 6 2" xfId="51536"/>
    <cellStyle name="Vírgula 8 2 4 2 6 3" xfId="51537"/>
    <cellStyle name="Vírgula 8 2 4 2 6 4" xfId="51538"/>
    <cellStyle name="Vírgula 8 2 4 2 7" xfId="51539"/>
    <cellStyle name="Vírgula 8 2 4 2 7 2" xfId="51540"/>
    <cellStyle name="Vírgula 8 2 4 2 7 3" xfId="51541"/>
    <cellStyle name="Vírgula 8 2 4 2 8" xfId="51542"/>
    <cellStyle name="Vírgula 8 2 4 2 9" xfId="51543"/>
    <cellStyle name="Vírgula 8 2 4 3" xfId="51544"/>
    <cellStyle name="Vírgula 8 2 4 3 2" xfId="51545"/>
    <cellStyle name="Vírgula 8 2 4 3 2 2" xfId="51546"/>
    <cellStyle name="Vírgula 8 2 4 3 2 2 2" xfId="51547"/>
    <cellStyle name="Vírgula 8 2 4 3 2 2 3" xfId="51548"/>
    <cellStyle name="Vírgula 8 2 4 3 2 2 4" xfId="51549"/>
    <cellStyle name="Vírgula 8 2 4 3 2 3" xfId="51550"/>
    <cellStyle name="Vírgula 8 2 4 3 2 3 2" xfId="51551"/>
    <cellStyle name="Vírgula 8 2 4 3 2 3 3" xfId="51552"/>
    <cellStyle name="Vírgula 8 2 4 3 2 4" xfId="51553"/>
    <cellStyle name="Vírgula 8 2 4 3 2 5" xfId="51554"/>
    <cellStyle name="Vírgula 8 2 4 3 2 6" xfId="51555"/>
    <cellStyle name="Vírgula 8 2 4 3 3" xfId="51556"/>
    <cellStyle name="Vírgula 8 2 4 3 3 2" xfId="51557"/>
    <cellStyle name="Vírgula 8 2 4 3 3 3" xfId="51558"/>
    <cellStyle name="Vírgula 8 2 4 3 3 4" xfId="51559"/>
    <cellStyle name="Vírgula 8 2 4 3 4" xfId="51560"/>
    <cellStyle name="Vírgula 8 2 4 3 4 2" xfId="51561"/>
    <cellStyle name="Vírgula 8 2 4 3 4 3" xfId="51562"/>
    <cellStyle name="Vírgula 8 2 4 3 4 4" xfId="51563"/>
    <cellStyle name="Vírgula 8 2 4 3 5" xfId="51564"/>
    <cellStyle name="Vírgula 8 2 4 3 5 2" xfId="51565"/>
    <cellStyle name="Vírgula 8 2 4 3 5 3" xfId="51566"/>
    <cellStyle name="Vírgula 8 2 4 3 5 4" xfId="51567"/>
    <cellStyle name="Vírgula 8 2 4 3 6" xfId="51568"/>
    <cellStyle name="Vírgula 8 2 4 3 6 2" xfId="51569"/>
    <cellStyle name="Vírgula 8 2 4 3 6 3" xfId="51570"/>
    <cellStyle name="Vírgula 8 2 4 3 7" xfId="51571"/>
    <cellStyle name="Vírgula 8 2 4 3 8" xfId="51572"/>
    <cellStyle name="Vírgula 8 2 4 3 9" xfId="51573"/>
    <cellStyle name="Vírgula 8 2 4 4" xfId="51574"/>
    <cellStyle name="Vírgula 8 2 4 4 2" xfId="51575"/>
    <cellStyle name="Vírgula 8 2 4 4 2 2" xfId="51576"/>
    <cellStyle name="Vírgula 8 2 4 4 2 3" xfId="51577"/>
    <cellStyle name="Vírgula 8 2 4 4 2 4" xfId="51578"/>
    <cellStyle name="Vírgula 8 2 4 4 3" xfId="51579"/>
    <cellStyle name="Vírgula 8 2 4 4 3 2" xfId="51580"/>
    <cellStyle name="Vírgula 8 2 4 4 3 3" xfId="51581"/>
    <cellStyle name="Vírgula 8 2 4 4 4" xfId="51582"/>
    <cellStyle name="Vírgula 8 2 4 4 5" xfId="51583"/>
    <cellStyle name="Vírgula 8 2 4 4 6" xfId="51584"/>
    <cellStyle name="Vírgula 8 2 4 5" xfId="51585"/>
    <cellStyle name="Vírgula 8 2 4 5 2" xfId="51586"/>
    <cellStyle name="Vírgula 8 2 4 5 3" xfId="51587"/>
    <cellStyle name="Vírgula 8 2 4 5 4" xfId="51588"/>
    <cellStyle name="Vírgula 8 2 4 6" xfId="51589"/>
    <cellStyle name="Vírgula 8 2 4 6 2" xfId="51590"/>
    <cellStyle name="Vírgula 8 2 4 6 3" xfId="51591"/>
    <cellStyle name="Vírgula 8 2 4 6 4" xfId="51592"/>
    <cellStyle name="Vírgula 8 2 4 7" xfId="51593"/>
    <cellStyle name="Vírgula 8 2 4 7 2" xfId="51594"/>
    <cellStyle name="Vírgula 8 2 4 7 3" xfId="51595"/>
    <cellStyle name="Vírgula 8 2 4 7 4" xfId="51596"/>
    <cellStyle name="Vírgula 8 2 4 8" xfId="51597"/>
    <cellStyle name="Vírgula 8 2 4 8 2" xfId="51598"/>
    <cellStyle name="Vírgula 8 2 4 8 3" xfId="51599"/>
    <cellStyle name="Vírgula 8 2 4 9" xfId="51600"/>
    <cellStyle name="Vírgula 8 2 5" xfId="51601"/>
    <cellStyle name="Vírgula 8 2 5 10" xfId="51602"/>
    <cellStyle name="Vírgula 8 2 5 11" xfId="51603"/>
    <cellStyle name="Vírgula 8 2 5 2" xfId="51604"/>
    <cellStyle name="Vírgula 8 2 5 2 10" xfId="51605"/>
    <cellStyle name="Vírgula 8 2 5 2 2" xfId="51606"/>
    <cellStyle name="Vírgula 8 2 5 2 2 2" xfId="51607"/>
    <cellStyle name="Vírgula 8 2 5 2 2 2 2" xfId="51608"/>
    <cellStyle name="Vírgula 8 2 5 2 2 2 2 2" xfId="51609"/>
    <cellStyle name="Vírgula 8 2 5 2 2 2 2 3" xfId="51610"/>
    <cellStyle name="Vírgula 8 2 5 2 2 2 2 4" xfId="51611"/>
    <cellStyle name="Vírgula 8 2 5 2 2 2 3" xfId="51612"/>
    <cellStyle name="Vírgula 8 2 5 2 2 2 3 2" xfId="51613"/>
    <cellStyle name="Vírgula 8 2 5 2 2 2 3 3" xfId="51614"/>
    <cellStyle name="Vírgula 8 2 5 2 2 2 4" xfId="51615"/>
    <cellStyle name="Vírgula 8 2 5 2 2 2 5" xfId="51616"/>
    <cellStyle name="Vírgula 8 2 5 2 2 2 6" xfId="51617"/>
    <cellStyle name="Vírgula 8 2 5 2 2 3" xfId="51618"/>
    <cellStyle name="Vírgula 8 2 5 2 2 3 2" xfId="51619"/>
    <cellStyle name="Vírgula 8 2 5 2 2 3 3" xfId="51620"/>
    <cellStyle name="Vírgula 8 2 5 2 2 3 4" xfId="51621"/>
    <cellStyle name="Vírgula 8 2 5 2 2 4" xfId="51622"/>
    <cellStyle name="Vírgula 8 2 5 2 2 4 2" xfId="51623"/>
    <cellStyle name="Vírgula 8 2 5 2 2 4 3" xfId="51624"/>
    <cellStyle name="Vírgula 8 2 5 2 2 4 4" xfId="51625"/>
    <cellStyle name="Vírgula 8 2 5 2 2 5" xfId="51626"/>
    <cellStyle name="Vírgula 8 2 5 2 2 5 2" xfId="51627"/>
    <cellStyle name="Vírgula 8 2 5 2 2 5 3" xfId="51628"/>
    <cellStyle name="Vírgula 8 2 5 2 2 5 4" xfId="51629"/>
    <cellStyle name="Vírgula 8 2 5 2 2 6" xfId="51630"/>
    <cellStyle name="Vírgula 8 2 5 2 2 6 2" xfId="51631"/>
    <cellStyle name="Vírgula 8 2 5 2 2 6 3" xfId="51632"/>
    <cellStyle name="Vírgula 8 2 5 2 2 7" xfId="51633"/>
    <cellStyle name="Vírgula 8 2 5 2 2 8" xfId="51634"/>
    <cellStyle name="Vírgula 8 2 5 2 2 9" xfId="51635"/>
    <cellStyle name="Vírgula 8 2 5 2 3" xfId="51636"/>
    <cellStyle name="Vírgula 8 2 5 2 3 2" xfId="51637"/>
    <cellStyle name="Vírgula 8 2 5 2 3 2 2" xfId="51638"/>
    <cellStyle name="Vírgula 8 2 5 2 3 2 3" xfId="51639"/>
    <cellStyle name="Vírgula 8 2 5 2 3 2 4" xfId="51640"/>
    <cellStyle name="Vírgula 8 2 5 2 3 3" xfId="51641"/>
    <cellStyle name="Vírgula 8 2 5 2 3 3 2" xfId="51642"/>
    <cellStyle name="Vírgula 8 2 5 2 3 3 3" xfId="51643"/>
    <cellStyle name="Vírgula 8 2 5 2 3 4" xfId="51644"/>
    <cellStyle name="Vírgula 8 2 5 2 3 5" xfId="51645"/>
    <cellStyle name="Vírgula 8 2 5 2 3 6" xfId="51646"/>
    <cellStyle name="Vírgula 8 2 5 2 4" xfId="51647"/>
    <cellStyle name="Vírgula 8 2 5 2 4 2" xfId="51648"/>
    <cellStyle name="Vírgula 8 2 5 2 4 3" xfId="51649"/>
    <cellStyle name="Vírgula 8 2 5 2 4 4" xfId="51650"/>
    <cellStyle name="Vírgula 8 2 5 2 5" xfId="51651"/>
    <cellStyle name="Vírgula 8 2 5 2 5 2" xfId="51652"/>
    <cellStyle name="Vírgula 8 2 5 2 5 3" xfId="51653"/>
    <cellStyle name="Vírgula 8 2 5 2 5 4" xfId="51654"/>
    <cellStyle name="Vírgula 8 2 5 2 6" xfId="51655"/>
    <cellStyle name="Vírgula 8 2 5 2 6 2" xfId="51656"/>
    <cellStyle name="Vírgula 8 2 5 2 6 3" xfId="51657"/>
    <cellStyle name="Vírgula 8 2 5 2 6 4" xfId="51658"/>
    <cellStyle name="Vírgula 8 2 5 2 7" xfId="51659"/>
    <cellStyle name="Vírgula 8 2 5 2 7 2" xfId="51660"/>
    <cellStyle name="Vírgula 8 2 5 2 7 3" xfId="51661"/>
    <cellStyle name="Vírgula 8 2 5 2 8" xfId="51662"/>
    <cellStyle name="Vírgula 8 2 5 2 9" xfId="51663"/>
    <cellStyle name="Vírgula 8 2 5 3" xfId="51664"/>
    <cellStyle name="Vírgula 8 2 5 3 2" xfId="51665"/>
    <cellStyle name="Vírgula 8 2 5 3 2 2" xfId="51666"/>
    <cellStyle name="Vírgula 8 2 5 3 2 2 2" xfId="51667"/>
    <cellStyle name="Vírgula 8 2 5 3 2 2 3" xfId="51668"/>
    <cellStyle name="Vírgula 8 2 5 3 2 2 4" xfId="51669"/>
    <cellStyle name="Vírgula 8 2 5 3 2 3" xfId="51670"/>
    <cellStyle name="Vírgula 8 2 5 3 2 3 2" xfId="51671"/>
    <cellStyle name="Vírgula 8 2 5 3 2 3 3" xfId="51672"/>
    <cellStyle name="Vírgula 8 2 5 3 2 4" xfId="51673"/>
    <cellStyle name="Vírgula 8 2 5 3 2 5" xfId="51674"/>
    <cellStyle name="Vírgula 8 2 5 3 2 6" xfId="51675"/>
    <cellStyle name="Vírgula 8 2 5 3 3" xfId="51676"/>
    <cellStyle name="Vírgula 8 2 5 3 3 2" xfId="51677"/>
    <cellStyle name="Vírgula 8 2 5 3 3 3" xfId="51678"/>
    <cellStyle name="Vírgula 8 2 5 3 3 4" xfId="51679"/>
    <cellStyle name="Vírgula 8 2 5 3 4" xfId="51680"/>
    <cellStyle name="Vírgula 8 2 5 3 4 2" xfId="51681"/>
    <cellStyle name="Vírgula 8 2 5 3 4 3" xfId="51682"/>
    <cellStyle name="Vírgula 8 2 5 3 4 4" xfId="51683"/>
    <cellStyle name="Vírgula 8 2 5 3 5" xfId="51684"/>
    <cellStyle name="Vírgula 8 2 5 3 5 2" xfId="51685"/>
    <cellStyle name="Vírgula 8 2 5 3 5 3" xfId="51686"/>
    <cellStyle name="Vírgula 8 2 5 3 5 4" xfId="51687"/>
    <cellStyle name="Vírgula 8 2 5 3 6" xfId="51688"/>
    <cellStyle name="Vírgula 8 2 5 3 6 2" xfId="51689"/>
    <cellStyle name="Vírgula 8 2 5 3 6 3" xfId="51690"/>
    <cellStyle name="Vírgula 8 2 5 3 7" xfId="51691"/>
    <cellStyle name="Vírgula 8 2 5 3 8" xfId="51692"/>
    <cellStyle name="Vírgula 8 2 5 3 9" xfId="51693"/>
    <cellStyle name="Vírgula 8 2 5 4" xfId="51694"/>
    <cellStyle name="Vírgula 8 2 5 4 2" xfId="51695"/>
    <cellStyle name="Vírgula 8 2 5 4 2 2" xfId="51696"/>
    <cellStyle name="Vírgula 8 2 5 4 2 3" xfId="51697"/>
    <cellStyle name="Vírgula 8 2 5 4 2 4" xfId="51698"/>
    <cellStyle name="Vírgula 8 2 5 4 3" xfId="51699"/>
    <cellStyle name="Vírgula 8 2 5 4 3 2" xfId="51700"/>
    <cellStyle name="Vírgula 8 2 5 4 3 3" xfId="51701"/>
    <cellStyle name="Vírgula 8 2 5 4 4" xfId="51702"/>
    <cellStyle name="Vírgula 8 2 5 4 5" xfId="51703"/>
    <cellStyle name="Vírgula 8 2 5 4 6" xfId="51704"/>
    <cellStyle name="Vírgula 8 2 5 5" xfId="51705"/>
    <cellStyle name="Vírgula 8 2 5 5 2" xfId="51706"/>
    <cellStyle name="Vírgula 8 2 5 5 3" xfId="51707"/>
    <cellStyle name="Vírgula 8 2 5 5 4" xfId="51708"/>
    <cellStyle name="Vírgula 8 2 5 6" xfId="51709"/>
    <cellStyle name="Vírgula 8 2 5 6 2" xfId="51710"/>
    <cellStyle name="Vírgula 8 2 5 6 3" xfId="51711"/>
    <cellStyle name="Vírgula 8 2 5 6 4" xfId="51712"/>
    <cellStyle name="Vírgula 8 2 5 7" xfId="51713"/>
    <cellStyle name="Vírgula 8 2 5 7 2" xfId="51714"/>
    <cellStyle name="Vírgula 8 2 5 7 3" xfId="51715"/>
    <cellStyle name="Vírgula 8 2 5 7 4" xfId="51716"/>
    <cellStyle name="Vírgula 8 2 5 8" xfId="51717"/>
    <cellStyle name="Vírgula 8 2 5 8 2" xfId="51718"/>
    <cellStyle name="Vírgula 8 2 5 8 3" xfId="51719"/>
    <cellStyle name="Vírgula 8 2 5 9" xfId="51720"/>
    <cellStyle name="Vírgula 8 2 6" xfId="51721"/>
    <cellStyle name="Vírgula 8 2 6 10" xfId="51722"/>
    <cellStyle name="Vírgula 8 2 6 11" xfId="51723"/>
    <cellStyle name="Vírgula 8 2 6 2" xfId="51724"/>
    <cellStyle name="Vírgula 8 2 6 2 10" xfId="51725"/>
    <cellStyle name="Vírgula 8 2 6 2 2" xfId="51726"/>
    <cellStyle name="Vírgula 8 2 6 2 2 2" xfId="51727"/>
    <cellStyle name="Vírgula 8 2 6 2 2 2 2" xfId="51728"/>
    <cellStyle name="Vírgula 8 2 6 2 2 2 2 2" xfId="51729"/>
    <cellStyle name="Vírgula 8 2 6 2 2 2 2 3" xfId="51730"/>
    <cellStyle name="Vírgula 8 2 6 2 2 2 2 4" xfId="51731"/>
    <cellStyle name="Vírgula 8 2 6 2 2 2 3" xfId="51732"/>
    <cellStyle name="Vírgula 8 2 6 2 2 2 3 2" xfId="51733"/>
    <cellStyle name="Vírgula 8 2 6 2 2 2 3 3" xfId="51734"/>
    <cellStyle name="Vírgula 8 2 6 2 2 2 4" xfId="51735"/>
    <cellStyle name="Vírgula 8 2 6 2 2 2 5" xfId="51736"/>
    <cellStyle name="Vírgula 8 2 6 2 2 2 6" xfId="51737"/>
    <cellStyle name="Vírgula 8 2 6 2 2 3" xfId="51738"/>
    <cellStyle name="Vírgula 8 2 6 2 2 3 2" xfId="51739"/>
    <cellStyle name="Vírgula 8 2 6 2 2 3 3" xfId="51740"/>
    <cellStyle name="Vírgula 8 2 6 2 2 3 4" xfId="51741"/>
    <cellStyle name="Vírgula 8 2 6 2 2 4" xfId="51742"/>
    <cellStyle name="Vírgula 8 2 6 2 2 4 2" xfId="51743"/>
    <cellStyle name="Vírgula 8 2 6 2 2 4 3" xfId="51744"/>
    <cellStyle name="Vírgula 8 2 6 2 2 4 4" xfId="51745"/>
    <cellStyle name="Vírgula 8 2 6 2 2 5" xfId="51746"/>
    <cellStyle name="Vírgula 8 2 6 2 2 5 2" xfId="51747"/>
    <cellStyle name="Vírgula 8 2 6 2 2 5 3" xfId="51748"/>
    <cellStyle name="Vírgula 8 2 6 2 2 5 4" xfId="51749"/>
    <cellStyle name="Vírgula 8 2 6 2 2 6" xfId="51750"/>
    <cellStyle name="Vírgula 8 2 6 2 2 6 2" xfId="51751"/>
    <cellStyle name="Vírgula 8 2 6 2 2 6 3" xfId="51752"/>
    <cellStyle name="Vírgula 8 2 6 2 2 7" xfId="51753"/>
    <cellStyle name="Vírgula 8 2 6 2 2 8" xfId="51754"/>
    <cellStyle name="Vírgula 8 2 6 2 2 9" xfId="51755"/>
    <cellStyle name="Vírgula 8 2 6 2 3" xfId="51756"/>
    <cellStyle name="Vírgula 8 2 6 2 3 2" xfId="51757"/>
    <cellStyle name="Vírgula 8 2 6 2 3 2 2" xfId="51758"/>
    <cellStyle name="Vírgula 8 2 6 2 3 2 3" xfId="51759"/>
    <cellStyle name="Vírgula 8 2 6 2 3 2 4" xfId="51760"/>
    <cellStyle name="Vírgula 8 2 6 2 3 3" xfId="51761"/>
    <cellStyle name="Vírgula 8 2 6 2 3 3 2" xfId="51762"/>
    <cellStyle name="Vírgula 8 2 6 2 3 3 3" xfId="51763"/>
    <cellStyle name="Vírgula 8 2 6 2 3 4" xfId="51764"/>
    <cellStyle name="Vírgula 8 2 6 2 3 5" xfId="51765"/>
    <cellStyle name="Vírgula 8 2 6 2 3 6" xfId="51766"/>
    <cellStyle name="Vírgula 8 2 6 2 4" xfId="51767"/>
    <cellStyle name="Vírgula 8 2 6 2 4 2" xfId="51768"/>
    <cellStyle name="Vírgula 8 2 6 2 4 3" xfId="51769"/>
    <cellStyle name="Vírgula 8 2 6 2 4 4" xfId="51770"/>
    <cellStyle name="Vírgula 8 2 6 2 5" xfId="51771"/>
    <cellStyle name="Vírgula 8 2 6 2 5 2" xfId="51772"/>
    <cellStyle name="Vírgula 8 2 6 2 5 3" xfId="51773"/>
    <cellStyle name="Vírgula 8 2 6 2 5 4" xfId="51774"/>
    <cellStyle name="Vírgula 8 2 6 2 6" xfId="51775"/>
    <cellStyle name="Vírgula 8 2 6 2 6 2" xfId="51776"/>
    <cellStyle name="Vírgula 8 2 6 2 6 3" xfId="51777"/>
    <cellStyle name="Vírgula 8 2 6 2 6 4" xfId="51778"/>
    <cellStyle name="Vírgula 8 2 6 2 7" xfId="51779"/>
    <cellStyle name="Vírgula 8 2 6 2 7 2" xfId="51780"/>
    <cellStyle name="Vírgula 8 2 6 2 7 3" xfId="51781"/>
    <cellStyle name="Vírgula 8 2 6 2 8" xfId="51782"/>
    <cellStyle name="Vírgula 8 2 6 2 9" xfId="51783"/>
    <cellStyle name="Vírgula 8 2 6 3" xfId="51784"/>
    <cellStyle name="Vírgula 8 2 6 3 2" xfId="51785"/>
    <cellStyle name="Vírgula 8 2 6 3 2 2" xfId="51786"/>
    <cellStyle name="Vírgula 8 2 6 3 2 2 2" xfId="51787"/>
    <cellStyle name="Vírgula 8 2 6 3 2 2 3" xfId="51788"/>
    <cellStyle name="Vírgula 8 2 6 3 2 2 4" xfId="51789"/>
    <cellStyle name="Vírgula 8 2 6 3 2 3" xfId="51790"/>
    <cellStyle name="Vírgula 8 2 6 3 2 3 2" xfId="51791"/>
    <cellStyle name="Vírgula 8 2 6 3 2 3 3" xfId="51792"/>
    <cellStyle name="Vírgula 8 2 6 3 2 4" xfId="51793"/>
    <cellStyle name="Vírgula 8 2 6 3 2 5" xfId="51794"/>
    <cellStyle name="Vírgula 8 2 6 3 2 6" xfId="51795"/>
    <cellStyle name="Vírgula 8 2 6 3 3" xfId="51796"/>
    <cellStyle name="Vírgula 8 2 6 3 3 2" xfId="51797"/>
    <cellStyle name="Vírgula 8 2 6 3 3 3" xfId="51798"/>
    <cellStyle name="Vírgula 8 2 6 3 3 4" xfId="51799"/>
    <cellStyle name="Vírgula 8 2 6 3 4" xfId="51800"/>
    <cellStyle name="Vírgula 8 2 6 3 4 2" xfId="51801"/>
    <cellStyle name="Vírgula 8 2 6 3 4 3" xfId="51802"/>
    <cellStyle name="Vírgula 8 2 6 3 4 4" xfId="51803"/>
    <cellStyle name="Vírgula 8 2 6 3 5" xfId="51804"/>
    <cellStyle name="Vírgula 8 2 6 3 5 2" xfId="51805"/>
    <cellStyle name="Vírgula 8 2 6 3 5 3" xfId="51806"/>
    <cellStyle name="Vírgula 8 2 6 3 5 4" xfId="51807"/>
    <cellStyle name="Vírgula 8 2 6 3 6" xfId="51808"/>
    <cellStyle name="Vírgula 8 2 6 3 6 2" xfId="51809"/>
    <cellStyle name="Vírgula 8 2 6 3 6 3" xfId="51810"/>
    <cellStyle name="Vírgula 8 2 6 3 7" xfId="51811"/>
    <cellStyle name="Vírgula 8 2 6 3 8" xfId="51812"/>
    <cellStyle name="Vírgula 8 2 6 3 9" xfId="51813"/>
    <cellStyle name="Vírgula 8 2 6 4" xfId="51814"/>
    <cellStyle name="Vírgula 8 2 6 4 2" xfId="51815"/>
    <cellStyle name="Vírgula 8 2 6 4 2 2" xfId="51816"/>
    <cellStyle name="Vírgula 8 2 6 4 2 3" xfId="51817"/>
    <cellStyle name="Vírgula 8 2 6 4 2 4" xfId="51818"/>
    <cellStyle name="Vírgula 8 2 6 4 3" xfId="51819"/>
    <cellStyle name="Vírgula 8 2 6 4 3 2" xfId="51820"/>
    <cellStyle name="Vírgula 8 2 6 4 3 3" xfId="51821"/>
    <cellStyle name="Vírgula 8 2 6 4 4" xfId="51822"/>
    <cellStyle name="Vírgula 8 2 6 4 5" xfId="51823"/>
    <cellStyle name="Vírgula 8 2 6 4 6" xfId="51824"/>
    <cellStyle name="Vírgula 8 2 6 5" xfId="51825"/>
    <cellStyle name="Vírgula 8 2 6 5 2" xfId="51826"/>
    <cellStyle name="Vírgula 8 2 6 5 3" xfId="51827"/>
    <cellStyle name="Vírgula 8 2 6 5 4" xfId="51828"/>
    <cellStyle name="Vírgula 8 2 6 6" xfId="51829"/>
    <cellStyle name="Vírgula 8 2 6 6 2" xfId="51830"/>
    <cellStyle name="Vírgula 8 2 6 6 3" xfId="51831"/>
    <cellStyle name="Vírgula 8 2 6 6 4" xfId="51832"/>
    <cellStyle name="Vírgula 8 2 6 7" xfId="51833"/>
    <cellStyle name="Vírgula 8 2 6 7 2" xfId="51834"/>
    <cellStyle name="Vírgula 8 2 6 7 3" xfId="51835"/>
    <cellStyle name="Vírgula 8 2 6 7 4" xfId="51836"/>
    <cellStyle name="Vírgula 8 2 6 8" xfId="51837"/>
    <cellStyle name="Vírgula 8 2 6 8 2" xfId="51838"/>
    <cellStyle name="Vírgula 8 2 6 8 3" xfId="51839"/>
    <cellStyle name="Vírgula 8 2 6 9" xfId="51840"/>
    <cellStyle name="Vírgula 8 2 7" xfId="51841"/>
    <cellStyle name="Vírgula 8 2 7 10" xfId="51842"/>
    <cellStyle name="Vírgula 8 2 7 2" xfId="51843"/>
    <cellStyle name="Vírgula 8 2 7 2 2" xfId="51844"/>
    <cellStyle name="Vírgula 8 2 7 2 2 2" xfId="51845"/>
    <cellStyle name="Vírgula 8 2 7 2 2 2 2" xfId="51846"/>
    <cellStyle name="Vírgula 8 2 7 2 2 2 3" xfId="51847"/>
    <cellStyle name="Vírgula 8 2 7 2 2 2 4" xfId="51848"/>
    <cellStyle name="Vírgula 8 2 7 2 2 3" xfId="51849"/>
    <cellStyle name="Vírgula 8 2 7 2 2 3 2" xfId="51850"/>
    <cellStyle name="Vírgula 8 2 7 2 2 3 3" xfId="51851"/>
    <cellStyle name="Vírgula 8 2 7 2 2 4" xfId="51852"/>
    <cellStyle name="Vírgula 8 2 7 2 2 5" xfId="51853"/>
    <cellStyle name="Vírgula 8 2 7 2 2 6" xfId="51854"/>
    <cellStyle name="Vírgula 8 2 7 2 3" xfId="51855"/>
    <cellStyle name="Vírgula 8 2 7 2 3 2" xfId="51856"/>
    <cellStyle name="Vírgula 8 2 7 2 3 3" xfId="51857"/>
    <cellStyle name="Vírgula 8 2 7 2 3 4" xfId="51858"/>
    <cellStyle name="Vírgula 8 2 7 2 4" xfId="51859"/>
    <cellStyle name="Vírgula 8 2 7 2 4 2" xfId="51860"/>
    <cellStyle name="Vírgula 8 2 7 2 4 3" xfId="51861"/>
    <cellStyle name="Vírgula 8 2 7 2 4 4" xfId="51862"/>
    <cellStyle name="Vírgula 8 2 7 2 5" xfId="51863"/>
    <cellStyle name="Vírgula 8 2 7 2 5 2" xfId="51864"/>
    <cellStyle name="Vírgula 8 2 7 2 5 3" xfId="51865"/>
    <cellStyle name="Vírgula 8 2 7 2 5 4" xfId="51866"/>
    <cellStyle name="Vírgula 8 2 7 2 6" xfId="51867"/>
    <cellStyle name="Vírgula 8 2 7 2 6 2" xfId="51868"/>
    <cellStyle name="Vírgula 8 2 7 2 6 3" xfId="51869"/>
    <cellStyle name="Vírgula 8 2 7 2 7" xfId="51870"/>
    <cellStyle name="Vírgula 8 2 7 2 8" xfId="51871"/>
    <cellStyle name="Vírgula 8 2 7 2 9" xfId="51872"/>
    <cellStyle name="Vírgula 8 2 7 3" xfId="51873"/>
    <cellStyle name="Vírgula 8 2 7 3 2" xfId="51874"/>
    <cellStyle name="Vírgula 8 2 7 3 2 2" xfId="51875"/>
    <cellStyle name="Vírgula 8 2 7 3 2 3" xfId="51876"/>
    <cellStyle name="Vírgula 8 2 7 3 2 4" xfId="51877"/>
    <cellStyle name="Vírgula 8 2 7 3 3" xfId="51878"/>
    <cellStyle name="Vírgula 8 2 7 3 3 2" xfId="51879"/>
    <cellStyle name="Vírgula 8 2 7 3 3 3" xfId="51880"/>
    <cellStyle name="Vírgula 8 2 7 3 4" xfId="51881"/>
    <cellStyle name="Vírgula 8 2 7 3 5" xfId="51882"/>
    <cellStyle name="Vírgula 8 2 7 3 6" xfId="51883"/>
    <cellStyle name="Vírgula 8 2 7 4" xfId="51884"/>
    <cellStyle name="Vírgula 8 2 7 4 2" xfId="51885"/>
    <cellStyle name="Vírgula 8 2 7 4 3" xfId="51886"/>
    <cellStyle name="Vírgula 8 2 7 4 4" xfId="51887"/>
    <cellStyle name="Vírgula 8 2 7 5" xfId="51888"/>
    <cellStyle name="Vírgula 8 2 7 5 2" xfId="51889"/>
    <cellStyle name="Vírgula 8 2 7 5 3" xfId="51890"/>
    <cellStyle name="Vírgula 8 2 7 5 4" xfId="51891"/>
    <cellStyle name="Vírgula 8 2 7 6" xfId="51892"/>
    <cellStyle name="Vírgula 8 2 7 6 2" xfId="51893"/>
    <cellStyle name="Vírgula 8 2 7 6 3" xfId="51894"/>
    <cellStyle name="Vírgula 8 2 7 6 4" xfId="51895"/>
    <cellStyle name="Vírgula 8 2 7 7" xfId="51896"/>
    <cellStyle name="Vírgula 8 2 7 7 2" xfId="51897"/>
    <cellStyle name="Vírgula 8 2 7 7 3" xfId="51898"/>
    <cellStyle name="Vírgula 8 2 7 8" xfId="51899"/>
    <cellStyle name="Vírgula 8 2 7 9" xfId="51900"/>
    <cellStyle name="Vírgula 8 2 8" xfId="51901"/>
    <cellStyle name="Vírgula 8 2 8 2" xfId="51902"/>
    <cellStyle name="Vírgula 8 2 8 2 2" xfId="51903"/>
    <cellStyle name="Vírgula 8 2 8 2 2 2" xfId="51904"/>
    <cellStyle name="Vírgula 8 2 8 2 2 3" xfId="51905"/>
    <cellStyle name="Vírgula 8 2 8 2 2 4" xfId="51906"/>
    <cellStyle name="Vírgula 8 2 8 2 3" xfId="51907"/>
    <cellStyle name="Vírgula 8 2 8 2 3 2" xfId="51908"/>
    <cellStyle name="Vírgula 8 2 8 2 3 3" xfId="51909"/>
    <cellStyle name="Vírgula 8 2 8 2 4" xfId="51910"/>
    <cellStyle name="Vírgula 8 2 8 2 5" xfId="51911"/>
    <cellStyle name="Vírgula 8 2 8 2 6" xfId="51912"/>
    <cellStyle name="Vírgula 8 2 8 3" xfId="51913"/>
    <cellStyle name="Vírgula 8 2 8 3 2" xfId="51914"/>
    <cellStyle name="Vírgula 8 2 8 3 3" xfId="51915"/>
    <cellStyle name="Vírgula 8 2 8 3 4" xfId="51916"/>
    <cellStyle name="Vírgula 8 2 8 4" xfId="51917"/>
    <cellStyle name="Vírgula 8 2 8 4 2" xfId="51918"/>
    <cellStyle name="Vírgula 8 2 8 4 3" xfId="51919"/>
    <cellStyle name="Vírgula 8 2 8 4 4" xfId="51920"/>
    <cellStyle name="Vírgula 8 2 8 5" xfId="51921"/>
    <cellStyle name="Vírgula 8 2 8 5 2" xfId="51922"/>
    <cellStyle name="Vírgula 8 2 8 5 3" xfId="51923"/>
    <cellStyle name="Vírgula 8 2 8 5 4" xfId="51924"/>
    <cellStyle name="Vírgula 8 2 8 6" xfId="51925"/>
    <cellStyle name="Vírgula 8 2 8 6 2" xfId="51926"/>
    <cellStyle name="Vírgula 8 2 8 6 3" xfId="51927"/>
    <cellStyle name="Vírgula 8 2 8 7" xfId="51928"/>
    <cellStyle name="Vírgula 8 2 8 8" xfId="51929"/>
    <cellStyle name="Vírgula 8 2 8 9" xfId="51930"/>
    <cellStyle name="Vírgula 8 2 9" xfId="51931"/>
    <cellStyle name="Vírgula 8 2 9 2" xfId="51932"/>
    <cellStyle name="Vírgula 8 2 9 2 2" xfId="51933"/>
    <cellStyle name="Vírgula 8 2 9 2 2 2" xfId="51934"/>
    <cellStyle name="Vírgula 8 2 9 2 2 3" xfId="51935"/>
    <cellStyle name="Vírgula 8 2 9 2 2 4" xfId="51936"/>
    <cellStyle name="Vírgula 8 2 9 2 3" xfId="51937"/>
    <cellStyle name="Vírgula 8 2 9 2 3 2" xfId="51938"/>
    <cellStyle name="Vírgula 8 2 9 2 3 3" xfId="51939"/>
    <cellStyle name="Vírgula 8 2 9 2 4" xfId="51940"/>
    <cellStyle name="Vírgula 8 2 9 2 5" xfId="51941"/>
    <cellStyle name="Vírgula 8 2 9 2 6" xfId="51942"/>
    <cellStyle name="Vírgula 8 2 9 3" xfId="51943"/>
    <cellStyle name="Vírgula 8 2 9 3 2" xfId="51944"/>
    <cellStyle name="Vírgula 8 2 9 3 3" xfId="51945"/>
    <cellStyle name="Vírgula 8 2 9 3 4" xfId="51946"/>
    <cellStyle name="Vírgula 8 2 9 4" xfId="51947"/>
    <cellStyle name="Vírgula 8 2 9 4 2" xfId="51948"/>
    <cellStyle name="Vírgula 8 2 9 4 3" xfId="51949"/>
    <cellStyle name="Vírgula 8 2 9 4 4" xfId="51950"/>
    <cellStyle name="Vírgula 8 2 9 5" xfId="51951"/>
    <cellStyle name="Vírgula 8 2 9 5 2" xfId="51952"/>
    <cellStyle name="Vírgula 8 2 9 5 3" xfId="51953"/>
    <cellStyle name="Vírgula 8 2 9 5 4" xfId="51954"/>
    <cellStyle name="Vírgula 8 2 9 6" xfId="51955"/>
    <cellStyle name="Vírgula 8 2 9 6 2" xfId="51956"/>
    <cellStyle name="Vírgula 8 2 9 6 3" xfId="51957"/>
    <cellStyle name="Vírgula 8 2 9 7" xfId="51958"/>
    <cellStyle name="Vírgula 8 2 9 8" xfId="51959"/>
    <cellStyle name="Vírgula 8 2 9 9" xfId="51960"/>
    <cellStyle name="Vírgula 8 20" xfId="51961"/>
    <cellStyle name="Vírgula 8 21" xfId="51962"/>
    <cellStyle name="Vírgula 8 3" xfId="172"/>
    <cellStyle name="Vírgula 8 3 10" xfId="51963"/>
    <cellStyle name="Vírgula 8 3 10 2" xfId="51964"/>
    <cellStyle name="Vírgula 8 3 10 2 2" xfId="51965"/>
    <cellStyle name="Vírgula 8 3 10 2 2 2" xfId="51966"/>
    <cellStyle name="Vírgula 8 3 10 2 2 3" xfId="51967"/>
    <cellStyle name="Vírgula 8 3 10 2 2 4" xfId="51968"/>
    <cellStyle name="Vírgula 8 3 10 2 3" xfId="51969"/>
    <cellStyle name="Vírgula 8 3 10 2 3 2" xfId="51970"/>
    <cellStyle name="Vírgula 8 3 10 2 3 3" xfId="51971"/>
    <cellStyle name="Vírgula 8 3 10 2 4" xfId="51972"/>
    <cellStyle name="Vírgula 8 3 10 2 5" xfId="51973"/>
    <cellStyle name="Vírgula 8 3 10 2 6" xfId="51974"/>
    <cellStyle name="Vírgula 8 3 10 3" xfId="51975"/>
    <cellStyle name="Vírgula 8 3 10 3 2" xfId="51976"/>
    <cellStyle name="Vírgula 8 3 10 3 3" xfId="51977"/>
    <cellStyle name="Vírgula 8 3 10 3 4" xfId="51978"/>
    <cellStyle name="Vírgula 8 3 10 4" xfId="51979"/>
    <cellStyle name="Vírgula 8 3 10 4 2" xfId="51980"/>
    <cellStyle name="Vírgula 8 3 10 4 3" xfId="51981"/>
    <cellStyle name="Vírgula 8 3 10 4 4" xfId="51982"/>
    <cellStyle name="Vírgula 8 3 10 5" xfId="51983"/>
    <cellStyle name="Vírgula 8 3 10 5 2" xfId="51984"/>
    <cellStyle name="Vírgula 8 3 10 5 3" xfId="51985"/>
    <cellStyle name="Vírgula 8 3 10 5 4" xfId="51986"/>
    <cellStyle name="Vírgula 8 3 10 6" xfId="51987"/>
    <cellStyle name="Vírgula 8 3 10 6 2" xfId="51988"/>
    <cellStyle name="Vírgula 8 3 10 6 3" xfId="51989"/>
    <cellStyle name="Vírgula 8 3 10 7" xfId="51990"/>
    <cellStyle name="Vírgula 8 3 10 8" xfId="51991"/>
    <cellStyle name="Vírgula 8 3 10 9" xfId="51992"/>
    <cellStyle name="Vírgula 8 3 11" xfId="51993"/>
    <cellStyle name="Vírgula 8 3 11 2" xfId="51994"/>
    <cellStyle name="Vírgula 8 3 11 2 2" xfId="51995"/>
    <cellStyle name="Vírgula 8 3 11 2 2 2" xfId="51996"/>
    <cellStyle name="Vírgula 8 3 11 2 2 3" xfId="51997"/>
    <cellStyle name="Vírgula 8 3 11 2 2 4" xfId="51998"/>
    <cellStyle name="Vírgula 8 3 11 2 3" xfId="51999"/>
    <cellStyle name="Vírgula 8 3 11 2 3 2" xfId="52000"/>
    <cellStyle name="Vírgula 8 3 11 2 3 3" xfId="52001"/>
    <cellStyle name="Vírgula 8 3 11 2 4" xfId="52002"/>
    <cellStyle name="Vírgula 8 3 11 2 5" xfId="52003"/>
    <cellStyle name="Vírgula 8 3 11 2 6" xfId="52004"/>
    <cellStyle name="Vírgula 8 3 11 3" xfId="52005"/>
    <cellStyle name="Vírgula 8 3 11 3 2" xfId="52006"/>
    <cellStyle name="Vírgula 8 3 11 3 3" xfId="52007"/>
    <cellStyle name="Vírgula 8 3 11 3 4" xfId="52008"/>
    <cellStyle name="Vírgula 8 3 11 4" xfId="52009"/>
    <cellStyle name="Vírgula 8 3 11 4 2" xfId="52010"/>
    <cellStyle name="Vírgula 8 3 11 4 3" xfId="52011"/>
    <cellStyle name="Vírgula 8 3 11 4 4" xfId="52012"/>
    <cellStyle name="Vírgula 8 3 11 5" xfId="52013"/>
    <cellStyle name="Vírgula 8 3 11 5 2" xfId="52014"/>
    <cellStyle name="Vírgula 8 3 11 5 3" xfId="52015"/>
    <cellStyle name="Vírgula 8 3 11 6" xfId="52016"/>
    <cellStyle name="Vírgula 8 3 11 7" xfId="52017"/>
    <cellStyle name="Vírgula 8 3 11 8" xfId="52018"/>
    <cellStyle name="Vírgula 8 3 12" xfId="52019"/>
    <cellStyle name="Vírgula 8 3 12 2" xfId="52020"/>
    <cellStyle name="Vírgula 8 3 12 2 2" xfId="52021"/>
    <cellStyle name="Vírgula 8 3 12 2 3" xfId="52022"/>
    <cellStyle name="Vírgula 8 3 12 2 4" xfId="52023"/>
    <cellStyle name="Vírgula 8 3 12 3" xfId="52024"/>
    <cellStyle name="Vírgula 8 3 12 3 2" xfId="52025"/>
    <cellStyle name="Vírgula 8 3 12 3 3" xfId="52026"/>
    <cellStyle name="Vírgula 8 3 12 3 4" xfId="52027"/>
    <cellStyle name="Vírgula 8 3 12 4" xfId="52028"/>
    <cellStyle name="Vírgula 8 3 12 4 2" xfId="52029"/>
    <cellStyle name="Vírgula 8 3 12 4 3" xfId="52030"/>
    <cellStyle name="Vírgula 8 3 12 5" xfId="52031"/>
    <cellStyle name="Vírgula 8 3 12 6" xfId="52032"/>
    <cellStyle name="Vírgula 8 3 12 7" xfId="52033"/>
    <cellStyle name="Vírgula 8 3 13" xfId="52034"/>
    <cellStyle name="Vírgula 8 3 13 2" xfId="52035"/>
    <cellStyle name="Vírgula 8 3 13 3" xfId="52036"/>
    <cellStyle name="Vírgula 8 3 13 4" xfId="52037"/>
    <cellStyle name="Vírgula 8 3 14" xfId="52038"/>
    <cellStyle name="Vírgula 8 3 14 2" xfId="52039"/>
    <cellStyle name="Vírgula 8 3 14 3" xfId="52040"/>
    <cellStyle name="Vírgula 8 3 14 4" xfId="52041"/>
    <cellStyle name="Vírgula 8 3 15" xfId="52042"/>
    <cellStyle name="Vírgula 8 3 15 2" xfId="52043"/>
    <cellStyle name="Vírgula 8 3 15 3" xfId="52044"/>
    <cellStyle name="Vírgula 8 3 15 4" xfId="52045"/>
    <cellStyle name="Vírgula 8 3 16" xfId="52046"/>
    <cellStyle name="Vírgula 8 3 16 2" xfId="52047"/>
    <cellStyle name="Vírgula 8 3 16 3" xfId="52048"/>
    <cellStyle name="Vírgula 8 3 17" xfId="52049"/>
    <cellStyle name="Vírgula 8 3 18" xfId="52050"/>
    <cellStyle name="Vírgula 8 3 19" xfId="52051"/>
    <cellStyle name="Vírgula 8 3 2" xfId="238"/>
    <cellStyle name="Vírgula 8 3 2 10" xfId="52052"/>
    <cellStyle name="Vírgula 8 3 2 10 2" xfId="52053"/>
    <cellStyle name="Vírgula 8 3 2 10 3" xfId="52054"/>
    <cellStyle name="Vírgula 8 3 2 10 4" xfId="52055"/>
    <cellStyle name="Vírgula 8 3 2 11" xfId="52056"/>
    <cellStyle name="Vírgula 8 3 2 11 2" xfId="52057"/>
    <cellStyle name="Vírgula 8 3 2 11 3" xfId="52058"/>
    <cellStyle name="Vírgula 8 3 2 12" xfId="52059"/>
    <cellStyle name="Vírgula 8 3 2 13" xfId="52060"/>
    <cellStyle name="Vírgula 8 3 2 14" xfId="52061"/>
    <cellStyle name="Vírgula 8 3 2 2" xfId="52062"/>
    <cellStyle name="Vírgula 8 3 2 2 10" xfId="52063"/>
    <cellStyle name="Vírgula 8 3 2 2 11" xfId="52064"/>
    <cellStyle name="Vírgula 8 3 2 2 2" xfId="52065"/>
    <cellStyle name="Vírgula 8 3 2 2 2 10" xfId="52066"/>
    <cellStyle name="Vírgula 8 3 2 2 2 2" xfId="52067"/>
    <cellStyle name="Vírgula 8 3 2 2 2 2 2" xfId="52068"/>
    <cellStyle name="Vírgula 8 3 2 2 2 2 2 2" xfId="52069"/>
    <cellStyle name="Vírgula 8 3 2 2 2 2 2 2 2" xfId="52070"/>
    <cellStyle name="Vírgula 8 3 2 2 2 2 2 2 3" xfId="52071"/>
    <cellStyle name="Vírgula 8 3 2 2 2 2 2 2 4" xfId="52072"/>
    <cellStyle name="Vírgula 8 3 2 2 2 2 2 3" xfId="52073"/>
    <cellStyle name="Vírgula 8 3 2 2 2 2 2 3 2" xfId="52074"/>
    <cellStyle name="Vírgula 8 3 2 2 2 2 2 3 3" xfId="52075"/>
    <cellStyle name="Vírgula 8 3 2 2 2 2 2 4" xfId="52076"/>
    <cellStyle name="Vírgula 8 3 2 2 2 2 2 5" xfId="52077"/>
    <cellStyle name="Vírgula 8 3 2 2 2 2 2 6" xfId="52078"/>
    <cellStyle name="Vírgula 8 3 2 2 2 2 3" xfId="52079"/>
    <cellStyle name="Vírgula 8 3 2 2 2 2 3 2" xfId="52080"/>
    <cellStyle name="Vírgula 8 3 2 2 2 2 3 3" xfId="52081"/>
    <cellStyle name="Vírgula 8 3 2 2 2 2 3 4" xfId="52082"/>
    <cellStyle name="Vírgula 8 3 2 2 2 2 4" xfId="52083"/>
    <cellStyle name="Vírgula 8 3 2 2 2 2 4 2" xfId="52084"/>
    <cellStyle name="Vírgula 8 3 2 2 2 2 4 3" xfId="52085"/>
    <cellStyle name="Vírgula 8 3 2 2 2 2 4 4" xfId="52086"/>
    <cellStyle name="Vírgula 8 3 2 2 2 2 5" xfId="52087"/>
    <cellStyle name="Vírgula 8 3 2 2 2 2 5 2" xfId="52088"/>
    <cellStyle name="Vírgula 8 3 2 2 2 2 5 3" xfId="52089"/>
    <cellStyle name="Vírgula 8 3 2 2 2 2 5 4" xfId="52090"/>
    <cellStyle name="Vírgula 8 3 2 2 2 2 6" xfId="52091"/>
    <cellStyle name="Vírgula 8 3 2 2 2 2 6 2" xfId="52092"/>
    <cellStyle name="Vírgula 8 3 2 2 2 2 6 3" xfId="52093"/>
    <cellStyle name="Vírgula 8 3 2 2 2 2 7" xfId="52094"/>
    <cellStyle name="Vírgula 8 3 2 2 2 2 8" xfId="52095"/>
    <cellStyle name="Vírgula 8 3 2 2 2 2 9" xfId="52096"/>
    <cellStyle name="Vírgula 8 3 2 2 2 3" xfId="52097"/>
    <cellStyle name="Vírgula 8 3 2 2 2 3 2" xfId="52098"/>
    <cellStyle name="Vírgula 8 3 2 2 2 3 2 2" xfId="52099"/>
    <cellStyle name="Vírgula 8 3 2 2 2 3 2 3" xfId="52100"/>
    <cellStyle name="Vírgula 8 3 2 2 2 3 2 4" xfId="52101"/>
    <cellStyle name="Vírgula 8 3 2 2 2 3 3" xfId="52102"/>
    <cellStyle name="Vírgula 8 3 2 2 2 3 3 2" xfId="52103"/>
    <cellStyle name="Vírgula 8 3 2 2 2 3 3 3" xfId="52104"/>
    <cellStyle name="Vírgula 8 3 2 2 2 3 4" xfId="52105"/>
    <cellStyle name="Vírgula 8 3 2 2 2 3 5" xfId="52106"/>
    <cellStyle name="Vírgula 8 3 2 2 2 3 6" xfId="52107"/>
    <cellStyle name="Vírgula 8 3 2 2 2 4" xfId="52108"/>
    <cellStyle name="Vírgula 8 3 2 2 2 4 2" xfId="52109"/>
    <cellStyle name="Vírgula 8 3 2 2 2 4 3" xfId="52110"/>
    <cellStyle name="Vírgula 8 3 2 2 2 4 4" xfId="52111"/>
    <cellStyle name="Vírgula 8 3 2 2 2 5" xfId="52112"/>
    <cellStyle name="Vírgula 8 3 2 2 2 5 2" xfId="52113"/>
    <cellStyle name="Vírgula 8 3 2 2 2 5 3" xfId="52114"/>
    <cellStyle name="Vírgula 8 3 2 2 2 5 4" xfId="52115"/>
    <cellStyle name="Vírgula 8 3 2 2 2 6" xfId="52116"/>
    <cellStyle name="Vírgula 8 3 2 2 2 6 2" xfId="52117"/>
    <cellStyle name="Vírgula 8 3 2 2 2 6 3" xfId="52118"/>
    <cellStyle name="Vírgula 8 3 2 2 2 6 4" xfId="52119"/>
    <cellStyle name="Vírgula 8 3 2 2 2 7" xfId="52120"/>
    <cellStyle name="Vírgula 8 3 2 2 2 7 2" xfId="52121"/>
    <cellStyle name="Vírgula 8 3 2 2 2 7 3" xfId="52122"/>
    <cellStyle name="Vírgula 8 3 2 2 2 8" xfId="52123"/>
    <cellStyle name="Vírgula 8 3 2 2 2 9" xfId="52124"/>
    <cellStyle name="Vírgula 8 3 2 2 3" xfId="52125"/>
    <cellStyle name="Vírgula 8 3 2 2 3 2" xfId="52126"/>
    <cellStyle name="Vírgula 8 3 2 2 3 2 2" xfId="52127"/>
    <cellStyle name="Vírgula 8 3 2 2 3 2 2 2" xfId="52128"/>
    <cellStyle name="Vírgula 8 3 2 2 3 2 2 3" xfId="52129"/>
    <cellStyle name="Vírgula 8 3 2 2 3 2 2 4" xfId="52130"/>
    <cellStyle name="Vírgula 8 3 2 2 3 2 3" xfId="52131"/>
    <cellStyle name="Vírgula 8 3 2 2 3 2 3 2" xfId="52132"/>
    <cellStyle name="Vírgula 8 3 2 2 3 2 3 3" xfId="52133"/>
    <cellStyle name="Vírgula 8 3 2 2 3 2 4" xfId="52134"/>
    <cellStyle name="Vírgula 8 3 2 2 3 2 5" xfId="52135"/>
    <cellStyle name="Vírgula 8 3 2 2 3 2 6" xfId="52136"/>
    <cellStyle name="Vírgula 8 3 2 2 3 3" xfId="52137"/>
    <cellStyle name="Vírgula 8 3 2 2 3 3 2" xfId="52138"/>
    <cellStyle name="Vírgula 8 3 2 2 3 3 3" xfId="52139"/>
    <cellStyle name="Vírgula 8 3 2 2 3 3 4" xfId="52140"/>
    <cellStyle name="Vírgula 8 3 2 2 3 4" xfId="52141"/>
    <cellStyle name="Vírgula 8 3 2 2 3 4 2" xfId="52142"/>
    <cellStyle name="Vírgula 8 3 2 2 3 4 3" xfId="52143"/>
    <cellStyle name="Vírgula 8 3 2 2 3 4 4" xfId="52144"/>
    <cellStyle name="Vírgula 8 3 2 2 3 5" xfId="52145"/>
    <cellStyle name="Vírgula 8 3 2 2 3 5 2" xfId="52146"/>
    <cellStyle name="Vírgula 8 3 2 2 3 5 3" xfId="52147"/>
    <cellStyle name="Vírgula 8 3 2 2 3 5 4" xfId="52148"/>
    <cellStyle name="Vírgula 8 3 2 2 3 6" xfId="52149"/>
    <cellStyle name="Vírgula 8 3 2 2 3 6 2" xfId="52150"/>
    <cellStyle name="Vírgula 8 3 2 2 3 6 3" xfId="52151"/>
    <cellStyle name="Vírgula 8 3 2 2 3 7" xfId="52152"/>
    <cellStyle name="Vírgula 8 3 2 2 3 8" xfId="52153"/>
    <cellStyle name="Vírgula 8 3 2 2 3 9" xfId="52154"/>
    <cellStyle name="Vírgula 8 3 2 2 4" xfId="52155"/>
    <cellStyle name="Vírgula 8 3 2 2 4 2" xfId="52156"/>
    <cellStyle name="Vírgula 8 3 2 2 4 2 2" xfId="52157"/>
    <cellStyle name="Vírgula 8 3 2 2 4 2 3" xfId="52158"/>
    <cellStyle name="Vírgula 8 3 2 2 4 2 4" xfId="52159"/>
    <cellStyle name="Vírgula 8 3 2 2 4 3" xfId="52160"/>
    <cellStyle name="Vírgula 8 3 2 2 4 3 2" xfId="52161"/>
    <cellStyle name="Vírgula 8 3 2 2 4 3 3" xfId="52162"/>
    <cellStyle name="Vírgula 8 3 2 2 4 4" xfId="52163"/>
    <cellStyle name="Vírgula 8 3 2 2 4 5" xfId="52164"/>
    <cellStyle name="Vírgula 8 3 2 2 4 6" xfId="52165"/>
    <cellStyle name="Vírgula 8 3 2 2 5" xfId="52166"/>
    <cellStyle name="Vírgula 8 3 2 2 5 2" xfId="52167"/>
    <cellStyle name="Vírgula 8 3 2 2 5 3" xfId="52168"/>
    <cellStyle name="Vírgula 8 3 2 2 5 4" xfId="52169"/>
    <cellStyle name="Vírgula 8 3 2 2 6" xfId="52170"/>
    <cellStyle name="Vírgula 8 3 2 2 6 2" xfId="52171"/>
    <cellStyle name="Vírgula 8 3 2 2 6 3" xfId="52172"/>
    <cellStyle name="Vírgula 8 3 2 2 6 4" xfId="52173"/>
    <cellStyle name="Vírgula 8 3 2 2 7" xfId="52174"/>
    <cellStyle name="Vírgula 8 3 2 2 7 2" xfId="52175"/>
    <cellStyle name="Vírgula 8 3 2 2 7 3" xfId="52176"/>
    <cellStyle name="Vírgula 8 3 2 2 7 4" xfId="52177"/>
    <cellStyle name="Vírgula 8 3 2 2 8" xfId="52178"/>
    <cellStyle name="Vírgula 8 3 2 2 8 2" xfId="52179"/>
    <cellStyle name="Vírgula 8 3 2 2 8 3" xfId="52180"/>
    <cellStyle name="Vírgula 8 3 2 2 9" xfId="52181"/>
    <cellStyle name="Vírgula 8 3 2 3" xfId="52182"/>
    <cellStyle name="Vírgula 8 3 2 3 10" xfId="52183"/>
    <cellStyle name="Vírgula 8 3 2 3 2" xfId="52184"/>
    <cellStyle name="Vírgula 8 3 2 3 2 2" xfId="52185"/>
    <cellStyle name="Vírgula 8 3 2 3 2 2 2" xfId="52186"/>
    <cellStyle name="Vírgula 8 3 2 3 2 2 2 2" xfId="52187"/>
    <cellStyle name="Vírgula 8 3 2 3 2 2 2 3" xfId="52188"/>
    <cellStyle name="Vírgula 8 3 2 3 2 2 2 4" xfId="52189"/>
    <cellStyle name="Vírgula 8 3 2 3 2 2 3" xfId="52190"/>
    <cellStyle name="Vírgula 8 3 2 3 2 2 3 2" xfId="52191"/>
    <cellStyle name="Vírgula 8 3 2 3 2 2 3 3" xfId="52192"/>
    <cellStyle name="Vírgula 8 3 2 3 2 2 4" xfId="52193"/>
    <cellStyle name="Vírgula 8 3 2 3 2 2 5" xfId="52194"/>
    <cellStyle name="Vírgula 8 3 2 3 2 2 6" xfId="52195"/>
    <cellStyle name="Vírgula 8 3 2 3 2 3" xfId="52196"/>
    <cellStyle name="Vírgula 8 3 2 3 2 3 2" xfId="52197"/>
    <cellStyle name="Vírgula 8 3 2 3 2 3 3" xfId="52198"/>
    <cellStyle name="Vírgula 8 3 2 3 2 3 4" xfId="52199"/>
    <cellStyle name="Vírgula 8 3 2 3 2 4" xfId="52200"/>
    <cellStyle name="Vírgula 8 3 2 3 2 4 2" xfId="52201"/>
    <cellStyle name="Vírgula 8 3 2 3 2 4 3" xfId="52202"/>
    <cellStyle name="Vírgula 8 3 2 3 2 4 4" xfId="52203"/>
    <cellStyle name="Vírgula 8 3 2 3 2 5" xfId="52204"/>
    <cellStyle name="Vírgula 8 3 2 3 2 5 2" xfId="52205"/>
    <cellStyle name="Vírgula 8 3 2 3 2 5 3" xfId="52206"/>
    <cellStyle name="Vírgula 8 3 2 3 2 5 4" xfId="52207"/>
    <cellStyle name="Vírgula 8 3 2 3 2 6" xfId="52208"/>
    <cellStyle name="Vírgula 8 3 2 3 2 6 2" xfId="52209"/>
    <cellStyle name="Vírgula 8 3 2 3 2 6 3" xfId="52210"/>
    <cellStyle name="Vírgula 8 3 2 3 2 7" xfId="52211"/>
    <cellStyle name="Vírgula 8 3 2 3 2 8" xfId="52212"/>
    <cellStyle name="Vírgula 8 3 2 3 2 9" xfId="52213"/>
    <cellStyle name="Vírgula 8 3 2 3 3" xfId="52214"/>
    <cellStyle name="Vírgula 8 3 2 3 3 2" xfId="52215"/>
    <cellStyle name="Vírgula 8 3 2 3 3 2 2" xfId="52216"/>
    <cellStyle name="Vírgula 8 3 2 3 3 2 3" xfId="52217"/>
    <cellStyle name="Vírgula 8 3 2 3 3 2 4" xfId="52218"/>
    <cellStyle name="Vírgula 8 3 2 3 3 3" xfId="52219"/>
    <cellStyle name="Vírgula 8 3 2 3 3 3 2" xfId="52220"/>
    <cellStyle name="Vírgula 8 3 2 3 3 3 3" xfId="52221"/>
    <cellStyle name="Vírgula 8 3 2 3 3 4" xfId="52222"/>
    <cellStyle name="Vírgula 8 3 2 3 3 5" xfId="52223"/>
    <cellStyle name="Vírgula 8 3 2 3 3 6" xfId="52224"/>
    <cellStyle name="Vírgula 8 3 2 3 4" xfId="52225"/>
    <cellStyle name="Vírgula 8 3 2 3 4 2" xfId="52226"/>
    <cellStyle name="Vírgula 8 3 2 3 4 3" xfId="52227"/>
    <cellStyle name="Vírgula 8 3 2 3 4 4" xfId="52228"/>
    <cellStyle name="Vírgula 8 3 2 3 5" xfId="52229"/>
    <cellStyle name="Vírgula 8 3 2 3 5 2" xfId="52230"/>
    <cellStyle name="Vírgula 8 3 2 3 5 3" xfId="52231"/>
    <cellStyle name="Vírgula 8 3 2 3 5 4" xfId="52232"/>
    <cellStyle name="Vírgula 8 3 2 3 6" xfId="52233"/>
    <cellStyle name="Vírgula 8 3 2 3 6 2" xfId="52234"/>
    <cellStyle name="Vírgula 8 3 2 3 6 3" xfId="52235"/>
    <cellStyle name="Vírgula 8 3 2 3 6 4" xfId="52236"/>
    <cellStyle name="Vírgula 8 3 2 3 7" xfId="52237"/>
    <cellStyle name="Vírgula 8 3 2 3 7 2" xfId="52238"/>
    <cellStyle name="Vírgula 8 3 2 3 7 3" xfId="52239"/>
    <cellStyle name="Vírgula 8 3 2 3 8" xfId="52240"/>
    <cellStyle name="Vírgula 8 3 2 3 9" xfId="52241"/>
    <cellStyle name="Vírgula 8 3 2 4" xfId="52242"/>
    <cellStyle name="Vírgula 8 3 2 4 2" xfId="52243"/>
    <cellStyle name="Vírgula 8 3 2 4 2 2" xfId="52244"/>
    <cellStyle name="Vírgula 8 3 2 4 2 2 2" xfId="52245"/>
    <cellStyle name="Vírgula 8 3 2 4 2 2 3" xfId="52246"/>
    <cellStyle name="Vírgula 8 3 2 4 2 2 4" xfId="52247"/>
    <cellStyle name="Vírgula 8 3 2 4 2 3" xfId="52248"/>
    <cellStyle name="Vírgula 8 3 2 4 2 3 2" xfId="52249"/>
    <cellStyle name="Vírgula 8 3 2 4 2 3 3" xfId="52250"/>
    <cellStyle name="Vírgula 8 3 2 4 2 4" xfId="52251"/>
    <cellStyle name="Vírgula 8 3 2 4 2 5" xfId="52252"/>
    <cellStyle name="Vírgula 8 3 2 4 2 6" xfId="52253"/>
    <cellStyle name="Vírgula 8 3 2 4 3" xfId="52254"/>
    <cellStyle name="Vírgula 8 3 2 4 3 2" xfId="52255"/>
    <cellStyle name="Vírgula 8 3 2 4 3 3" xfId="52256"/>
    <cellStyle name="Vírgula 8 3 2 4 3 4" xfId="52257"/>
    <cellStyle name="Vírgula 8 3 2 4 4" xfId="52258"/>
    <cellStyle name="Vírgula 8 3 2 4 4 2" xfId="52259"/>
    <cellStyle name="Vírgula 8 3 2 4 4 3" xfId="52260"/>
    <cellStyle name="Vírgula 8 3 2 4 4 4" xfId="52261"/>
    <cellStyle name="Vírgula 8 3 2 4 5" xfId="52262"/>
    <cellStyle name="Vírgula 8 3 2 4 5 2" xfId="52263"/>
    <cellStyle name="Vírgula 8 3 2 4 5 3" xfId="52264"/>
    <cellStyle name="Vírgula 8 3 2 4 5 4" xfId="52265"/>
    <cellStyle name="Vírgula 8 3 2 4 6" xfId="52266"/>
    <cellStyle name="Vírgula 8 3 2 4 6 2" xfId="52267"/>
    <cellStyle name="Vírgula 8 3 2 4 6 3" xfId="52268"/>
    <cellStyle name="Vírgula 8 3 2 4 7" xfId="52269"/>
    <cellStyle name="Vírgula 8 3 2 4 8" xfId="52270"/>
    <cellStyle name="Vírgula 8 3 2 4 9" xfId="52271"/>
    <cellStyle name="Vírgula 8 3 2 5" xfId="52272"/>
    <cellStyle name="Vírgula 8 3 2 5 2" xfId="52273"/>
    <cellStyle name="Vírgula 8 3 2 5 2 2" xfId="52274"/>
    <cellStyle name="Vírgula 8 3 2 5 2 2 2" xfId="52275"/>
    <cellStyle name="Vírgula 8 3 2 5 2 2 3" xfId="52276"/>
    <cellStyle name="Vírgula 8 3 2 5 2 2 4" xfId="52277"/>
    <cellStyle name="Vírgula 8 3 2 5 2 3" xfId="52278"/>
    <cellStyle name="Vírgula 8 3 2 5 2 3 2" xfId="52279"/>
    <cellStyle name="Vírgula 8 3 2 5 2 3 3" xfId="52280"/>
    <cellStyle name="Vírgula 8 3 2 5 2 4" xfId="52281"/>
    <cellStyle name="Vírgula 8 3 2 5 2 5" xfId="52282"/>
    <cellStyle name="Vírgula 8 3 2 5 2 6" xfId="52283"/>
    <cellStyle name="Vírgula 8 3 2 5 3" xfId="52284"/>
    <cellStyle name="Vírgula 8 3 2 5 3 2" xfId="52285"/>
    <cellStyle name="Vírgula 8 3 2 5 3 3" xfId="52286"/>
    <cellStyle name="Vírgula 8 3 2 5 3 4" xfId="52287"/>
    <cellStyle name="Vírgula 8 3 2 5 4" xfId="52288"/>
    <cellStyle name="Vírgula 8 3 2 5 4 2" xfId="52289"/>
    <cellStyle name="Vírgula 8 3 2 5 4 3" xfId="52290"/>
    <cellStyle name="Vírgula 8 3 2 5 4 4" xfId="52291"/>
    <cellStyle name="Vírgula 8 3 2 5 5" xfId="52292"/>
    <cellStyle name="Vírgula 8 3 2 5 5 2" xfId="52293"/>
    <cellStyle name="Vírgula 8 3 2 5 5 3" xfId="52294"/>
    <cellStyle name="Vírgula 8 3 2 5 5 4" xfId="52295"/>
    <cellStyle name="Vírgula 8 3 2 5 6" xfId="52296"/>
    <cellStyle name="Vírgula 8 3 2 5 6 2" xfId="52297"/>
    <cellStyle name="Vírgula 8 3 2 5 6 3" xfId="52298"/>
    <cellStyle name="Vírgula 8 3 2 5 7" xfId="52299"/>
    <cellStyle name="Vírgula 8 3 2 5 8" xfId="52300"/>
    <cellStyle name="Vírgula 8 3 2 5 9" xfId="52301"/>
    <cellStyle name="Vírgula 8 3 2 6" xfId="52302"/>
    <cellStyle name="Vírgula 8 3 2 6 2" xfId="52303"/>
    <cellStyle name="Vírgula 8 3 2 6 2 2" xfId="52304"/>
    <cellStyle name="Vírgula 8 3 2 6 2 2 2" xfId="52305"/>
    <cellStyle name="Vírgula 8 3 2 6 2 2 3" xfId="52306"/>
    <cellStyle name="Vírgula 8 3 2 6 2 2 4" xfId="52307"/>
    <cellStyle name="Vírgula 8 3 2 6 2 3" xfId="52308"/>
    <cellStyle name="Vírgula 8 3 2 6 2 3 2" xfId="52309"/>
    <cellStyle name="Vírgula 8 3 2 6 2 3 3" xfId="52310"/>
    <cellStyle name="Vírgula 8 3 2 6 2 4" xfId="52311"/>
    <cellStyle name="Vírgula 8 3 2 6 2 5" xfId="52312"/>
    <cellStyle name="Vírgula 8 3 2 6 2 6" xfId="52313"/>
    <cellStyle name="Vírgula 8 3 2 6 3" xfId="52314"/>
    <cellStyle name="Vírgula 8 3 2 6 3 2" xfId="52315"/>
    <cellStyle name="Vírgula 8 3 2 6 3 3" xfId="52316"/>
    <cellStyle name="Vírgula 8 3 2 6 3 4" xfId="52317"/>
    <cellStyle name="Vírgula 8 3 2 6 4" xfId="52318"/>
    <cellStyle name="Vírgula 8 3 2 6 4 2" xfId="52319"/>
    <cellStyle name="Vírgula 8 3 2 6 4 3" xfId="52320"/>
    <cellStyle name="Vírgula 8 3 2 6 4 4" xfId="52321"/>
    <cellStyle name="Vírgula 8 3 2 6 5" xfId="52322"/>
    <cellStyle name="Vírgula 8 3 2 6 5 2" xfId="52323"/>
    <cellStyle name="Vírgula 8 3 2 6 5 3" xfId="52324"/>
    <cellStyle name="Vírgula 8 3 2 6 6" xfId="52325"/>
    <cellStyle name="Vírgula 8 3 2 6 7" xfId="52326"/>
    <cellStyle name="Vírgula 8 3 2 6 8" xfId="52327"/>
    <cellStyle name="Vírgula 8 3 2 7" xfId="52328"/>
    <cellStyle name="Vírgula 8 3 2 7 2" xfId="52329"/>
    <cellStyle name="Vírgula 8 3 2 7 2 2" xfId="52330"/>
    <cellStyle name="Vírgula 8 3 2 7 2 3" xfId="52331"/>
    <cellStyle name="Vírgula 8 3 2 7 2 4" xfId="52332"/>
    <cellStyle name="Vírgula 8 3 2 7 3" xfId="52333"/>
    <cellStyle name="Vírgula 8 3 2 7 3 2" xfId="52334"/>
    <cellStyle name="Vírgula 8 3 2 7 3 3" xfId="52335"/>
    <cellStyle name="Vírgula 8 3 2 7 4" xfId="52336"/>
    <cellStyle name="Vírgula 8 3 2 7 5" xfId="52337"/>
    <cellStyle name="Vírgula 8 3 2 7 6" xfId="52338"/>
    <cellStyle name="Vírgula 8 3 2 8" xfId="52339"/>
    <cellStyle name="Vírgula 8 3 2 8 2" xfId="52340"/>
    <cellStyle name="Vírgula 8 3 2 8 3" xfId="52341"/>
    <cellStyle name="Vírgula 8 3 2 8 4" xfId="52342"/>
    <cellStyle name="Vírgula 8 3 2 9" xfId="52343"/>
    <cellStyle name="Vírgula 8 3 2 9 2" xfId="52344"/>
    <cellStyle name="Vírgula 8 3 2 9 3" xfId="52345"/>
    <cellStyle name="Vírgula 8 3 2 9 4" xfId="52346"/>
    <cellStyle name="Vírgula 8 3 3" xfId="52347"/>
    <cellStyle name="Vírgula 8 3 3 10" xfId="52348"/>
    <cellStyle name="Vírgula 8 3 3 10 2" xfId="52349"/>
    <cellStyle name="Vírgula 8 3 3 10 3" xfId="52350"/>
    <cellStyle name="Vírgula 8 3 3 10 4" xfId="52351"/>
    <cellStyle name="Vírgula 8 3 3 11" xfId="52352"/>
    <cellStyle name="Vírgula 8 3 3 11 2" xfId="52353"/>
    <cellStyle name="Vírgula 8 3 3 11 3" xfId="52354"/>
    <cellStyle name="Vírgula 8 3 3 12" xfId="52355"/>
    <cellStyle name="Vírgula 8 3 3 13" xfId="52356"/>
    <cellStyle name="Vírgula 8 3 3 14" xfId="52357"/>
    <cellStyle name="Vírgula 8 3 3 2" xfId="52358"/>
    <cellStyle name="Vírgula 8 3 3 2 10" xfId="52359"/>
    <cellStyle name="Vírgula 8 3 3 2 11" xfId="52360"/>
    <cellStyle name="Vírgula 8 3 3 2 2" xfId="52361"/>
    <cellStyle name="Vírgula 8 3 3 2 2 10" xfId="52362"/>
    <cellStyle name="Vírgula 8 3 3 2 2 2" xfId="52363"/>
    <cellStyle name="Vírgula 8 3 3 2 2 2 2" xfId="52364"/>
    <cellStyle name="Vírgula 8 3 3 2 2 2 2 2" xfId="52365"/>
    <cellStyle name="Vírgula 8 3 3 2 2 2 2 2 2" xfId="52366"/>
    <cellStyle name="Vírgula 8 3 3 2 2 2 2 2 3" xfId="52367"/>
    <cellStyle name="Vírgula 8 3 3 2 2 2 2 2 4" xfId="52368"/>
    <cellStyle name="Vírgula 8 3 3 2 2 2 2 3" xfId="52369"/>
    <cellStyle name="Vírgula 8 3 3 2 2 2 2 3 2" xfId="52370"/>
    <cellStyle name="Vírgula 8 3 3 2 2 2 2 3 3" xfId="52371"/>
    <cellStyle name="Vírgula 8 3 3 2 2 2 2 4" xfId="52372"/>
    <cellStyle name="Vírgula 8 3 3 2 2 2 2 5" xfId="52373"/>
    <cellStyle name="Vírgula 8 3 3 2 2 2 2 6" xfId="52374"/>
    <cellStyle name="Vírgula 8 3 3 2 2 2 3" xfId="52375"/>
    <cellStyle name="Vírgula 8 3 3 2 2 2 3 2" xfId="52376"/>
    <cellStyle name="Vírgula 8 3 3 2 2 2 3 3" xfId="52377"/>
    <cellStyle name="Vírgula 8 3 3 2 2 2 3 4" xfId="52378"/>
    <cellStyle name="Vírgula 8 3 3 2 2 2 4" xfId="52379"/>
    <cellStyle name="Vírgula 8 3 3 2 2 2 4 2" xfId="52380"/>
    <cellStyle name="Vírgula 8 3 3 2 2 2 4 3" xfId="52381"/>
    <cellStyle name="Vírgula 8 3 3 2 2 2 4 4" xfId="52382"/>
    <cellStyle name="Vírgula 8 3 3 2 2 2 5" xfId="52383"/>
    <cellStyle name="Vírgula 8 3 3 2 2 2 5 2" xfId="52384"/>
    <cellStyle name="Vírgula 8 3 3 2 2 2 5 3" xfId="52385"/>
    <cellStyle name="Vírgula 8 3 3 2 2 2 5 4" xfId="52386"/>
    <cellStyle name="Vírgula 8 3 3 2 2 2 6" xfId="52387"/>
    <cellStyle name="Vírgula 8 3 3 2 2 2 6 2" xfId="52388"/>
    <cellStyle name="Vírgula 8 3 3 2 2 2 6 3" xfId="52389"/>
    <cellStyle name="Vírgula 8 3 3 2 2 2 7" xfId="52390"/>
    <cellStyle name="Vírgula 8 3 3 2 2 2 8" xfId="52391"/>
    <cellStyle name="Vírgula 8 3 3 2 2 2 9" xfId="52392"/>
    <cellStyle name="Vírgula 8 3 3 2 2 3" xfId="52393"/>
    <cellStyle name="Vírgula 8 3 3 2 2 3 2" xfId="52394"/>
    <cellStyle name="Vírgula 8 3 3 2 2 3 2 2" xfId="52395"/>
    <cellStyle name="Vírgula 8 3 3 2 2 3 2 3" xfId="52396"/>
    <cellStyle name="Vírgula 8 3 3 2 2 3 2 4" xfId="52397"/>
    <cellStyle name="Vírgula 8 3 3 2 2 3 3" xfId="52398"/>
    <cellStyle name="Vírgula 8 3 3 2 2 3 3 2" xfId="52399"/>
    <cellStyle name="Vírgula 8 3 3 2 2 3 3 3" xfId="52400"/>
    <cellStyle name="Vírgula 8 3 3 2 2 3 4" xfId="52401"/>
    <cellStyle name="Vírgula 8 3 3 2 2 3 5" xfId="52402"/>
    <cellStyle name="Vírgula 8 3 3 2 2 3 6" xfId="52403"/>
    <cellStyle name="Vírgula 8 3 3 2 2 4" xfId="52404"/>
    <cellStyle name="Vírgula 8 3 3 2 2 4 2" xfId="52405"/>
    <cellStyle name="Vírgula 8 3 3 2 2 4 3" xfId="52406"/>
    <cellStyle name="Vírgula 8 3 3 2 2 4 4" xfId="52407"/>
    <cellStyle name="Vírgula 8 3 3 2 2 5" xfId="52408"/>
    <cellStyle name="Vírgula 8 3 3 2 2 5 2" xfId="52409"/>
    <cellStyle name="Vírgula 8 3 3 2 2 5 3" xfId="52410"/>
    <cellStyle name="Vírgula 8 3 3 2 2 5 4" xfId="52411"/>
    <cellStyle name="Vírgula 8 3 3 2 2 6" xfId="52412"/>
    <cellStyle name="Vírgula 8 3 3 2 2 6 2" xfId="52413"/>
    <cellStyle name="Vírgula 8 3 3 2 2 6 3" xfId="52414"/>
    <cellStyle name="Vírgula 8 3 3 2 2 6 4" xfId="52415"/>
    <cellStyle name="Vírgula 8 3 3 2 2 7" xfId="52416"/>
    <cellStyle name="Vírgula 8 3 3 2 2 7 2" xfId="52417"/>
    <cellStyle name="Vírgula 8 3 3 2 2 7 3" xfId="52418"/>
    <cellStyle name="Vírgula 8 3 3 2 2 8" xfId="52419"/>
    <cellStyle name="Vírgula 8 3 3 2 2 9" xfId="52420"/>
    <cellStyle name="Vírgula 8 3 3 2 3" xfId="52421"/>
    <cellStyle name="Vírgula 8 3 3 2 3 2" xfId="52422"/>
    <cellStyle name="Vírgula 8 3 3 2 3 2 2" xfId="52423"/>
    <cellStyle name="Vírgula 8 3 3 2 3 2 2 2" xfId="52424"/>
    <cellStyle name="Vírgula 8 3 3 2 3 2 2 3" xfId="52425"/>
    <cellStyle name="Vírgula 8 3 3 2 3 2 2 4" xfId="52426"/>
    <cellStyle name="Vírgula 8 3 3 2 3 2 3" xfId="52427"/>
    <cellStyle name="Vírgula 8 3 3 2 3 2 3 2" xfId="52428"/>
    <cellStyle name="Vírgula 8 3 3 2 3 2 3 3" xfId="52429"/>
    <cellStyle name="Vírgula 8 3 3 2 3 2 4" xfId="52430"/>
    <cellStyle name="Vírgula 8 3 3 2 3 2 5" xfId="52431"/>
    <cellStyle name="Vírgula 8 3 3 2 3 2 6" xfId="52432"/>
    <cellStyle name="Vírgula 8 3 3 2 3 3" xfId="52433"/>
    <cellStyle name="Vírgula 8 3 3 2 3 3 2" xfId="52434"/>
    <cellStyle name="Vírgula 8 3 3 2 3 3 3" xfId="52435"/>
    <cellStyle name="Vírgula 8 3 3 2 3 3 4" xfId="52436"/>
    <cellStyle name="Vírgula 8 3 3 2 3 4" xfId="52437"/>
    <cellStyle name="Vírgula 8 3 3 2 3 4 2" xfId="52438"/>
    <cellStyle name="Vírgula 8 3 3 2 3 4 3" xfId="52439"/>
    <cellStyle name="Vírgula 8 3 3 2 3 4 4" xfId="52440"/>
    <cellStyle name="Vírgula 8 3 3 2 3 5" xfId="52441"/>
    <cellStyle name="Vírgula 8 3 3 2 3 5 2" xfId="52442"/>
    <cellStyle name="Vírgula 8 3 3 2 3 5 3" xfId="52443"/>
    <cellStyle name="Vírgula 8 3 3 2 3 5 4" xfId="52444"/>
    <cellStyle name="Vírgula 8 3 3 2 3 6" xfId="52445"/>
    <cellStyle name="Vírgula 8 3 3 2 3 6 2" xfId="52446"/>
    <cellStyle name="Vírgula 8 3 3 2 3 6 3" xfId="52447"/>
    <cellStyle name="Vírgula 8 3 3 2 3 7" xfId="52448"/>
    <cellStyle name="Vírgula 8 3 3 2 3 8" xfId="52449"/>
    <cellStyle name="Vírgula 8 3 3 2 3 9" xfId="52450"/>
    <cellStyle name="Vírgula 8 3 3 2 4" xfId="52451"/>
    <cellStyle name="Vírgula 8 3 3 2 4 2" xfId="52452"/>
    <cellStyle name="Vírgula 8 3 3 2 4 2 2" xfId="52453"/>
    <cellStyle name="Vírgula 8 3 3 2 4 2 3" xfId="52454"/>
    <cellStyle name="Vírgula 8 3 3 2 4 2 4" xfId="52455"/>
    <cellStyle name="Vírgula 8 3 3 2 4 3" xfId="52456"/>
    <cellStyle name="Vírgula 8 3 3 2 4 3 2" xfId="52457"/>
    <cellStyle name="Vírgula 8 3 3 2 4 3 3" xfId="52458"/>
    <cellStyle name="Vírgula 8 3 3 2 4 4" xfId="52459"/>
    <cellStyle name="Vírgula 8 3 3 2 4 5" xfId="52460"/>
    <cellStyle name="Vírgula 8 3 3 2 4 6" xfId="52461"/>
    <cellStyle name="Vírgula 8 3 3 2 5" xfId="52462"/>
    <cellStyle name="Vírgula 8 3 3 2 5 2" xfId="52463"/>
    <cellStyle name="Vírgula 8 3 3 2 5 3" xfId="52464"/>
    <cellStyle name="Vírgula 8 3 3 2 5 4" xfId="52465"/>
    <cellStyle name="Vírgula 8 3 3 2 6" xfId="52466"/>
    <cellStyle name="Vírgula 8 3 3 2 6 2" xfId="52467"/>
    <cellStyle name="Vírgula 8 3 3 2 6 3" xfId="52468"/>
    <cellStyle name="Vírgula 8 3 3 2 6 4" xfId="52469"/>
    <cellStyle name="Vírgula 8 3 3 2 7" xfId="52470"/>
    <cellStyle name="Vírgula 8 3 3 2 7 2" xfId="52471"/>
    <cellStyle name="Vírgula 8 3 3 2 7 3" xfId="52472"/>
    <cellStyle name="Vírgula 8 3 3 2 7 4" xfId="52473"/>
    <cellStyle name="Vírgula 8 3 3 2 8" xfId="52474"/>
    <cellStyle name="Vírgula 8 3 3 2 8 2" xfId="52475"/>
    <cellStyle name="Vírgula 8 3 3 2 8 3" xfId="52476"/>
    <cellStyle name="Vírgula 8 3 3 2 9" xfId="52477"/>
    <cellStyle name="Vírgula 8 3 3 3" xfId="52478"/>
    <cellStyle name="Vírgula 8 3 3 3 10" xfId="52479"/>
    <cellStyle name="Vírgula 8 3 3 3 2" xfId="52480"/>
    <cellStyle name="Vírgula 8 3 3 3 2 2" xfId="52481"/>
    <cellStyle name="Vírgula 8 3 3 3 2 2 2" xfId="52482"/>
    <cellStyle name="Vírgula 8 3 3 3 2 2 2 2" xfId="52483"/>
    <cellStyle name="Vírgula 8 3 3 3 2 2 2 3" xfId="52484"/>
    <cellStyle name="Vírgula 8 3 3 3 2 2 2 4" xfId="52485"/>
    <cellStyle name="Vírgula 8 3 3 3 2 2 3" xfId="52486"/>
    <cellStyle name="Vírgula 8 3 3 3 2 2 3 2" xfId="52487"/>
    <cellStyle name="Vírgula 8 3 3 3 2 2 3 3" xfId="52488"/>
    <cellStyle name="Vírgula 8 3 3 3 2 2 4" xfId="52489"/>
    <cellStyle name="Vírgula 8 3 3 3 2 2 5" xfId="52490"/>
    <cellStyle name="Vírgula 8 3 3 3 2 2 6" xfId="52491"/>
    <cellStyle name="Vírgula 8 3 3 3 2 3" xfId="52492"/>
    <cellStyle name="Vírgula 8 3 3 3 2 3 2" xfId="52493"/>
    <cellStyle name="Vírgula 8 3 3 3 2 3 3" xfId="52494"/>
    <cellStyle name="Vírgula 8 3 3 3 2 3 4" xfId="52495"/>
    <cellStyle name="Vírgula 8 3 3 3 2 4" xfId="52496"/>
    <cellStyle name="Vírgula 8 3 3 3 2 4 2" xfId="52497"/>
    <cellStyle name="Vírgula 8 3 3 3 2 4 3" xfId="52498"/>
    <cellStyle name="Vírgula 8 3 3 3 2 4 4" xfId="52499"/>
    <cellStyle name="Vírgula 8 3 3 3 2 5" xfId="52500"/>
    <cellStyle name="Vírgula 8 3 3 3 2 5 2" xfId="52501"/>
    <cellStyle name="Vírgula 8 3 3 3 2 5 3" xfId="52502"/>
    <cellStyle name="Vírgula 8 3 3 3 2 5 4" xfId="52503"/>
    <cellStyle name="Vírgula 8 3 3 3 2 6" xfId="52504"/>
    <cellStyle name="Vírgula 8 3 3 3 2 6 2" xfId="52505"/>
    <cellStyle name="Vírgula 8 3 3 3 2 6 3" xfId="52506"/>
    <cellStyle name="Vírgula 8 3 3 3 2 7" xfId="52507"/>
    <cellStyle name="Vírgula 8 3 3 3 2 8" xfId="52508"/>
    <cellStyle name="Vírgula 8 3 3 3 2 9" xfId="52509"/>
    <cellStyle name="Vírgula 8 3 3 3 3" xfId="52510"/>
    <cellStyle name="Vírgula 8 3 3 3 3 2" xfId="52511"/>
    <cellStyle name="Vírgula 8 3 3 3 3 2 2" xfId="52512"/>
    <cellStyle name="Vírgula 8 3 3 3 3 2 3" xfId="52513"/>
    <cellStyle name="Vírgula 8 3 3 3 3 2 4" xfId="52514"/>
    <cellStyle name="Vírgula 8 3 3 3 3 3" xfId="52515"/>
    <cellStyle name="Vírgula 8 3 3 3 3 3 2" xfId="52516"/>
    <cellStyle name="Vírgula 8 3 3 3 3 3 3" xfId="52517"/>
    <cellStyle name="Vírgula 8 3 3 3 3 4" xfId="52518"/>
    <cellStyle name="Vírgula 8 3 3 3 3 5" xfId="52519"/>
    <cellStyle name="Vírgula 8 3 3 3 3 6" xfId="52520"/>
    <cellStyle name="Vírgula 8 3 3 3 4" xfId="52521"/>
    <cellStyle name="Vírgula 8 3 3 3 4 2" xfId="52522"/>
    <cellStyle name="Vírgula 8 3 3 3 4 3" xfId="52523"/>
    <cellStyle name="Vírgula 8 3 3 3 4 4" xfId="52524"/>
    <cellStyle name="Vírgula 8 3 3 3 5" xfId="52525"/>
    <cellStyle name="Vírgula 8 3 3 3 5 2" xfId="52526"/>
    <cellStyle name="Vírgula 8 3 3 3 5 3" xfId="52527"/>
    <cellStyle name="Vírgula 8 3 3 3 5 4" xfId="52528"/>
    <cellStyle name="Vírgula 8 3 3 3 6" xfId="52529"/>
    <cellStyle name="Vírgula 8 3 3 3 6 2" xfId="52530"/>
    <cellStyle name="Vírgula 8 3 3 3 6 3" xfId="52531"/>
    <cellStyle name="Vírgula 8 3 3 3 6 4" xfId="52532"/>
    <cellStyle name="Vírgula 8 3 3 3 7" xfId="52533"/>
    <cellStyle name="Vírgula 8 3 3 3 7 2" xfId="52534"/>
    <cellStyle name="Vírgula 8 3 3 3 7 3" xfId="52535"/>
    <cellStyle name="Vírgula 8 3 3 3 8" xfId="52536"/>
    <cellStyle name="Vírgula 8 3 3 3 9" xfId="52537"/>
    <cellStyle name="Vírgula 8 3 3 4" xfId="52538"/>
    <cellStyle name="Vírgula 8 3 3 4 2" xfId="52539"/>
    <cellStyle name="Vírgula 8 3 3 4 2 2" xfId="52540"/>
    <cellStyle name="Vírgula 8 3 3 4 2 2 2" xfId="52541"/>
    <cellStyle name="Vírgula 8 3 3 4 2 2 3" xfId="52542"/>
    <cellStyle name="Vírgula 8 3 3 4 2 2 4" xfId="52543"/>
    <cellStyle name="Vírgula 8 3 3 4 2 3" xfId="52544"/>
    <cellStyle name="Vírgula 8 3 3 4 2 3 2" xfId="52545"/>
    <cellStyle name="Vírgula 8 3 3 4 2 3 3" xfId="52546"/>
    <cellStyle name="Vírgula 8 3 3 4 2 4" xfId="52547"/>
    <cellStyle name="Vírgula 8 3 3 4 2 5" xfId="52548"/>
    <cellStyle name="Vírgula 8 3 3 4 2 6" xfId="52549"/>
    <cellStyle name="Vírgula 8 3 3 4 3" xfId="52550"/>
    <cellStyle name="Vírgula 8 3 3 4 3 2" xfId="52551"/>
    <cellStyle name="Vírgula 8 3 3 4 3 3" xfId="52552"/>
    <cellStyle name="Vírgula 8 3 3 4 3 4" xfId="52553"/>
    <cellStyle name="Vírgula 8 3 3 4 4" xfId="52554"/>
    <cellStyle name="Vírgula 8 3 3 4 4 2" xfId="52555"/>
    <cellStyle name="Vírgula 8 3 3 4 4 3" xfId="52556"/>
    <cellStyle name="Vírgula 8 3 3 4 4 4" xfId="52557"/>
    <cellStyle name="Vírgula 8 3 3 4 5" xfId="52558"/>
    <cellStyle name="Vírgula 8 3 3 4 5 2" xfId="52559"/>
    <cellStyle name="Vírgula 8 3 3 4 5 3" xfId="52560"/>
    <cellStyle name="Vírgula 8 3 3 4 5 4" xfId="52561"/>
    <cellStyle name="Vírgula 8 3 3 4 6" xfId="52562"/>
    <cellStyle name="Vírgula 8 3 3 4 6 2" xfId="52563"/>
    <cellStyle name="Vírgula 8 3 3 4 6 3" xfId="52564"/>
    <cellStyle name="Vírgula 8 3 3 4 7" xfId="52565"/>
    <cellStyle name="Vírgula 8 3 3 4 8" xfId="52566"/>
    <cellStyle name="Vírgula 8 3 3 4 9" xfId="52567"/>
    <cellStyle name="Vírgula 8 3 3 5" xfId="52568"/>
    <cellStyle name="Vírgula 8 3 3 5 2" xfId="52569"/>
    <cellStyle name="Vírgula 8 3 3 5 2 2" xfId="52570"/>
    <cellStyle name="Vírgula 8 3 3 5 2 2 2" xfId="52571"/>
    <cellStyle name="Vírgula 8 3 3 5 2 2 3" xfId="52572"/>
    <cellStyle name="Vírgula 8 3 3 5 2 2 4" xfId="52573"/>
    <cellStyle name="Vírgula 8 3 3 5 2 3" xfId="52574"/>
    <cellStyle name="Vírgula 8 3 3 5 2 3 2" xfId="52575"/>
    <cellStyle name="Vírgula 8 3 3 5 2 3 3" xfId="52576"/>
    <cellStyle name="Vírgula 8 3 3 5 2 4" xfId="52577"/>
    <cellStyle name="Vírgula 8 3 3 5 2 5" xfId="52578"/>
    <cellStyle name="Vírgula 8 3 3 5 2 6" xfId="52579"/>
    <cellStyle name="Vírgula 8 3 3 5 3" xfId="52580"/>
    <cellStyle name="Vírgula 8 3 3 5 3 2" xfId="52581"/>
    <cellStyle name="Vírgula 8 3 3 5 3 3" xfId="52582"/>
    <cellStyle name="Vírgula 8 3 3 5 3 4" xfId="52583"/>
    <cellStyle name="Vírgula 8 3 3 5 4" xfId="52584"/>
    <cellStyle name="Vírgula 8 3 3 5 4 2" xfId="52585"/>
    <cellStyle name="Vírgula 8 3 3 5 4 3" xfId="52586"/>
    <cellStyle name="Vírgula 8 3 3 5 4 4" xfId="52587"/>
    <cellStyle name="Vírgula 8 3 3 5 5" xfId="52588"/>
    <cellStyle name="Vírgula 8 3 3 5 5 2" xfId="52589"/>
    <cellStyle name="Vírgula 8 3 3 5 5 3" xfId="52590"/>
    <cellStyle name="Vírgula 8 3 3 5 5 4" xfId="52591"/>
    <cellStyle name="Vírgula 8 3 3 5 6" xfId="52592"/>
    <cellStyle name="Vírgula 8 3 3 5 6 2" xfId="52593"/>
    <cellStyle name="Vírgula 8 3 3 5 6 3" xfId="52594"/>
    <cellStyle name="Vírgula 8 3 3 5 7" xfId="52595"/>
    <cellStyle name="Vírgula 8 3 3 5 8" xfId="52596"/>
    <cellStyle name="Vírgula 8 3 3 5 9" xfId="52597"/>
    <cellStyle name="Vírgula 8 3 3 6" xfId="52598"/>
    <cellStyle name="Vírgula 8 3 3 6 2" xfId="52599"/>
    <cellStyle name="Vírgula 8 3 3 6 2 2" xfId="52600"/>
    <cellStyle name="Vírgula 8 3 3 6 2 2 2" xfId="52601"/>
    <cellStyle name="Vírgula 8 3 3 6 2 2 3" xfId="52602"/>
    <cellStyle name="Vírgula 8 3 3 6 2 2 4" xfId="52603"/>
    <cellStyle name="Vírgula 8 3 3 6 2 3" xfId="52604"/>
    <cellStyle name="Vírgula 8 3 3 6 2 3 2" xfId="52605"/>
    <cellStyle name="Vírgula 8 3 3 6 2 3 3" xfId="52606"/>
    <cellStyle name="Vírgula 8 3 3 6 2 4" xfId="52607"/>
    <cellStyle name="Vírgula 8 3 3 6 2 5" xfId="52608"/>
    <cellStyle name="Vírgula 8 3 3 6 2 6" xfId="52609"/>
    <cellStyle name="Vírgula 8 3 3 6 3" xfId="52610"/>
    <cellStyle name="Vírgula 8 3 3 6 3 2" xfId="52611"/>
    <cellStyle name="Vírgula 8 3 3 6 3 3" xfId="52612"/>
    <cellStyle name="Vírgula 8 3 3 6 3 4" xfId="52613"/>
    <cellStyle name="Vírgula 8 3 3 6 4" xfId="52614"/>
    <cellStyle name="Vírgula 8 3 3 6 4 2" xfId="52615"/>
    <cellStyle name="Vírgula 8 3 3 6 4 3" xfId="52616"/>
    <cellStyle name="Vírgula 8 3 3 6 4 4" xfId="52617"/>
    <cellStyle name="Vírgula 8 3 3 6 5" xfId="52618"/>
    <cellStyle name="Vírgula 8 3 3 6 5 2" xfId="52619"/>
    <cellStyle name="Vírgula 8 3 3 6 5 3" xfId="52620"/>
    <cellStyle name="Vírgula 8 3 3 6 6" xfId="52621"/>
    <cellStyle name="Vírgula 8 3 3 6 7" xfId="52622"/>
    <cellStyle name="Vírgula 8 3 3 6 8" xfId="52623"/>
    <cellStyle name="Vírgula 8 3 3 7" xfId="52624"/>
    <cellStyle name="Vírgula 8 3 3 7 2" xfId="52625"/>
    <cellStyle name="Vírgula 8 3 3 7 2 2" xfId="52626"/>
    <cellStyle name="Vírgula 8 3 3 7 2 3" xfId="52627"/>
    <cellStyle name="Vírgula 8 3 3 7 2 4" xfId="52628"/>
    <cellStyle name="Vírgula 8 3 3 7 3" xfId="52629"/>
    <cellStyle name="Vírgula 8 3 3 7 3 2" xfId="52630"/>
    <cellStyle name="Vírgula 8 3 3 7 3 3" xfId="52631"/>
    <cellStyle name="Vírgula 8 3 3 7 4" xfId="52632"/>
    <cellStyle name="Vírgula 8 3 3 7 5" xfId="52633"/>
    <cellStyle name="Vírgula 8 3 3 7 6" xfId="52634"/>
    <cellStyle name="Vírgula 8 3 3 8" xfId="52635"/>
    <cellStyle name="Vírgula 8 3 3 8 2" xfId="52636"/>
    <cellStyle name="Vírgula 8 3 3 8 3" xfId="52637"/>
    <cellStyle name="Vírgula 8 3 3 8 4" xfId="52638"/>
    <cellStyle name="Vírgula 8 3 3 9" xfId="52639"/>
    <cellStyle name="Vírgula 8 3 3 9 2" xfId="52640"/>
    <cellStyle name="Vírgula 8 3 3 9 3" xfId="52641"/>
    <cellStyle name="Vírgula 8 3 3 9 4" xfId="52642"/>
    <cellStyle name="Vírgula 8 3 4" xfId="52643"/>
    <cellStyle name="Vírgula 8 3 4 10" xfId="52644"/>
    <cellStyle name="Vírgula 8 3 4 11" xfId="52645"/>
    <cellStyle name="Vírgula 8 3 4 2" xfId="52646"/>
    <cellStyle name="Vírgula 8 3 4 2 10" xfId="52647"/>
    <cellStyle name="Vírgula 8 3 4 2 2" xfId="52648"/>
    <cellStyle name="Vírgula 8 3 4 2 2 2" xfId="52649"/>
    <cellStyle name="Vírgula 8 3 4 2 2 2 2" xfId="52650"/>
    <cellStyle name="Vírgula 8 3 4 2 2 2 2 2" xfId="52651"/>
    <cellStyle name="Vírgula 8 3 4 2 2 2 2 3" xfId="52652"/>
    <cellStyle name="Vírgula 8 3 4 2 2 2 2 4" xfId="52653"/>
    <cellStyle name="Vírgula 8 3 4 2 2 2 3" xfId="52654"/>
    <cellStyle name="Vírgula 8 3 4 2 2 2 3 2" xfId="52655"/>
    <cellStyle name="Vírgula 8 3 4 2 2 2 3 3" xfId="52656"/>
    <cellStyle name="Vírgula 8 3 4 2 2 2 4" xfId="52657"/>
    <cellStyle name="Vírgula 8 3 4 2 2 2 5" xfId="52658"/>
    <cellStyle name="Vírgula 8 3 4 2 2 2 6" xfId="52659"/>
    <cellStyle name="Vírgula 8 3 4 2 2 3" xfId="52660"/>
    <cellStyle name="Vírgula 8 3 4 2 2 3 2" xfId="52661"/>
    <cellStyle name="Vírgula 8 3 4 2 2 3 3" xfId="52662"/>
    <cellStyle name="Vírgula 8 3 4 2 2 3 4" xfId="52663"/>
    <cellStyle name="Vírgula 8 3 4 2 2 4" xfId="52664"/>
    <cellStyle name="Vírgula 8 3 4 2 2 4 2" xfId="52665"/>
    <cellStyle name="Vírgula 8 3 4 2 2 4 3" xfId="52666"/>
    <cellStyle name="Vírgula 8 3 4 2 2 4 4" xfId="52667"/>
    <cellStyle name="Vírgula 8 3 4 2 2 5" xfId="52668"/>
    <cellStyle name="Vírgula 8 3 4 2 2 5 2" xfId="52669"/>
    <cellStyle name="Vírgula 8 3 4 2 2 5 3" xfId="52670"/>
    <cellStyle name="Vírgula 8 3 4 2 2 5 4" xfId="52671"/>
    <cellStyle name="Vírgula 8 3 4 2 2 6" xfId="52672"/>
    <cellStyle name="Vírgula 8 3 4 2 2 6 2" xfId="52673"/>
    <cellStyle name="Vírgula 8 3 4 2 2 6 3" xfId="52674"/>
    <cellStyle name="Vírgula 8 3 4 2 2 7" xfId="52675"/>
    <cellStyle name="Vírgula 8 3 4 2 2 8" xfId="52676"/>
    <cellStyle name="Vírgula 8 3 4 2 2 9" xfId="52677"/>
    <cellStyle name="Vírgula 8 3 4 2 3" xfId="52678"/>
    <cellStyle name="Vírgula 8 3 4 2 3 2" xfId="52679"/>
    <cellStyle name="Vírgula 8 3 4 2 3 2 2" xfId="52680"/>
    <cellStyle name="Vírgula 8 3 4 2 3 2 3" xfId="52681"/>
    <cellStyle name="Vírgula 8 3 4 2 3 2 4" xfId="52682"/>
    <cellStyle name="Vírgula 8 3 4 2 3 3" xfId="52683"/>
    <cellStyle name="Vírgula 8 3 4 2 3 3 2" xfId="52684"/>
    <cellStyle name="Vírgula 8 3 4 2 3 3 3" xfId="52685"/>
    <cellStyle name="Vírgula 8 3 4 2 3 4" xfId="52686"/>
    <cellStyle name="Vírgula 8 3 4 2 3 5" xfId="52687"/>
    <cellStyle name="Vírgula 8 3 4 2 3 6" xfId="52688"/>
    <cellStyle name="Vírgula 8 3 4 2 4" xfId="52689"/>
    <cellStyle name="Vírgula 8 3 4 2 4 2" xfId="52690"/>
    <cellStyle name="Vírgula 8 3 4 2 4 3" xfId="52691"/>
    <cellStyle name="Vírgula 8 3 4 2 4 4" xfId="52692"/>
    <cellStyle name="Vírgula 8 3 4 2 5" xfId="52693"/>
    <cellStyle name="Vírgula 8 3 4 2 5 2" xfId="52694"/>
    <cellStyle name="Vírgula 8 3 4 2 5 3" xfId="52695"/>
    <cellStyle name="Vírgula 8 3 4 2 5 4" xfId="52696"/>
    <cellStyle name="Vírgula 8 3 4 2 6" xfId="52697"/>
    <cellStyle name="Vírgula 8 3 4 2 6 2" xfId="52698"/>
    <cellStyle name="Vírgula 8 3 4 2 6 3" xfId="52699"/>
    <cellStyle name="Vírgula 8 3 4 2 6 4" xfId="52700"/>
    <cellStyle name="Vírgula 8 3 4 2 7" xfId="52701"/>
    <cellStyle name="Vírgula 8 3 4 2 7 2" xfId="52702"/>
    <cellStyle name="Vírgula 8 3 4 2 7 3" xfId="52703"/>
    <cellStyle name="Vírgula 8 3 4 2 8" xfId="52704"/>
    <cellStyle name="Vírgula 8 3 4 2 9" xfId="52705"/>
    <cellStyle name="Vírgula 8 3 4 3" xfId="52706"/>
    <cellStyle name="Vírgula 8 3 4 3 2" xfId="52707"/>
    <cellStyle name="Vírgula 8 3 4 3 2 2" xfId="52708"/>
    <cellStyle name="Vírgula 8 3 4 3 2 2 2" xfId="52709"/>
    <cellStyle name="Vírgula 8 3 4 3 2 2 3" xfId="52710"/>
    <cellStyle name="Vírgula 8 3 4 3 2 2 4" xfId="52711"/>
    <cellStyle name="Vírgula 8 3 4 3 2 3" xfId="52712"/>
    <cellStyle name="Vírgula 8 3 4 3 2 3 2" xfId="52713"/>
    <cellStyle name="Vírgula 8 3 4 3 2 3 3" xfId="52714"/>
    <cellStyle name="Vírgula 8 3 4 3 2 4" xfId="52715"/>
    <cellStyle name="Vírgula 8 3 4 3 2 5" xfId="52716"/>
    <cellStyle name="Vírgula 8 3 4 3 2 6" xfId="52717"/>
    <cellStyle name="Vírgula 8 3 4 3 3" xfId="52718"/>
    <cellStyle name="Vírgula 8 3 4 3 3 2" xfId="52719"/>
    <cellStyle name="Vírgula 8 3 4 3 3 3" xfId="52720"/>
    <cellStyle name="Vírgula 8 3 4 3 3 4" xfId="52721"/>
    <cellStyle name="Vírgula 8 3 4 3 4" xfId="52722"/>
    <cellStyle name="Vírgula 8 3 4 3 4 2" xfId="52723"/>
    <cellStyle name="Vírgula 8 3 4 3 4 3" xfId="52724"/>
    <cellStyle name="Vírgula 8 3 4 3 4 4" xfId="52725"/>
    <cellStyle name="Vírgula 8 3 4 3 5" xfId="52726"/>
    <cellStyle name="Vírgula 8 3 4 3 5 2" xfId="52727"/>
    <cellStyle name="Vírgula 8 3 4 3 5 3" xfId="52728"/>
    <cellStyle name="Vírgula 8 3 4 3 5 4" xfId="52729"/>
    <cellStyle name="Vírgula 8 3 4 3 6" xfId="52730"/>
    <cellStyle name="Vírgula 8 3 4 3 6 2" xfId="52731"/>
    <cellStyle name="Vírgula 8 3 4 3 6 3" xfId="52732"/>
    <cellStyle name="Vírgula 8 3 4 3 7" xfId="52733"/>
    <cellStyle name="Vírgula 8 3 4 3 8" xfId="52734"/>
    <cellStyle name="Vírgula 8 3 4 3 9" xfId="52735"/>
    <cellStyle name="Vírgula 8 3 4 4" xfId="52736"/>
    <cellStyle name="Vírgula 8 3 4 4 2" xfId="52737"/>
    <cellStyle name="Vírgula 8 3 4 4 2 2" xfId="52738"/>
    <cellStyle name="Vírgula 8 3 4 4 2 3" xfId="52739"/>
    <cellStyle name="Vírgula 8 3 4 4 2 4" xfId="52740"/>
    <cellStyle name="Vírgula 8 3 4 4 3" xfId="52741"/>
    <cellStyle name="Vírgula 8 3 4 4 3 2" xfId="52742"/>
    <cellStyle name="Vírgula 8 3 4 4 3 3" xfId="52743"/>
    <cellStyle name="Vírgula 8 3 4 4 4" xfId="52744"/>
    <cellStyle name="Vírgula 8 3 4 4 5" xfId="52745"/>
    <cellStyle name="Vírgula 8 3 4 4 6" xfId="52746"/>
    <cellStyle name="Vírgula 8 3 4 5" xfId="52747"/>
    <cellStyle name="Vírgula 8 3 4 5 2" xfId="52748"/>
    <cellStyle name="Vírgula 8 3 4 5 3" xfId="52749"/>
    <cellStyle name="Vírgula 8 3 4 5 4" xfId="52750"/>
    <cellStyle name="Vírgula 8 3 4 6" xfId="52751"/>
    <cellStyle name="Vírgula 8 3 4 6 2" xfId="52752"/>
    <cellStyle name="Vírgula 8 3 4 6 3" xfId="52753"/>
    <cellStyle name="Vírgula 8 3 4 6 4" xfId="52754"/>
    <cellStyle name="Vírgula 8 3 4 7" xfId="52755"/>
    <cellStyle name="Vírgula 8 3 4 7 2" xfId="52756"/>
    <cellStyle name="Vírgula 8 3 4 7 3" xfId="52757"/>
    <cellStyle name="Vírgula 8 3 4 7 4" xfId="52758"/>
    <cellStyle name="Vírgula 8 3 4 8" xfId="52759"/>
    <cellStyle name="Vírgula 8 3 4 8 2" xfId="52760"/>
    <cellStyle name="Vírgula 8 3 4 8 3" xfId="52761"/>
    <cellStyle name="Vírgula 8 3 4 9" xfId="52762"/>
    <cellStyle name="Vírgula 8 3 5" xfId="52763"/>
    <cellStyle name="Vírgula 8 3 5 10" xfId="52764"/>
    <cellStyle name="Vírgula 8 3 5 11" xfId="52765"/>
    <cellStyle name="Vírgula 8 3 5 2" xfId="52766"/>
    <cellStyle name="Vírgula 8 3 5 2 10" xfId="52767"/>
    <cellStyle name="Vírgula 8 3 5 2 2" xfId="52768"/>
    <cellStyle name="Vírgula 8 3 5 2 2 2" xfId="52769"/>
    <cellStyle name="Vírgula 8 3 5 2 2 2 2" xfId="52770"/>
    <cellStyle name="Vírgula 8 3 5 2 2 2 2 2" xfId="52771"/>
    <cellStyle name="Vírgula 8 3 5 2 2 2 2 3" xfId="52772"/>
    <cellStyle name="Vírgula 8 3 5 2 2 2 2 4" xfId="52773"/>
    <cellStyle name="Vírgula 8 3 5 2 2 2 3" xfId="52774"/>
    <cellStyle name="Vírgula 8 3 5 2 2 2 3 2" xfId="52775"/>
    <cellStyle name="Vírgula 8 3 5 2 2 2 3 3" xfId="52776"/>
    <cellStyle name="Vírgula 8 3 5 2 2 2 4" xfId="52777"/>
    <cellStyle name="Vírgula 8 3 5 2 2 2 5" xfId="52778"/>
    <cellStyle name="Vírgula 8 3 5 2 2 2 6" xfId="52779"/>
    <cellStyle name="Vírgula 8 3 5 2 2 3" xfId="52780"/>
    <cellStyle name="Vírgula 8 3 5 2 2 3 2" xfId="52781"/>
    <cellStyle name="Vírgula 8 3 5 2 2 3 3" xfId="52782"/>
    <cellStyle name="Vírgula 8 3 5 2 2 3 4" xfId="52783"/>
    <cellStyle name="Vírgula 8 3 5 2 2 4" xfId="52784"/>
    <cellStyle name="Vírgula 8 3 5 2 2 4 2" xfId="52785"/>
    <cellStyle name="Vírgula 8 3 5 2 2 4 3" xfId="52786"/>
    <cellStyle name="Vírgula 8 3 5 2 2 4 4" xfId="52787"/>
    <cellStyle name="Vírgula 8 3 5 2 2 5" xfId="52788"/>
    <cellStyle name="Vírgula 8 3 5 2 2 5 2" xfId="52789"/>
    <cellStyle name="Vírgula 8 3 5 2 2 5 3" xfId="52790"/>
    <cellStyle name="Vírgula 8 3 5 2 2 5 4" xfId="52791"/>
    <cellStyle name="Vírgula 8 3 5 2 2 6" xfId="52792"/>
    <cellStyle name="Vírgula 8 3 5 2 2 6 2" xfId="52793"/>
    <cellStyle name="Vírgula 8 3 5 2 2 6 3" xfId="52794"/>
    <cellStyle name="Vírgula 8 3 5 2 2 7" xfId="52795"/>
    <cellStyle name="Vírgula 8 3 5 2 2 8" xfId="52796"/>
    <cellStyle name="Vírgula 8 3 5 2 2 9" xfId="52797"/>
    <cellStyle name="Vírgula 8 3 5 2 3" xfId="52798"/>
    <cellStyle name="Vírgula 8 3 5 2 3 2" xfId="52799"/>
    <cellStyle name="Vírgula 8 3 5 2 3 2 2" xfId="52800"/>
    <cellStyle name="Vírgula 8 3 5 2 3 2 3" xfId="52801"/>
    <cellStyle name="Vírgula 8 3 5 2 3 2 4" xfId="52802"/>
    <cellStyle name="Vírgula 8 3 5 2 3 3" xfId="52803"/>
    <cellStyle name="Vírgula 8 3 5 2 3 3 2" xfId="52804"/>
    <cellStyle name="Vírgula 8 3 5 2 3 3 3" xfId="52805"/>
    <cellStyle name="Vírgula 8 3 5 2 3 4" xfId="52806"/>
    <cellStyle name="Vírgula 8 3 5 2 3 5" xfId="52807"/>
    <cellStyle name="Vírgula 8 3 5 2 3 6" xfId="52808"/>
    <cellStyle name="Vírgula 8 3 5 2 4" xfId="52809"/>
    <cellStyle name="Vírgula 8 3 5 2 4 2" xfId="52810"/>
    <cellStyle name="Vírgula 8 3 5 2 4 3" xfId="52811"/>
    <cellStyle name="Vírgula 8 3 5 2 4 4" xfId="52812"/>
    <cellStyle name="Vírgula 8 3 5 2 5" xfId="52813"/>
    <cellStyle name="Vírgula 8 3 5 2 5 2" xfId="52814"/>
    <cellStyle name="Vírgula 8 3 5 2 5 3" xfId="52815"/>
    <cellStyle name="Vírgula 8 3 5 2 5 4" xfId="52816"/>
    <cellStyle name="Vírgula 8 3 5 2 6" xfId="52817"/>
    <cellStyle name="Vírgula 8 3 5 2 6 2" xfId="52818"/>
    <cellStyle name="Vírgula 8 3 5 2 6 3" xfId="52819"/>
    <cellStyle name="Vírgula 8 3 5 2 6 4" xfId="52820"/>
    <cellStyle name="Vírgula 8 3 5 2 7" xfId="52821"/>
    <cellStyle name="Vírgula 8 3 5 2 7 2" xfId="52822"/>
    <cellStyle name="Vírgula 8 3 5 2 7 3" xfId="52823"/>
    <cellStyle name="Vírgula 8 3 5 2 8" xfId="52824"/>
    <cellStyle name="Vírgula 8 3 5 2 9" xfId="52825"/>
    <cellStyle name="Vírgula 8 3 5 3" xfId="52826"/>
    <cellStyle name="Vírgula 8 3 5 3 2" xfId="52827"/>
    <cellStyle name="Vírgula 8 3 5 3 2 2" xfId="52828"/>
    <cellStyle name="Vírgula 8 3 5 3 2 2 2" xfId="52829"/>
    <cellStyle name="Vírgula 8 3 5 3 2 2 3" xfId="52830"/>
    <cellStyle name="Vírgula 8 3 5 3 2 2 4" xfId="52831"/>
    <cellStyle name="Vírgula 8 3 5 3 2 3" xfId="52832"/>
    <cellStyle name="Vírgula 8 3 5 3 2 3 2" xfId="52833"/>
    <cellStyle name="Vírgula 8 3 5 3 2 3 3" xfId="52834"/>
    <cellStyle name="Vírgula 8 3 5 3 2 4" xfId="52835"/>
    <cellStyle name="Vírgula 8 3 5 3 2 5" xfId="52836"/>
    <cellStyle name="Vírgula 8 3 5 3 2 6" xfId="52837"/>
    <cellStyle name="Vírgula 8 3 5 3 3" xfId="52838"/>
    <cellStyle name="Vírgula 8 3 5 3 3 2" xfId="52839"/>
    <cellStyle name="Vírgula 8 3 5 3 3 3" xfId="52840"/>
    <cellStyle name="Vírgula 8 3 5 3 3 4" xfId="52841"/>
    <cellStyle name="Vírgula 8 3 5 3 4" xfId="52842"/>
    <cellStyle name="Vírgula 8 3 5 3 4 2" xfId="52843"/>
    <cellStyle name="Vírgula 8 3 5 3 4 3" xfId="52844"/>
    <cellStyle name="Vírgula 8 3 5 3 4 4" xfId="52845"/>
    <cellStyle name="Vírgula 8 3 5 3 5" xfId="52846"/>
    <cellStyle name="Vírgula 8 3 5 3 5 2" xfId="52847"/>
    <cellStyle name="Vírgula 8 3 5 3 5 3" xfId="52848"/>
    <cellStyle name="Vírgula 8 3 5 3 5 4" xfId="52849"/>
    <cellStyle name="Vírgula 8 3 5 3 6" xfId="52850"/>
    <cellStyle name="Vírgula 8 3 5 3 6 2" xfId="52851"/>
    <cellStyle name="Vírgula 8 3 5 3 6 3" xfId="52852"/>
    <cellStyle name="Vírgula 8 3 5 3 7" xfId="52853"/>
    <cellStyle name="Vírgula 8 3 5 3 8" xfId="52854"/>
    <cellStyle name="Vírgula 8 3 5 3 9" xfId="52855"/>
    <cellStyle name="Vírgula 8 3 5 4" xfId="52856"/>
    <cellStyle name="Vírgula 8 3 5 4 2" xfId="52857"/>
    <cellStyle name="Vírgula 8 3 5 4 2 2" xfId="52858"/>
    <cellStyle name="Vírgula 8 3 5 4 2 3" xfId="52859"/>
    <cellStyle name="Vírgula 8 3 5 4 2 4" xfId="52860"/>
    <cellStyle name="Vírgula 8 3 5 4 3" xfId="52861"/>
    <cellStyle name="Vírgula 8 3 5 4 3 2" xfId="52862"/>
    <cellStyle name="Vírgula 8 3 5 4 3 3" xfId="52863"/>
    <cellStyle name="Vírgula 8 3 5 4 4" xfId="52864"/>
    <cellStyle name="Vírgula 8 3 5 4 5" xfId="52865"/>
    <cellStyle name="Vírgula 8 3 5 4 6" xfId="52866"/>
    <cellStyle name="Vírgula 8 3 5 5" xfId="52867"/>
    <cellStyle name="Vírgula 8 3 5 5 2" xfId="52868"/>
    <cellStyle name="Vírgula 8 3 5 5 3" xfId="52869"/>
    <cellStyle name="Vírgula 8 3 5 5 4" xfId="52870"/>
    <cellStyle name="Vírgula 8 3 5 6" xfId="52871"/>
    <cellStyle name="Vírgula 8 3 5 6 2" xfId="52872"/>
    <cellStyle name="Vírgula 8 3 5 6 3" xfId="52873"/>
    <cellStyle name="Vírgula 8 3 5 6 4" xfId="52874"/>
    <cellStyle name="Vírgula 8 3 5 7" xfId="52875"/>
    <cellStyle name="Vírgula 8 3 5 7 2" xfId="52876"/>
    <cellStyle name="Vírgula 8 3 5 7 3" xfId="52877"/>
    <cellStyle name="Vírgula 8 3 5 7 4" xfId="52878"/>
    <cellStyle name="Vírgula 8 3 5 8" xfId="52879"/>
    <cellStyle name="Vírgula 8 3 5 8 2" xfId="52880"/>
    <cellStyle name="Vírgula 8 3 5 8 3" xfId="52881"/>
    <cellStyle name="Vírgula 8 3 5 9" xfId="52882"/>
    <cellStyle name="Vírgula 8 3 6" xfId="52883"/>
    <cellStyle name="Vírgula 8 3 6 10" xfId="52884"/>
    <cellStyle name="Vírgula 8 3 6 11" xfId="52885"/>
    <cellStyle name="Vírgula 8 3 6 2" xfId="52886"/>
    <cellStyle name="Vírgula 8 3 6 2 10" xfId="52887"/>
    <cellStyle name="Vírgula 8 3 6 2 2" xfId="52888"/>
    <cellStyle name="Vírgula 8 3 6 2 2 2" xfId="52889"/>
    <cellStyle name="Vírgula 8 3 6 2 2 2 2" xfId="52890"/>
    <cellStyle name="Vírgula 8 3 6 2 2 2 2 2" xfId="52891"/>
    <cellStyle name="Vírgula 8 3 6 2 2 2 2 3" xfId="52892"/>
    <cellStyle name="Vírgula 8 3 6 2 2 2 2 4" xfId="52893"/>
    <cellStyle name="Vírgula 8 3 6 2 2 2 3" xfId="52894"/>
    <cellStyle name="Vírgula 8 3 6 2 2 2 3 2" xfId="52895"/>
    <cellStyle name="Vírgula 8 3 6 2 2 2 3 3" xfId="52896"/>
    <cellStyle name="Vírgula 8 3 6 2 2 2 4" xfId="52897"/>
    <cellStyle name="Vírgula 8 3 6 2 2 2 5" xfId="52898"/>
    <cellStyle name="Vírgula 8 3 6 2 2 2 6" xfId="52899"/>
    <cellStyle name="Vírgula 8 3 6 2 2 3" xfId="52900"/>
    <cellStyle name="Vírgula 8 3 6 2 2 3 2" xfId="52901"/>
    <cellStyle name="Vírgula 8 3 6 2 2 3 3" xfId="52902"/>
    <cellStyle name="Vírgula 8 3 6 2 2 3 4" xfId="52903"/>
    <cellStyle name="Vírgula 8 3 6 2 2 4" xfId="52904"/>
    <cellStyle name="Vírgula 8 3 6 2 2 4 2" xfId="52905"/>
    <cellStyle name="Vírgula 8 3 6 2 2 4 3" xfId="52906"/>
    <cellStyle name="Vírgula 8 3 6 2 2 4 4" xfId="52907"/>
    <cellStyle name="Vírgula 8 3 6 2 2 5" xfId="52908"/>
    <cellStyle name="Vírgula 8 3 6 2 2 5 2" xfId="52909"/>
    <cellStyle name="Vírgula 8 3 6 2 2 5 3" xfId="52910"/>
    <cellStyle name="Vírgula 8 3 6 2 2 5 4" xfId="52911"/>
    <cellStyle name="Vírgula 8 3 6 2 2 6" xfId="52912"/>
    <cellStyle name="Vírgula 8 3 6 2 2 6 2" xfId="52913"/>
    <cellStyle name="Vírgula 8 3 6 2 2 6 3" xfId="52914"/>
    <cellStyle name="Vírgula 8 3 6 2 2 7" xfId="52915"/>
    <cellStyle name="Vírgula 8 3 6 2 2 8" xfId="52916"/>
    <cellStyle name="Vírgula 8 3 6 2 2 9" xfId="52917"/>
    <cellStyle name="Vírgula 8 3 6 2 3" xfId="52918"/>
    <cellStyle name="Vírgula 8 3 6 2 3 2" xfId="52919"/>
    <cellStyle name="Vírgula 8 3 6 2 3 2 2" xfId="52920"/>
    <cellStyle name="Vírgula 8 3 6 2 3 2 3" xfId="52921"/>
    <cellStyle name="Vírgula 8 3 6 2 3 2 4" xfId="52922"/>
    <cellStyle name="Vírgula 8 3 6 2 3 3" xfId="52923"/>
    <cellStyle name="Vírgula 8 3 6 2 3 3 2" xfId="52924"/>
    <cellStyle name="Vírgula 8 3 6 2 3 3 3" xfId="52925"/>
    <cellStyle name="Vírgula 8 3 6 2 3 4" xfId="52926"/>
    <cellStyle name="Vírgula 8 3 6 2 3 5" xfId="52927"/>
    <cellStyle name="Vírgula 8 3 6 2 3 6" xfId="52928"/>
    <cellStyle name="Vírgula 8 3 6 2 4" xfId="52929"/>
    <cellStyle name="Vírgula 8 3 6 2 4 2" xfId="52930"/>
    <cellStyle name="Vírgula 8 3 6 2 4 3" xfId="52931"/>
    <cellStyle name="Vírgula 8 3 6 2 4 4" xfId="52932"/>
    <cellStyle name="Vírgula 8 3 6 2 5" xfId="52933"/>
    <cellStyle name="Vírgula 8 3 6 2 5 2" xfId="52934"/>
    <cellStyle name="Vírgula 8 3 6 2 5 3" xfId="52935"/>
    <cellStyle name="Vírgula 8 3 6 2 5 4" xfId="52936"/>
    <cellStyle name="Vírgula 8 3 6 2 6" xfId="52937"/>
    <cellStyle name="Vírgula 8 3 6 2 6 2" xfId="52938"/>
    <cellStyle name="Vírgula 8 3 6 2 6 3" xfId="52939"/>
    <cellStyle name="Vírgula 8 3 6 2 6 4" xfId="52940"/>
    <cellStyle name="Vírgula 8 3 6 2 7" xfId="52941"/>
    <cellStyle name="Vírgula 8 3 6 2 7 2" xfId="52942"/>
    <cellStyle name="Vírgula 8 3 6 2 7 3" xfId="52943"/>
    <cellStyle name="Vírgula 8 3 6 2 8" xfId="52944"/>
    <cellStyle name="Vírgula 8 3 6 2 9" xfId="52945"/>
    <cellStyle name="Vírgula 8 3 6 3" xfId="52946"/>
    <cellStyle name="Vírgula 8 3 6 3 2" xfId="52947"/>
    <cellStyle name="Vírgula 8 3 6 3 2 2" xfId="52948"/>
    <cellStyle name="Vírgula 8 3 6 3 2 2 2" xfId="52949"/>
    <cellStyle name="Vírgula 8 3 6 3 2 2 3" xfId="52950"/>
    <cellStyle name="Vírgula 8 3 6 3 2 2 4" xfId="52951"/>
    <cellStyle name="Vírgula 8 3 6 3 2 3" xfId="52952"/>
    <cellStyle name="Vírgula 8 3 6 3 2 3 2" xfId="52953"/>
    <cellStyle name="Vírgula 8 3 6 3 2 3 3" xfId="52954"/>
    <cellStyle name="Vírgula 8 3 6 3 2 4" xfId="52955"/>
    <cellStyle name="Vírgula 8 3 6 3 2 5" xfId="52956"/>
    <cellStyle name="Vírgula 8 3 6 3 2 6" xfId="52957"/>
    <cellStyle name="Vírgula 8 3 6 3 3" xfId="52958"/>
    <cellStyle name="Vírgula 8 3 6 3 3 2" xfId="52959"/>
    <cellStyle name="Vírgula 8 3 6 3 3 3" xfId="52960"/>
    <cellStyle name="Vírgula 8 3 6 3 3 4" xfId="52961"/>
    <cellStyle name="Vírgula 8 3 6 3 4" xfId="52962"/>
    <cellStyle name="Vírgula 8 3 6 3 4 2" xfId="52963"/>
    <cellStyle name="Vírgula 8 3 6 3 4 3" xfId="52964"/>
    <cellStyle name="Vírgula 8 3 6 3 4 4" xfId="52965"/>
    <cellStyle name="Vírgula 8 3 6 3 5" xfId="52966"/>
    <cellStyle name="Vírgula 8 3 6 3 5 2" xfId="52967"/>
    <cellStyle name="Vírgula 8 3 6 3 5 3" xfId="52968"/>
    <cellStyle name="Vírgula 8 3 6 3 5 4" xfId="52969"/>
    <cellStyle name="Vírgula 8 3 6 3 6" xfId="52970"/>
    <cellStyle name="Vírgula 8 3 6 3 6 2" xfId="52971"/>
    <cellStyle name="Vírgula 8 3 6 3 6 3" xfId="52972"/>
    <cellStyle name="Vírgula 8 3 6 3 7" xfId="52973"/>
    <cellStyle name="Vírgula 8 3 6 3 8" xfId="52974"/>
    <cellStyle name="Vírgula 8 3 6 3 9" xfId="52975"/>
    <cellStyle name="Vírgula 8 3 6 4" xfId="52976"/>
    <cellStyle name="Vírgula 8 3 6 4 2" xfId="52977"/>
    <cellStyle name="Vírgula 8 3 6 4 2 2" xfId="52978"/>
    <cellStyle name="Vírgula 8 3 6 4 2 3" xfId="52979"/>
    <cellStyle name="Vírgula 8 3 6 4 2 4" xfId="52980"/>
    <cellStyle name="Vírgula 8 3 6 4 3" xfId="52981"/>
    <cellStyle name="Vírgula 8 3 6 4 3 2" xfId="52982"/>
    <cellStyle name="Vírgula 8 3 6 4 3 3" xfId="52983"/>
    <cellStyle name="Vírgula 8 3 6 4 4" xfId="52984"/>
    <cellStyle name="Vírgula 8 3 6 4 5" xfId="52985"/>
    <cellStyle name="Vírgula 8 3 6 4 6" xfId="52986"/>
    <cellStyle name="Vírgula 8 3 6 5" xfId="52987"/>
    <cellStyle name="Vírgula 8 3 6 5 2" xfId="52988"/>
    <cellStyle name="Vírgula 8 3 6 5 3" xfId="52989"/>
    <cellStyle name="Vírgula 8 3 6 5 4" xfId="52990"/>
    <cellStyle name="Vírgula 8 3 6 6" xfId="52991"/>
    <cellStyle name="Vírgula 8 3 6 6 2" xfId="52992"/>
    <cellStyle name="Vírgula 8 3 6 6 3" xfId="52993"/>
    <cellStyle name="Vírgula 8 3 6 6 4" xfId="52994"/>
    <cellStyle name="Vírgula 8 3 6 7" xfId="52995"/>
    <cellStyle name="Vírgula 8 3 6 7 2" xfId="52996"/>
    <cellStyle name="Vírgula 8 3 6 7 3" xfId="52997"/>
    <cellStyle name="Vírgula 8 3 6 7 4" xfId="52998"/>
    <cellStyle name="Vírgula 8 3 6 8" xfId="52999"/>
    <cellStyle name="Vírgula 8 3 6 8 2" xfId="53000"/>
    <cellStyle name="Vírgula 8 3 6 8 3" xfId="53001"/>
    <cellStyle name="Vírgula 8 3 6 9" xfId="53002"/>
    <cellStyle name="Vírgula 8 3 7" xfId="53003"/>
    <cellStyle name="Vírgula 8 3 7 10" xfId="53004"/>
    <cellStyle name="Vírgula 8 3 7 2" xfId="53005"/>
    <cellStyle name="Vírgula 8 3 7 2 2" xfId="53006"/>
    <cellStyle name="Vírgula 8 3 7 2 2 2" xfId="53007"/>
    <cellStyle name="Vírgula 8 3 7 2 2 2 2" xfId="53008"/>
    <cellStyle name="Vírgula 8 3 7 2 2 2 3" xfId="53009"/>
    <cellStyle name="Vírgula 8 3 7 2 2 2 4" xfId="53010"/>
    <cellStyle name="Vírgula 8 3 7 2 2 3" xfId="53011"/>
    <cellStyle name="Vírgula 8 3 7 2 2 3 2" xfId="53012"/>
    <cellStyle name="Vírgula 8 3 7 2 2 3 3" xfId="53013"/>
    <cellStyle name="Vírgula 8 3 7 2 2 4" xfId="53014"/>
    <cellStyle name="Vírgula 8 3 7 2 2 5" xfId="53015"/>
    <cellStyle name="Vírgula 8 3 7 2 2 6" xfId="53016"/>
    <cellStyle name="Vírgula 8 3 7 2 3" xfId="53017"/>
    <cellStyle name="Vírgula 8 3 7 2 3 2" xfId="53018"/>
    <cellStyle name="Vírgula 8 3 7 2 3 3" xfId="53019"/>
    <cellStyle name="Vírgula 8 3 7 2 3 4" xfId="53020"/>
    <cellStyle name="Vírgula 8 3 7 2 4" xfId="53021"/>
    <cellStyle name="Vírgula 8 3 7 2 4 2" xfId="53022"/>
    <cellStyle name="Vírgula 8 3 7 2 4 3" xfId="53023"/>
    <cellStyle name="Vírgula 8 3 7 2 4 4" xfId="53024"/>
    <cellStyle name="Vírgula 8 3 7 2 5" xfId="53025"/>
    <cellStyle name="Vírgula 8 3 7 2 5 2" xfId="53026"/>
    <cellStyle name="Vírgula 8 3 7 2 5 3" xfId="53027"/>
    <cellStyle name="Vírgula 8 3 7 2 5 4" xfId="53028"/>
    <cellStyle name="Vírgula 8 3 7 2 6" xfId="53029"/>
    <cellStyle name="Vírgula 8 3 7 2 6 2" xfId="53030"/>
    <cellStyle name="Vírgula 8 3 7 2 6 3" xfId="53031"/>
    <cellStyle name="Vírgula 8 3 7 2 7" xfId="53032"/>
    <cellStyle name="Vírgula 8 3 7 2 8" xfId="53033"/>
    <cellStyle name="Vírgula 8 3 7 2 9" xfId="53034"/>
    <cellStyle name="Vírgula 8 3 7 3" xfId="53035"/>
    <cellStyle name="Vírgula 8 3 7 3 2" xfId="53036"/>
    <cellStyle name="Vírgula 8 3 7 3 2 2" xfId="53037"/>
    <cellStyle name="Vírgula 8 3 7 3 2 3" xfId="53038"/>
    <cellStyle name="Vírgula 8 3 7 3 2 4" xfId="53039"/>
    <cellStyle name="Vírgula 8 3 7 3 3" xfId="53040"/>
    <cellStyle name="Vírgula 8 3 7 3 3 2" xfId="53041"/>
    <cellStyle name="Vírgula 8 3 7 3 3 3" xfId="53042"/>
    <cellStyle name="Vírgula 8 3 7 3 4" xfId="53043"/>
    <cellStyle name="Vírgula 8 3 7 3 5" xfId="53044"/>
    <cellStyle name="Vírgula 8 3 7 3 6" xfId="53045"/>
    <cellStyle name="Vírgula 8 3 7 4" xfId="53046"/>
    <cellStyle name="Vírgula 8 3 7 4 2" xfId="53047"/>
    <cellStyle name="Vírgula 8 3 7 4 3" xfId="53048"/>
    <cellStyle name="Vírgula 8 3 7 4 4" xfId="53049"/>
    <cellStyle name="Vírgula 8 3 7 5" xfId="53050"/>
    <cellStyle name="Vírgula 8 3 7 5 2" xfId="53051"/>
    <cellStyle name="Vírgula 8 3 7 5 3" xfId="53052"/>
    <cellStyle name="Vírgula 8 3 7 5 4" xfId="53053"/>
    <cellStyle name="Vírgula 8 3 7 6" xfId="53054"/>
    <cellStyle name="Vírgula 8 3 7 6 2" xfId="53055"/>
    <cellStyle name="Vírgula 8 3 7 6 3" xfId="53056"/>
    <cellStyle name="Vírgula 8 3 7 6 4" xfId="53057"/>
    <cellStyle name="Vírgula 8 3 7 7" xfId="53058"/>
    <cellStyle name="Vírgula 8 3 7 7 2" xfId="53059"/>
    <cellStyle name="Vírgula 8 3 7 7 3" xfId="53060"/>
    <cellStyle name="Vírgula 8 3 7 8" xfId="53061"/>
    <cellStyle name="Vírgula 8 3 7 9" xfId="53062"/>
    <cellStyle name="Vírgula 8 3 8" xfId="53063"/>
    <cellStyle name="Vírgula 8 3 8 2" xfId="53064"/>
    <cellStyle name="Vírgula 8 3 8 2 2" xfId="53065"/>
    <cellStyle name="Vírgula 8 3 8 2 2 2" xfId="53066"/>
    <cellStyle name="Vírgula 8 3 8 2 2 3" xfId="53067"/>
    <cellStyle name="Vírgula 8 3 8 2 2 4" xfId="53068"/>
    <cellStyle name="Vírgula 8 3 8 2 3" xfId="53069"/>
    <cellStyle name="Vírgula 8 3 8 2 3 2" xfId="53070"/>
    <cellStyle name="Vírgula 8 3 8 2 3 3" xfId="53071"/>
    <cellStyle name="Vírgula 8 3 8 2 4" xfId="53072"/>
    <cellStyle name="Vírgula 8 3 8 2 5" xfId="53073"/>
    <cellStyle name="Vírgula 8 3 8 2 6" xfId="53074"/>
    <cellStyle name="Vírgula 8 3 8 3" xfId="53075"/>
    <cellStyle name="Vírgula 8 3 8 3 2" xfId="53076"/>
    <cellStyle name="Vírgula 8 3 8 3 3" xfId="53077"/>
    <cellStyle name="Vírgula 8 3 8 3 4" xfId="53078"/>
    <cellStyle name="Vírgula 8 3 8 4" xfId="53079"/>
    <cellStyle name="Vírgula 8 3 8 4 2" xfId="53080"/>
    <cellStyle name="Vírgula 8 3 8 4 3" xfId="53081"/>
    <cellStyle name="Vírgula 8 3 8 4 4" xfId="53082"/>
    <cellStyle name="Vírgula 8 3 8 5" xfId="53083"/>
    <cellStyle name="Vírgula 8 3 8 5 2" xfId="53084"/>
    <cellStyle name="Vírgula 8 3 8 5 3" xfId="53085"/>
    <cellStyle name="Vírgula 8 3 8 5 4" xfId="53086"/>
    <cellStyle name="Vírgula 8 3 8 6" xfId="53087"/>
    <cellStyle name="Vírgula 8 3 8 6 2" xfId="53088"/>
    <cellStyle name="Vírgula 8 3 8 6 3" xfId="53089"/>
    <cellStyle name="Vírgula 8 3 8 7" xfId="53090"/>
    <cellStyle name="Vírgula 8 3 8 8" xfId="53091"/>
    <cellStyle name="Vírgula 8 3 8 9" xfId="53092"/>
    <cellStyle name="Vírgula 8 3 9" xfId="53093"/>
    <cellStyle name="Vírgula 8 3 9 2" xfId="53094"/>
    <cellStyle name="Vírgula 8 3 9 2 2" xfId="53095"/>
    <cellStyle name="Vírgula 8 3 9 2 2 2" xfId="53096"/>
    <cellStyle name="Vírgula 8 3 9 2 2 3" xfId="53097"/>
    <cellStyle name="Vírgula 8 3 9 2 2 4" xfId="53098"/>
    <cellStyle name="Vírgula 8 3 9 2 3" xfId="53099"/>
    <cellStyle name="Vírgula 8 3 9 2 3 2" xfId="53100"/>
    <cellStyle name="Vírgula 8 3 9 2 3 3" xfId="53101"/>
    <cellStyle name="Vírgula 8 3 9 2 4" xfId="53102"/>
    <cellStyle name="Vírgula 8 3 9 2 5" xfId="53103"/>
    <cellStyle name="Vírgula 8 3 9 2 6" xfId="53104"/>
    <cellStyle name="Vírgula 8 3 9 3" xfId="53105"/>
    <cellStyle name="Vírgula 8 3 9 3 2" xfId="53106"/>
    <cellStyle name="Vírgula 8 3 9 3 3" xfId="53107"/>
    <cellStyle name="Vírgula 8 3 9 3 4" xfId="53108"/>
    <cellStyle name="Vírgula 8 3 9 4" xfId="53109"/>
    <cellStyle name="Vírgula 8 3 9 4 2" xfId="53110"/>
    <cellStyle name="Vírgula 8 3 9 4 3" xfId="53111"/>
    <cellStyle name="Vírgula 8 3 9 4 4" xfId="53112"/>
    <cellStyle name="Vírgula 8 3 9 5" xfId="53113"/>
    <cellStyle name="Vírgula 8 3 9 5 2" xfId="53114"/>
    <cellStyle name="Vírgula 8 3 9 5 3" xfId="53115"/>
    <cellStyle name="Vírgula 8 3 9 5 4" xfId="53116"/>
    <cellStyle name="Vírgula 8 3 9 6" xfId="53117"/>
    <cellStyle name="Vírgula 8 3 9 6 2" xfId="53118"/>
    <cellStyle name="Vírgula 8 3 9 6 3" xfId="53119"/>
    <cellStyle name="Vírgula 8 3 9 7" xfId="53120"/>
    <cellStyle name="Vírgula 8 3 9 8" xfId="53121"/>
    <cellStyle name="Vírgula 8 3 9 9" xfId="53122"/>
    <cellStyle name="Vírgula 8 4" xfId="236"/>
    <cellStyle name="Vírgula 8 4 10" xfId="53123"/>
    <cellStyle name="Vírgula 8 4 10 2" xfId="53124"/>
    <cellStyle name="Vírgula 8 4 10 3" xfId="53125"/>
    <cellStyle name="Vírgula 8 4 10 4" xfId="53126"/>
    <cellStyle name="Vírgula 8 4 11" xfId="53127"/>
    <cellStyle name="Vírgula 8 4 11 2" xfId="53128"/>
    <cellStyle name="Vírgula 8 4 11 3" xfId="53129"/>
    <cellStyle name="Vírgula 8 4 12" xfId="53130"/>
    <cellStyle name="Vírgula 8 4 13" xfId="53131"/>
    <cellStyle name="Vírgula 8 4 14" xfId="53132"/>
    <cellStyle name="Vírgula 8 4 2" xfId="53133"/>
    <cellStyle name="Vírgula 8 4 2 10" xfId="53134"/>
    <cellStyle name="Vírgula 8 4 2 11" xfId="53135"/>
    <cellStyle name="Vírgula 8 4 2 2" xfId="53136"/>
    <cellStyle name="Vírgula 8 4 2 2 10" xfId="53137"/>
    <cellStyle name="Vírgula 8 4 2 2 2" xfId="53138"/>
    <cellStyle name="Vírgula 8 4 2 2 2 2" xfId="53139"/>
    <cellStyle name="Vírgula 8 4 2 2 2 2 2" xfId="53140"/>
    <cellStyle name="Vírgula 8 4 2 2 2 2 2 2" xfId="53141"/>
    <cellStyle name="Vírgula 8 4 2 2 2 2 2 3" xfId="53142"/>
    <cellStyle name="Vírgula 8 4 2 2 2 2 2 4" xfId="53143"/>
    <cellStyle name="Vírgula 8 4 2 2 2 2 3" xfId="53144"/>
    <cellStyle name="Vírgula 8 4 2 2 2 2 3 2" xfId="53145"/>
    <cellStyle name="Vírgula 8 4 2 2 2 2 3 3" xfId="53146"/>
    <cellStyle name="Vírgula 8 4 2 2 2 2 4" xfId="53147"/>
    <cellStyle name="Vírgula 8 4 2 2 2 2 5" xfId="53148"/>
    <cellStyle name="Vírgula 8 4 2 2 2 2 6" xfId="53149"/>
    <cellStyle name="Vírgula 8 4 2 2 2 3" xfId="53150"/>
    <cellStyle name="Vírgula 8 4 2 2 2 3 2" xfId="53151"/>
    <cellStyle name="Vírgula 8 4 2 2 2 3 3" xfId="53152"/>
    <cellStyle name="Vírgula 8 4 2 2 2 3 4" xfId="53153"/>
    <cellStyle name="Vírgula 8 4 2 2 2 4" xfId="53154"/>
    <cellStyle name="Vírgula 8 4 2 2 2 4 2" xfId="53155"/>
    <cellStyle name="Vírgula 8 4 2 2 2 4 3" xfId="53156"/>
    <cellStyle name="Vírgula 8 4 2 2 2 4 4" xfId="53157"/>
    <cellStyle name="Vírgula 8 4 2 2 2 5" xfId="53158"/>
    <cellStyle name="Vírgula 8 4 2 2 2 5 2" xfId="53159"/>
    <cellStyle name="Vírgula 8 4 2 2 2 5 3" xfId="53160"/>
    <cellStyle name="Vírgula 8 4 2 2 2 5 4" xfId="53161"/>
    <cellStyle name="Vírgula 8 4 2 2 2 6" xfId="53162"/>
    <cellStyle name="Vírgula 8 4 2 2 2 6 2" xfId="53163"/>
    <cellStyle name="Vírgula 8 4 2 2 2 6 3" xfId="53164"/>
    <cellStyle name="Vírgula 8 4 2 2 2 7" xfId="53165"/>
    <cellStyle name="Vírgula 8 4 2 2 2 8" xfId="53166"/>
    <cellStyle name="Vírgula 8 4 2 2 2 9" xfId="53167"/>
    <cellStyle name="Vírgula 8 4 2 2 3" xfId="53168"/>
    <cellStyle name="Vírgula 8 4 2 2 3 2" xfId="53169"/>
    <cellStyle name="Vírgula 8 4 2 2 3 2 2" xfId="53170"/>
    <cellStyle name="Vírgula 8 4 2 2 3 2 3" xfId="53171"/>
    <cellStyle name="Vírgula 8 4 2 2 3 2 4" xfId="53172"/>
    <cellStyle name="Vírgula 8 4 2 2 3 3" xfId="53173"/>
    <cellStyle name="Vírgula 8 4 2 2 3 3 2" xfId="53174"/>
    <cellStyle name="Vírgula 8 4 2 2 3 3 3" xfId="53175"/>
    <cellStyle name="Vírgula 8 4 2 2 3 4" xfId="53176"/>
    <cellStyle name="Vírgula 8 4 2 2 3 5" xfId="53177"/>
    <cellStyle name="Vírgula 8 4 2 2 3 6" xfId="53178"/>
    <cellStyle name="Vírgula 8 4 2 2 4" xfId="53179"/>
    <cellStyle name="Vírgula 8 4 2 2 4 2" xfId="53180"/>
    <cellStyle name="Vírgula 8 4 2 2 4 3" xfId="53181"/>
    <cellStyle name="Vírgula 8 4 2 2 4 4" xfId="53182"/>
    <cellStyle name="Vírgula 8 4 2 2 5" xfId="53183"/>
    <cellStyle name="Vírgula 8 4 2 2 5 2" xfId="53184"/>
    <cellStyle name="Vírgula 8 4 2 2 5 3" xfId="53185"/>
    <cellStyle name="Vírgula 8 4 2 2 5 4" xfId="53186"/>
    <cellStyle name="Vírgula 8 4 2 2 6" xfId="53187"/>
    <cellStyle name="Vírgula 8 4 2 2 6 2" xfId="53188"/>
    <cellStyle name="Vírgula 8 4 2 2 6 3" xfId="53189"/>
    <cellStyle name="Vírgula 8 4 2 2 6 4" xfId="53190"/>
    <cellStyle name="Vírgula 8 4 2 2 7" xfId="53191"/>
    <cellStyle name="Vírgula 8 4 2 2 7 2" xfId="53192"/>
    <cellStyle name="Vírgula 8 4 2 2 7 3" xfId="53193"/>
    <cellStyle name="Vírgula 8 4 2 2 8" xfId="53194"/>
    <cellStyle name="Vírgula 8 4 2 2 9" xfId="53195"/>
    <cellStyle name="Vírgula 8 4 2 3" xfId="53196"/>
    <cellStyle name="Vírgula 8 4 2 3 2" xfId="53197"/>
    <cellStyle name="Vírgula 8 4 2 3 2 2" xfId="53198"/>
    <cellStyle name="Vírgula 8 4 2 3 2 2 2" xfId="53199"/>
    <cellStyle name="Vírgula 8 4 2 3 2 2 3" xfId="53200"/>
    <cellStyle name="Vírgula 8 4 2 3 2 2 4" xfId="53201"/>
    <cellStyle name="Vírgula 8 4 2 3 2 3" xfId="53202"/>
    <cellStyle name="Vírgula 8 4 2 3 2 3 2" xfId="53203"/>
    <cellStyle name="Vírgula 8 4 2 3 2 3 3" xfId="53204"/>
    <cellStyle name="Vírgula 8 4 2 3 2 4" xfId="53205"/>
    <cellStyle name="Vírgula 8 4 2 3 2 5" xfId="53206"/>
    <cellStyle name="Vírgula 8 4 2 3 2 6" xfId="53207"/>
    <cellStyle name="Vírgula 8 4 2 3 3" xfId="53208"/>
    <cellStyle name="Vírgula 8 4 2 3 3 2" xfId="53209"/>
    <cellStyle name="Vírgula 8 4 2 3 3 3" xfId="53210"/>
    <cellStyle name="Vírgula 8 4 2 3 3 4" xfId="53211"/>
    <cellStyle name="Vírgula 8 4 2 3 4" xfId="53212"/>
    <cellStyle name="Vírgula 8 4 2 3 4 2" xfId="53213"/>
    <cellStyle name="Vírgula 8 4 2 3 4 3" xfId="53214"/>
    <cellStyle name="Vírgula 8 4 2 3 4 4" xfId="53215"/>
    <cellStyle name="Vírgula 8 4 2 3 5" xfId="53216"/>
    <cellStyle name="Vírgula 8 4 2 3 5 2" xfId="53217"/>
    <cellStyle name="Vírgula 8 4 2 3 5 3" xfId="53218"/>
    <cellStyle name="Vírgula 8 4 2 3 5 4" xfId="53219"/>
    <cellStyle name="Vírgula 8 4 2 3 6" xfId="53220"/>
    <cellStyle name="Vírgula 8 4 2 3 6 2" xfId="53221"/>
    <cellStyle name="Vírgula 8 4 2 3 6 3" xfId="53222"/>
    <cellStyle name="Vírgula 8 4 2 3 7" xfId="53223"/>
    <cellStyle name="Vírgula 8 4 2 3 8" xfId="53224"/>
    <cellStyle name="Vírgula 8 4 2 3 9" xfId="53225"/>
    <cellStyle name="Vírgula 8 4 2 4" xfId="53226"/>
    <cellStyle name="Vírgula 8 4 2 4 2" xfId="53227"/>
    <cellStyle name="Vírgula 8 4 2 4 2 2" xfId="53228"/>
    <cellStyle name="Vírgula 8 4 2 4 2 3" xfId="53229"/>
    <cellStyle name="Vírgula 8 4 2 4 2 4" xfId="53230"/>
    <cellStyle name="Vírgula 8 4 2 4 3" xfId="53231"/>
    <cellStyle name="Vírgula 8 4 2 4 3 2" xfId="53232"/>
    <cellStyle name="Vírgula 8 4 2 4 3 3" xfId="53233"/>
    <cellStyle name="Vírgula 8 4 2 4 4" xfId="53234"/>
    <cellStyle name="Vírgula 8 4 2 4 5" xfId="53235"/>
    <cellStyle name="Vírgula 8 4 2 4 6" xfId="53236"/>
    <cellStyle name="Vírgula 8 4 2 5" xfId="53237"/>
    <cellStyle name="Vírgula 8 4 2 5 2" xfId="53238"/>
    <cellStyle name="Vírgula 8 4 2 5 3" xfId="53239"/>
    <cellStyle name="Vírgula 8 4 2 5 4" xfId="53240"/>
    <cellStyle name="Vírgula 8 4 2 6" xfId="53241"/>
    <cellStyle name="Vírgula 8 4 2 6 2" xfId="53242"/>
    <cellStyle name="Vírgula 8 4 2 6 3" xfId="53243"/>
    <cellStyle name="Vírgula 8 4 2 6 4" xfId="53244"/>
    <cellStyle name="Vírgula 8 4 2 7" xfId="53245"/>
    <cellStyle name="Vírgula 8 4 2 7 2" xfId="53246"/>
    <cellStyle name="Vírgula 8 4 2 7 3" xfId="53247"/>
    <cellStyle name="Vírgula 8 4 2 7 4" xfId="53248"/>
    <cellStyle name="Vírgula 8 4 2 8" xfId="53249"/>
    <cellStyle name="Vírgula 8 4 2 8 2" xfId="53250"/>
    <cellStyle name="Vírgula 8 4 2 8 3" xfId="53251"/>
    <cellStyle name="Vírgula 8 4 2 9" xfId="53252"/>
    <cellStyle name="Vírgula 8 4 3" xfId="53253"/>
    <cellStyle name="Vírgula 8 4 3 10" xfId="53254"/>
    <cellStyle name="Vírgula 8 4 3 2" xfId="53255"/>
    <cellStyle name="Vírgula 8 4 3 2 2" xfId="53256"/>
    <cellStyle name="Vírgula 8 4 3 2 2 2" xfId="53257"/>
    <cellStyle name="Vírgula 8 4 3 2 2 2 2" xfId="53258"/>
    <cellStyle name="Vírgula 8 4 3 2 2 2 3" xfId="53259"/>
    <cellStyle name="Vírgula 8 4 3 2 2 2 4" xfId="53260"/>
    <cellStyle name="Vírgula 8 4 3 2 2 3" xfId="53261"/>
    <cellStyle name="Vírgula 8 4 3 2 2 3 2" xfId="53262"/>
    <cellStyle name="Vírgula 8 4 3 2 2 3 3" xfId="53263"/>
    <cellStyle name="Vírgula 8 4 3 2 2 4" xfId="53264"/>
    <cellStyle name="Vírgula 8 4 3 2 2 5" xfId="53265"/>
    <cellStyle name="Vírgula 8 4 3 2 2 6" xfId="53266"/>
    <cellStyle name="Vírgula 8 4 3 2 3" xfId="53267"/>
    <cellStyle name="Vírgula 8 4 3 2 3 2" xfId="53268"/>
    <cellStyle name="Vírgula 8 4 3 2 3 3" xfId="53269"/>
    <cellStyle name="Vírgula 8 4 3 2 3 4" xfId="53270"/>
    <cellStyle name="Vírgula 8 4 3 2 4" xfId="53271"/>
    <cellStyle name="Vírgula 8 4 3 2 4 2" xfId="53272"/>
    <cellStyle name="Vírgula 8 4 3 2 4 3" xfId="53273"/>
    <cellStyle name="Vírgula 8 4 3 2 4 4" xfId="53274"/>
    <cellStyle name="Vírgula 8 4 3 2 5" xfId="53275"/>
    <cellStyle name="Vírgula 8 4 3 2 5 2" xfId="53276"/>
    <cellStyle name="Vírgula 8 4 3 2 5 3" xfId="53277"/>
    <cellStyle name="Vírgula 8 4 3 2 5 4" xfId="53278"/>
    <cellStyle name="Vírgula 8 4 3 2 6" xfId="53279"/>
    <cellStyle name="Vírgula 8 4 3 2 6 2" xfId="53280"/>
    <cellStyle name="Vírgula 8 4 3 2 6 3" xfId="53281"/>
    <cellStyle name="Vírgula 8 4 3 2 7" xfId="53282"/>
    <cellStyle name="Vírgula 8 4 3 2 8" xfId="53283"/>
    <cellStyle name="Vírgula 8 4 3 2 9" xfId="53284"/>
    <cellStyle name="Vírgula 8 4 3 3" xfId="53285"/>
    <cellStyle name="Vírgula 8 4 3 3 2" xfId="53286"/>
    <cellStyle name="Vírgula 8 4 3 3 2 2" xfId="53287"/>
    <cellStyle name="Vírgula 8 4 3 3 2 3" xfId="53288"/>
    <cellStyle name="Vírgula 8 4 3 3 2 4" xfId="53289"/>
    <cellStyle name="Vírgula 8 4 3 3 3" xfId="53290"/>
    <cellStyle name="Vírgula 8 4 3 3 3 2" xfId="53291"/>
    <cellStyle name="Vírgula 8 4 3 3 3 3" xfId="53292"/>
    <cellStyle name="Vírgula 8 4 3 3 4" xfId="53293"/>
    <cellStyle name="Vírgula 8 4 3 3 5" xfId="53294"/>
    <cellStyle name="Vírgula 8 4 3 3 6" xfId="53295"/>
    <cellStyle name="Vírgula 8 4 3 4" xfId="53296"/>
    <cellStyle name="Vírgula 8 4 3 4 2" xfId="53297"/>
    <cellStyle name="Vírgula 8 4 3 4 3" xfId="53298"/>
    <cellStyle name="Vírgula 8 4 3 4 4" xfId="53299"/>
    <cellStyle name="Vírgula 8 4 3 5" xfId="53300"/>
    <cellStyle name="Vírgula 8 4 3 5 2" xfId="53301"/>
    <cellStyle name="Vírgula 8 4 3 5 3" xfId="53302"/>
    <cellStyle name="Vírgula 8 4 3 5 4" xfId="53303"/>
    <cellStyle name="Vírgula 8 4 3 6" xfId="53304"/>
    <cellStyle name="Vírgula 8 4 3 6 2" xfId="53305"/>
    <cellStyle name="Vírgula 8 4 3 6 3" xfId="53306"/>
    <cellStyle name="Vírgula 8 4 3 6 4" xfId="53307"/>
    <cellStyle name="Vírgula 8 4 3 7" xfId="53308"/>
    <cellStyle name="Vírgula 8 4 3 7 2" xfId="53309"/>
    <cellStyle name="Vírgula 8 4 3 7 3" xfId="53310"/>
    <cellStyle name="Vírgula 8 4 3 8" xfId="53311"/>
    <cellStyle name="Vírgula 8 4 3 9" xfId="53312"/>
    <cellStyle name="Vírgula 8 4 4" xfId="53313"/>
    <cellStyle name="Vírgula 8 4 4 2" xfId="53314"/>
    <cellStyle name="Vírgula 8 4 4 2 2" xfId="53315"/>
    <cellStyle name="Vírgula 8 4 4 2 2 2" xfId="53316"/>
    <cellStyle name="Vírgula 8 4 4 2 2 3" xfId="53317"/>
    <cellStyle name="Vírgula 8 4 4 2 2 4" xfId="53318"/>
    <cellStyle name="Vírgula 8 4 4 2 3" xfId="53319"/>
    <cellStyle name="Vírgula 8 4 4 2 3 2" xfId="53320"/>
    <cellStyle name="Vírgula 8 4 4 2 3 3" xfId="53321"/>
    <cellStyle name="Vírgula 8 4 4 2 4" xfId="53322"/>
    <cellStyle name="Vírgula 8 4 4 2 5" xfId="53323"/>
    <cellStyle name="Vírgula 8 4 4 2 6" xfId="53324"/>
    <cellStyle name="Vírgula 8 4 4 3" xfId="53325"/>
    <cellStyle name="Vírgula 8 4 4 3 2" xfId="53326"/>
    <cellStyle name="Vírgula 8 4 4 3 3" xfId="53327"/>
    <cellStyle name="Vírgula 8 4 4 3 4" xfId="53328"/>
    <cellStyle name="Vírgula 8 4 4 4" xfId="53329"/>
    <cellStyle name="Vírgula 8 4 4 4 2" xfId="53330"/>
    <cellStyle name="Vírgula 8 4 4 4 3" xfId="53331"/>
    <cellStyle name="Vírgula 8 4 4 4 4" xfId="53332"/>
    <cellStyle name="Vírgula 8 4 4 5" xfId="53333"/>
    <cellStyle name="Vírgula 8 4 4 5 2" xfId="53334"/>
    <cellStyle name="Vírgula 8 4 4 5 3" xfId="53335"/>
    <cellStyle name="Vírgula 8 4 4 5 4" xfId="53336"/>
    <cellStyle name="Vírgula 8 4 4 6" xfId="53337"/>
    <cellStyle name="Vírgula 8 4 4 6 2" xfId="53338"/>
    <cellStyle name="Vírgula 8 4 4 6 3" xfId="53339"/>
    <cellStyle name="Vírgula 8 4 4 7" xfId="53340"/>
    <cellStyle name="Vírgula 8 4 4 8" xfId="53341"/>
    <cellStyle name="Vírgula 8 4 4 9" xfId="53342"/>
    <cellStyle name="Vírgula 8 4 5" xfId="53343"/>
    <cellStyle name="Vírgula 8 4 5 2" xfId="53344"/>
    <cellStyle name="Vírgula 8 4 5 2 2" xfId="53345"/>
    <cellStyle name="Vírgula 8 4 5 2 2 2" xfId="53346"/>
    <cellStyle name="Vírgula 8 4 5 2 2 3" xfId="53347"/>
    <cellStyle name="Vírgula 8 4 5 2 2 4" xfId="53348"/>
    <cellStyle name="Vírgula 8 4 5 2 3" xfId="53349"/>
    <cellStyle name="Vírgula 8 4 5 2 3 2" xfId="53350"/>
    <cellStyle name="Vírgula 8 4 5 2 3 3" xfId="53351"/>
    <cellStyle name="Vírgula 8 4 5 2 4" xfId="53352"/>
    <cellStyle name="Vírgula 8 4 5 2 5" xfId="53353"/>
    <cellStyle name="Vírgula 8 4 5 2 6" xfId="53354"/>
    <cellStyle name="Vírgula 8 4 5 3" xfId="53355"/>
    <cellStyle name="Vírgula 8 4 5 3 2" xfId="53356"/>
    <cellStyle name="Vírgula 8 4 5 3 3" xfId="53357"/>
    <cellStyle name="Vírgula 8 4 5 3 4" xfId="53358"/>
    <cellStyle name="Vírgula 8 4 5 4" xfId="53359"/>
    <cellStyle name="Vírgula 8 4 5 4 2" xfId="53360"/>
    <cellStyle name="Vírgula 8 4 5 4 3" xfId="53361"/>
    <cellStyle name="Vírgula 8 4 5 4 4" xfId="53362"/>
    <cellStyle name="Vírgula 8 4 5 5" xfId="53363"/>
    <cellStyle name="Vírgula 8 4 5 5 2" xfId="53364"/>
    <cellStyle name="Vírgula 8 4 5 5 3" xfId="53365"/>
    <cellStyle name="Vírgula 8 4 5 5 4" xfId="53366"/>
    <cellStyle name="Vírgula 8 4 5 6" xfId="53367"/>
    <cellStyle name="Vírgula 8 4 5 6 2" xfId="53368"/>
    <cellStyle name="Vírgula 8 4 5 6 3" xfId="53369"/>
    <cellStyle name="Vírgula 8 4 5 7" xfId="53370"/>
    <cellStyle name="Vírgula 8 4 5 8" xfId="53371"/>
    <cellStyle name="Vírgula 8 4 5 9" xfId="53372"/>
    <cellStyle name="Vírgula 8 4 6" xfId="53373"/>
    <cellStyle name="Vírgula 8 4 6 2" xfId="53374"/>
    <cellStyle name="Vírgula 8 4 6 2 2" xfId="53375"/>
    <cellStyle name="Vírgula 8 4 6 2 2 2" xfId="53376"/>
    <cellStyle name="Vírgula 8 4 6 2 2 3" xfId="53377"/>
    <cellStyle name="Vírgula 8 4 6 2 2 4" xfId="53378"/>
    <cellStyle name="Vírgula 8 4 6 2 3" xfId="53379"/>
    <cellStyle name="Vírgula 8 4 6 2 3 2" xfId="53380"/>
    <cellStyle name="Vírgula 8 4 6 2 3 3" xfId="53381"/>
    <cellStyle name="Vírgula 8 4 6 2 4" xfId="53382"/>
    <cellStyle name="Vírgula 8 4 6 2 5" xfId="53383"/>
    <cellStyle name="Vírgula 8 4 6 2 6" xfId="53384"/>
    <cellStyle name="Vírgula 8 4 6 3" xfId="53385"/>
    <cellStyle name="Vírgula 8 4 6 3 2" xfId="53386"/>
    <cellStyle name="Vírgula 8 4 6 3 3" xfId="53387"/>
    <cellStyle name="Vírgula 8 4 6 3 4" xfId="53388"/>
    <cellStyle name="Vírgula 8 4 6 4" xfId="53389"/>
    <cellStyle name="Vírgula 8 4 6 4 2" xfId="53390"/>
    <cellStyle name="Vírgula 8 4 6 4 3" xfId="53391"/>
    <cellStyle name="Vírgula 8 4 6 4 4" xfId="53392"/>
    <cellStyle name="Vírgula 8 4 6 5" xfId="53393"/>
    <cellStyle name="Vírgula 8 4 6 5 2" xfId="53394"/>
    <cellStyle name="Vírgula 8 4 6 5 3" xfId="53395"/>
    <cellStyle name="Vírgula 8 4 6 6" xfId="53396"/>
    <cellStyle name="Vírgula 8 4 6 7" xfId="53397"/>
    <cellStyle name="Vírgula 8 4 6 8" xfId="53398"/>
    <cellStyle name="Vírgula 8 4 7" xfId="53399"/>
    <cellStyle name="Vírgula 8 4 7 2" xfId="53400"/>
    <cellStyle name="Vírgula 8 4 7 2 2" xfId="53401"/>
    <cellStyle name="Vírgula 8 4 7 2 3" xfId="53402"/>
    <cellStyle name="Vírgula 8 4 7 2 4" xfId="53403"/>
    <cellStyle name="Vírgula 8 4 7 3" xfId="53404"/>
    <cellStyle name="Vírgula 8 4 7 3 2" xfId="53405"/>
    <cellStyle name="Vírgula 8 4 7 3 3" xfId="53406"/>
    <cellStyle name="Vírgula 8 4 7 4" xfId="53407"/>
    <cellStyle name="Vírgula 8 4 7 5" xfId="53408"/>
    <cellStyle name="Vírgula 8 4 7 6" xfId="53409"/>
    <cellStyle name="Vírgula 8 4 8" xfId="53410"/>
    <cellStyle name="Vírgula 8 4 8 2" xfId="53411"/>
    <cellStyle name="Vírgula 8 4 8 3" xfId="53412"/>
    <cellStyle name="Vírgula 8 4 8 4" xfId="53413"/>
    <cellStyle name="Vírgula 8 4 9" xfId="53414"/>
    <cellStyle name="Vírgula 8 4 9 2" xfId="53415"/>
    <cellStyle name="Vírgula 8 4 9 3" xfId="53416"/>
    <cellStyle name="Vírgula 8 4 9 4" xfId="53417"/>
    <cellStyle name="Vírgula 8 5" xfId="53418"/>
    <cellStyle name="Vírgula 8 5 10" xfId="53419"/>
    <cellStyle name="Vírgula 8 5 10 2" xfId="53420"/>
    <cellStyle name="Vírgula 8 5 10 3" xfId="53421"/>
    <cellStyle name="Vírgula 8 5 10 4" xfId="53422"/>
    <cellStyle name="Vírgula 8 5 11" xfId="53423"/>
    <cellStyle name="Vírgula 8 5 11 2" xfId="53424"/>
    <cellStyle name="Vírgula 8 5 11 3" xfId="53425"/>
    <cellStyle name="Vírgula 8 5 12" xfId="53426"/>
    <cellStyle name="Vírgula 8 5 13" xfId="53427"/>
    <cellStyle name="Vírgula 8 5 14" xfId="53428"/>
    <cellStyle name="Vírgula 8 5 2" xfId="53429"/>
    <cellStyle name="Vírgula 8 5 2 10" xfId="53430"/>
    <cellStyle name="Vírgula 8 5 2 11" xfId="53431"/>
    <cellStyle name="Vírgula 8 5 2 2" xfId="53432"/>
    <cellStyle name="Vírgula 8 5 2 2 10" xfId="53433"/>
    <cellStyle name="Vírgula 8 5 2 2 2" xfId="53434"/>
    <cellStyle name="Vírgula 8 5 2 2 2 2" xfId="53435"/>
    <cellStyle name="Vírgula 8 5 2 2 2 2 2" xfId="53436"/>
    <cellStyle name="Vírgula 8 5 2 2 2 2 2 2" xfId="53437"/>
    <cellStyle name="Vírgula 8 5 2 2 2 2 2 3" xfId="53438"/>
    <cellStyle name="Vírgula 8 5 2 2 2 2 2 4" xfId="53439"/>
    <cellStyle name="Vírgula 8 5 2 2 2 2 3" xfId="53440"/>
    <cellStyle name="Vírgula 8 5 2 2 2 2 3 2" xfId="53441"/>
    <cellStyle name="Vírgula 8 5 2 2 2 2 3 3" xfId="53442"/>
    <cellStyle name="Vírgula 8 5 2 2 2 2 4" xfId="53443"/>
    <cellStyle name="Vírgula 8 5 2 2 2 2 5" xfId="53444"/>
    <cellStyle name="Vírgula 8 5 2 2 2 2 6" xfId="53445"/>
    <cellStyle name="Vírgula 8 5 2 2 2 3" xfId="53446"/>
    <cellStyle name="Vírgula 8 5 2 2 2 3 2" xfId="53447"/>
    <cellStyle name="Vírgula 8 5 2 2 2 3 3" xfId="53448"/>
    <cellStyle name="Vírgula 8 5 2 2 2 3 4" xfId="53449"/>
    <cellStyle name="Vírgula 8 5 2 2 2 4" xfId="53450"/>
    <cellStyle name="Vírgula 8 5 2 2 2 4 2" xfId="53451"/>
    <cellStyle name="Vírgula 8 5 2 2 2 4 3" xfId="53452"/>
    <cellStyle name="Vírgula 8 5 2 2 2 4 4" xfId="53453"/>
    <cellStyle name="Vírgula 8 5 2 2 2 5" xfId="53454"/>
    <cellStyle name="Vírgula 8 5 2 2 2 5 2" xfId="53455"/>
    <cellStyle name="Vírgula 8 5 2 2 2 5 3" xfId="53456"/>
    <cellStyle name="Vírgula 8 5 2 2 2 5 4" xfId="53457"/>
    <cellStyle name="Vírgula 8 5 2 2 2 6" xfId="53458"/>
    <cellStyle name="Vírgula 8 5 2 2 2 6 2" xfId="53459"/>
    <cellStyle name="Vírgula 8 5 2 2 2 6 3" xfId="53460"/>
    <cellStyle name="Vírgula 8 5 2 2 2 7" xfId="53461"/>
    <cellStyle name="Vírgula 8 5 2 2 2 8" xfId="53462"/>
    <cellStyle name="Vírgula 8 5 2 2 2 9" xfId="53463"/>
    <cellStyle name="Vírgula 8 5 2 2 3" xfId="53464"/>
    <cellStyle name="Vírgula 8 5 2 2 3 2" xfId="53465"/>
    <cellStyle name="Vírgula 8 5 2 2 3 2 2" xfId="53466"/>
    <cellStyle name="Vírgula 8 5 2 2 3 2 3" xfId="53467"/>
    <cellStyle name="Vírgula 8 5 2 2 3 2 4" xfId="53468"/>
    <cellStyle name="Vírgula 8 5 2 2 3 3" xfId="53469"/>
    <cellStyle name="Vírgula 8 5 2 2 3 3 2" xfId="53470"/>
    <cellStyle name="Vírgula 8 5 2 2 3 3 3" xfId="53471"/>
    <cellStyle name="Vírgula 8 5 2 2 3 4" xfId="53472"/>
    <cellStyle name="Vírgula 8 5 2 2 3 5" xfId="53473"/>
    <cellStyle name="Vírgula 8 5 2 2 3 6" xfId="53474"/>
    <cellStyle name="Vírgula 8 5 2 2 4" xfId="53475"/>
    <cellStyle name="Vírgula 8 5 2 2 4 2" xfId="53476"/>
    <cellStyle name="Vírgula 8 5 2 2 4 3" xfId="53477"/>
    <cellStyle name="Vírgula 8 5 2 2 4 4" xfId="53478"/>
    <cellStyle name="Vírgula 8 5 2 2 5" xfId="53479"/>
    <cellStyle name="Vírgula 8 5 2 2 5 2" xfId="53480"/>
    <cellStyle name="Vírgula 8 5 2 2 5 3" xfId="53481"/>
    <cellStyle name="Vírgula 8 5 2 2 5 4" xfId="53482"/>
    <cellStyle name="Vírgula 8 5 2 2 6" xfId="53483"/>
    <cellStyle name="Vírgula 8 5 2 2 6 2" xfId="53484"/>
    <cellStyle name="Vírgula 8 5 2 2 6 3" xfId="53485"/>
    <cellStyle name="Vírgula 8 5 2 2 6 4" xfId="53486"/>
    <cellStyle name="Vírgula 8 5 2 2 7" xfId="53487"/>
    <cellStyle name="Vírgula 8 5 2 2 7 2" xfId="53488"/>
    <cellStyle name="Vírgula 8 5 2 2 7 3" xfId="53489"/>
    <cellStyle name="Vírgula 8 5 2 2 8" xfId="53490"/>
    <cellStyle name="Vírgula 8 5 2 2 9" xfId="53491"/>
    <cellStyle name="Vírgula 8 5 2 3" xfId="53492"/>
    <cellStyle name="Vírgula 8 5 2 3 2" xfId="53493"/>
    <cellStyle name="Vírgula 8 5 2 3 2 2" xfId="53494"/>
    <cellStyle name="Vírgula 8 5 2 3 2 2 2" xfId="53495"/>
    <cellStyle name="Vírgula 8 5 2 3 2 2 3" xfId="53496"/>
    <cellStyle name="Vírgula 8 5 2 3 2 2 4" xfId="53497"/>
    <cellStyle name="Vírgula 8 5 2 3 2 3" xfId="53498"/>
    <cellStyle name="Vírgula 8 5 2 3 2 3 2" xfId="53499"/>
    <cellStyle name="Vírgula 8 5 2 3 2 3 3" xfId="53500"/>
    <cellStyle name="Vírgula 8 5 2 3 2 4" xfId="53501"/>
    <cellStyle name="Vírgula 8 5 2 3 2 5" xfId="53502"/>
    <cellStyle name="Vírgula 8 5 2 3 2 6" xfId="53503"/>
    <cellStyle name="Vírgula 8 5 2 3 3" xfId="53504"/>
    <cellStyle name="Vírgula 8 5 2 3 3 2" xfId="53505"/>
    <cellStyle name="Vírgula 8 5 2 3 3 3" xfId="53506"/>
    <cellStyle name="Vírgula 8 5 2 3 3 4" xfId="53507"/>
    <cellStyle name="Vírgula 8 5 2 3 4" xfId="53508"/>
    <cellStyle name="Vírgula 8 5 2 3 4 2" xfId="53509"/>
    <cellStyle name="Vírgula 8 5 2 3 4 3" xfId="53510"/>
    <cellStyle name="Vírgula 8 5 2 3 4 4" xfId="53511"/>
    <cellStyle name="Vírgula 8 5 2 3 5" xfId="53512"/>
    <cellStyle name="Vírgula 8 5 2 3 5 2" xfId="53513"/>
    <cellStyle name="Vírgula 8 5 2 3 5 3" xfId="53514"/>
    <cellStyle name="Vírgula 8 5 2 3 5 4" xfId="53515"/>
    <cellStyle name="Vírgula 8 5 2 3 6" xfId="53516"/>
    <cellStyle name="Vírgula 8 5 2 3 6 2" xfId="53517"/>
    <cellStyle name="Vírgula 8 5 2 3 6 3" xfId="53518"/>
    <cellStyle name="Vírgula 8 5 2 3 7" xfId="53519"/>
    <cellStyle name="Vírgula 8 5 2 3 8" xfId="53520"/>
    <cellStyle name="Vírgula 8 5 2 3 9" xfId="53521"/>
    <cellStyle name="Vírgula 8 5 2 4" xfId="53522"/>
    <cellStyle name="Vírgula 8 5 2 4 2" xfId="53523"/>
    <cellStyle name="Vírgula 8 5 2 4 2 2" xfId="53524"/>
    <cellStyle name="Vírgula 8 5 2 4 2 3" xfId="53525"/>
    <cellStyle name="Vírgula 8 5 2 4 2 4" xfId="53526"/>
    <cellStyle name="Vírgula 8 5 2 4 3" xfId="53527"/>
    <cellStyle name="Vírgula 8 5 2 4 3 2" xfId="53528"/>
    <cellStyle name="Vírgula 8 5 2 4 3 3" xfId="53529"/>
    <cellStyle name="Vírgula 8 5 2 4 4" xfId="53530"/>
    <cellStyle name="Vírgula 8 5 2 4 5" xfId="53531"/>
    <cellStyle name="Vírgula 8 5 2 4 6" xfId="53532"/>
    <cellStyle name="Vírgula 8 5 2 5" xfId="53533"/>
    <cellStyle name="Vírgula 8 5 2 5 2" xfId="53534"/>
    <cellStyle name="Vírgula 8 5 2 5 3" xfId="53535"/>
    <cellStyle name="Vírgula 8 5 2 5 4" xfId="53536"/>
    <cellStyle name="Vírgula 8 5 2 6" xfId="53537"/>
    <cellStyle name="Vírgula 8 5 2 6 2" xfId="53538"/>
    <cellStyle name="Vírgula 8 5 2 6 3" xfId="53539"/>
    <cellStyle name="Vírgula 8 5 2 6 4" xfId="53540"/>
    <cellStyle name="Vírgula 8 5 2 7" xfId="53541"/>
    <cellStyle name="Vírgula 8 5 2 7 2" xfId="53542"/>
    <cellStyle name="Vírgula 8 5 2 7 3" xfId="53543"/>
    <cellStyle name="Vírgula 8 5 2 7 4" xfId="53544"/>
    <cellStyle name="Vírgula 8 5 2 8" xfId="53545"/>
    <cellStyle name="Vírgula 8 5 2 8 2" xfId="53546"/>
    <cellStyle name="Vírgula 8 5 2 8 3" xfId="53547"/>
    <cellStyle name="Vírgula 8 5 2 9" xfId="53548"/>
    <cellStyle name="Vírgula 8 5 3" xfId="53549"/>
    <cellStyle name="Vírgula 8 5 3 10" xfId="53550"/>
    <cellStyle name="Vírgula 8 5 3 2" xfId="53551"/>
    <cellStyle name="Vírgula 8 5 3 2 2" xfId="53552"/>
    <cellStyle name="Vírgula 8 5 3 2 2 2" xfId="53553"/>
    <cellStyle name="Vírgula 8 5 3 2 2 2 2" xfId="53554"/>
    <cellStyle name="Vírgula 8 5 3 2 2 2 3" xfId="53555"/>
    <cellStyle name="Vírgula 8 5 3 2 2 2 4" xfId="53556"/>
    <cellStyle name="Vírgula 8 5 3 2 2 3" xfId="53557"/>
    <cellStyle name="Vírgula 8 5 3 2 2 3 2" xfId="53558"/>
    <cellStyle name="Vírgula 8 5 3 2 2 3 3" xfId="53559"/>
    <cellStyle name="Vírgula 8 5 3 2 2 4" xfId="53560"/>
    <cellStyle name="Vírgula 8 5 3 2 2 5" xfId="53561"/>
    <cellStyle name="Vírgula 8 5 3 2 2 6" xfId="53562"/>
    <cellStyle name="Vírgula 8 5 3 2 3" xfId="53563"/>
    <cellStyle name="Vírgula 8 5 3 2 3 2" xfId="53564"/>
    <cellStyle name="Vírgula 8 5 3 2 3 3" xfId="53565"/>
    <cellStyle name="Vírgula 8 5 3 2 3 4" xfId="53566"/>
    <cellStyle name="Vírgula 8 5 3 2 4" xfId="53567"/>
    <cellStyle name="Vírgula 8 5 3 2 4 2" xfId="53568"/>
    <cellStyle name="Vírgula 8 5 3 2 4 3" xfId="53569"/>
    <cellStyle name="Vírgula 8 5 3 2 4 4" xfId="53570"/>
    <cellStyle name="Vírgula 8 5 3 2 5" xfId="53571"/>
    <cellStyle name="Vírgula 8 5 3 2 5 2" xfId="53572"/>
    <cellStyle name="Vírgula 8 5 3 2 5 3" xfId="53573"/>
    <cellStyle name="Vírgula 8 5 3 2 5 4" xfId="53574"/>
    <cellStyle name="Vírgula 8 5 3 2 6" xfId="53575"/>
    <cellStyle name="Vírgula 8 5 3 2 6 2" xfId="53576"/>
    <cellStyle name="Vírgula 8 5 3 2 6 3" xfId="53577"/>
    <cellStyle name="Vírgula 8 5 3 2 7" xfId="53578"/>
    <cellStyle name="Vírgula 8 5 3 2 8" xfId="53579"/>
    <cellStyle name="Vírgula 8 5 3 2 9" xfId="53580"/>
    <cellStyle name="Vírgula 8 5 3 3" xfId="53581"/>
    <cellStyle name="Vírgula 8 5 3 3 2" xfId="53582"/>
    <cellStyle name="Vírgula 8 5 3 3 2 2" xfId="53583"/>
    <cellStyle name="Vírgula 8 5 3 3 2 3" xfId="53584"/>
    <cellStyle name="Vírgula 8 5 3 3 2 4" xfId="53585"/>
    <cellStyle name="Vírgula 8 5 3 3 3" xfId="53586"/>
    <cellStyle name="Vírgula 8 5 3 3 3 2" xfId="53587"/>
    <cellStyle name="Vírgula 8 5 3 3 3 3" xfId="53588"/>
    <cellStyle name="Vírgula 8 5 3 3 4" xfId="53589"/>
    <cellStyle name="Vírgula 8 5 3 3 5" xfId="53590"/>
    <cellStyle name="Vírgula 8 5 3 3 6" xfId="53591"/>
    <cellStyle name="Vírgula 8 5 3 4" xfId="53592"/>
    <cellStyle name="Vírgula 8 5 3 4 2" xfId="53593"/>
    <cellStyle name="Vírgula 8 5 3 4 3" xfId="53594"/>
    <cellStyle name="Vírgula 8 5 3 4 4" xfId="53595"/>
    <cellStyle name="Vírgula 8 5 3 5" xfId="53596"/>
    <cellStyle name="Vírgula 8 5 3 5 2" xfId="53597"/>
    <cellStyle name="Vírgula 8 5 3 5 3" xfId="53598"/>
    <cellStyle name="Vírgula 8 5 3 5 4" xfId="53599"/>
    <cellStyle name="Vírgula 8 5 3 6" xfId="53600"/>
    <cellStyle name="Vírgula 8 5 3 6 2" xfId="53601"/>
    <cellStyle name="Vírgula 8 5 3 6 3" xfId="53602"/>
    <cellStyle name="Vírgula 8 5 3 6 4" xfId="53603"/>
    <cellStyle name="Vírgula 8 5 3 7" xfId="53604"/>
    <cellStyle name="Vírgula 8 5 3 7 2" xfId="53605"/>
    <cellStyle name="Vírgula 8 5 3 7 3" xfId="53606"/>
    <cellStyle name="Vírgula 8 5 3 8" xfId="53607"/>
    <cellStyle name="Vírgula 8 5 3 9" xfId="53608"/>
    <cellStyle name="Vírgula 8 5 4" xfId="53609"/>
    <cellStyle name="Vírgula 8 5 4 2" xfId="53610"/>
    <cellStyle name="Vírgula 8 5 4 2 2" xfId="53611"/>
    <cellStyle name="Vírgula 8 5 4 2 2 2" xfId="53612"/>
    <cellStyle name="Vírgula 8 5 4 2 2 3" xfId="53613"/>
    <cellStyle name="Vírgula 8 5 4 2 2 4" xfId="53614"/>
    <cellStyle name="Vírgula 8 5 4 2 3" xfId="53615"/>
    <cellStyle name="Vírgula 8 5 4 2 3 2" xfId="53616"/>
    <cellStyle name="Vírgula 8 5 4 2 3 3" xfId="53617"/>
    <cellStyle name="Vírgula 8 5 4 2 4" xfId="53618"/>
    <cellStyle name="Vírgula 8 5 4 2 5" xfId="53619"/>
    <cellStyle name="Vírgula 8 5 4 2 6" xfId="53620"/>
    <cellStyle name="Vírgula 8 5 4 3" xfId="53621"/>
    <cellStyle name="Vírgula 8 5 4 3 2" xfId="53622"/>
    <cellStyle name="Vírgula 8 5 4 3 3" xfId="53623"/>
    <cellStyle name="Vírgula 8 5 4 3 4" xfId="53624"/>
    <cellStyle name="Vírgula 8 5 4 4" xfId="53625"/>
    <cellStyle name="Vírgula 8 5 4 4 2" xfId="53626"/>
    <cellStyle name="Vírgula 8 5 4 4 3" xfId="53627"/>
    <cellStyle name="Vírgula 8 5 4 4 4" xfId="53628"/>
    <cellStyle name="Vírgula 8 5 4 5" xfId="53629"/>
    <cellStyle name="Vírgula 8 5 4 5 2" xfId="53630"/>
    <cellStyle name="Vírgula 8 5 4 5 3" xfId="53631"/>
    <cellStyle name="Vírgula 8 5 4 5 4" xfId="53632"/>
    <cellStyle name="Vírgula 8 5 4 6" xfId="53633"/>
    <cellStyle name="Vírgula 8 5 4 6 2" xfId="53634"/>
    <cellStyle name="Vírgula 8 5 4 6 3" xfId="53635"/>
    <cellStyle name="Vírgula 8 5 4 7" xfId="53636"/>
    <cellStyle name="Vírgula 8 5 4 8" xfId="53637"/>
    <cellStyle name="Vírgula 8 5 4 9" xfId="53638"/>
    <cellStyle name="Vírgula 8 5 5" xfId="53639"/>
    <cellStyle name="Vírgula 8 5 5 2" xfId="53640"/>
    <cellStyle name="Vírgula 8 5 5 2 2" xfId="53641"/>
    <cellStyle name="Vírgula 8 5 5 2 2 2" xfId="53642"/>
    <cellStyle name="Vírgula 8 5 5 2 2 3" xfId="53643"/>
    <cellStyle name="Vírgula 8 5 5 2 2 4" xfId="53644"/>
    <cellStyle name="Vírgula 8 5 5 2 3" xfId="53645"/>
    <cellStyle name="Vírgula 8 5 5 2 3 2" xfId="53646"/>
    <cellStyle name="Vírgula 8 5 5 2 3 3" xfId="53647"/>
    <cellStyle name="Vírgula 8 5 5 2 4" xfId="53648"/>
    <cellStyle name="Vírgula 8 5 5 2 5" xfId="53649"/>
    <cellStyle name="Vírgula 8 5 5 2 6" xfId="53650"/>
    <cellStyle name="Vírgula 8 5 5 3" xfId="53651"/>
    <cellStyle name="Vírgula 8 5 5 3 2" xfId="53652"/>
    <cellStyle name="Vírgula 8 5 5 3 3" xfId="53653"/>
    <cellStyle name="Vírgula 8 5 5 3 4" xfId="53654"/>
    <cellStyle name="Vírgula 8 5 5 4" xfId="53655"/>
    <cellStyle name="Vírgula 8 5 5 4 2" xfId="53656"/>
    <cellStyle name="Vírgula 8 5 5 4 3" xfId="53657"/>
    <cellStyle name="Vírgula 8 5 5 4 4" xfId="53658"/>
    <cellStyle name="Vírgula 8 5 5 5" xfId="53659"/>
    <cellStyle name="Vírgula 8 5 5 5 2" xfId="53660"/>
    <cellStyle name="Vírgula 8 5 5 5 3" xfId="53661"/>
    <cellStyle name="Vírgula 8 5 5 5 4" xfId="53662"/>
    <cellStyle name="Vírgula 8 5 5 6" xfId="53663"/>
    <cellStyle name="Vírgula 8 5 5 6 2" xfId="53664"/>
    <cellStyle name="Vírgula 8 5 5 6 3" xfId="53665"/>
    <cellStyle name="Vírgula 8 5 5 7" xfId="53666"/>
    <cellStyle name="Vírgula 8 5 5 8" xfId="53667"/>
    <cellStyle name="Vírgula 8 5 5 9" xfId="53668"/>
    <cellStyle name="Vírgula 8 5 6" xfId="53669"/>
    <cellStyle name="Vírgula 8 5 6 2" xfId="53670"/>
    <cellStyle name="Vírgula 8 5 6 2 2" xfId="53671"/>
    <cellStyle name="Vírgula 8 5 6 2 2 2" xfId="53672"/>
    <cellStyle name="Vírgula 8 5 6 2 2 3" xfId="53673"/>
    <cellStyle name="Vírgula 8 5 6 2 2 4" xfId="53674"/>
    <cellStyle name="Vírgula 8 5 6 2 3" xfId="53675"/>
    <cellStyle name="Vírgula 8 5 6 2 3 2" xfId="53676"/>
    <cellStyle name="Vírgula 8 5 6 2 3 3" xfId="53677"/>
    <cellStyle name="Vírgula 8 5 6 2 4" xfId="53678"/>
    <cellStyle name="Vírgula 8 5 6 2 5" xfId="53679"/>
    <cellStyle name="Vírgula 8 5 6 2 6" xfId="53680"/>
    <cellStyle name="Vírgula 8 5 6 3" xfId="53681"/>
    <cellStyle name="Vírgula 8 5 6 3 2" xfId="53682"/>
    <cellStyle name="Vírgula 8 5 6 3 3" xfId="53683"/>
    <cellStyle name="Vírgula 8 5 6 3 4" xfId="53684"/>
    <cellStyle name="Vírgula 8 5 6 4" xfId="53685"/>
    <cellStyle name="Vírgula 8 5 6 4 2" xfId="53686"/>
    <cellStyle name="Vírgula 8 5 6 4 3" xfId="53687"/>
    <cellStyle name="Vírgula 8 5 6 4 4" xfId="53688"/>
    <cellStyle name="Vírgula 8 5 6 5" xfId="53689"/>
    <cellStyle name="Vírgula 8 5 6 5 2" xfId="53690"/>
    <cellStyle name="Vírgula 8 5 6 5 3" xfId="53691"/>
    <cellStyle name="Vírgula 8 5 6 6" xfId="53692"/>
    <cellStyle name="Vírgula 8 5 6 7" xfId="53693"/>
    <cellStyle name="Vírgula 8 5 6 8" xfId="53694"/>
    <cellStyle name="Vírgula 8 5 7" xfId="53695"/>
    <cellStyle name="Vírgula 8 5 7 2" xfId="53696"/>
    <cellStyle name="Vírgula 8 5 7 2 2" xfId="53697"/>
    <cellStyle name="Vírgula 8 5 7 2 3" xfId="53698"/>
    <cellStyle name="Vírgula 8 5 7 2 4" xfId="53699"/>
    <cellStyle name="Vírgula 8 5 7 3" xfId="53700"/>
    <cellStyle name="Vírgula 8 5 7 3 2" xfId="53701"/>
    <cellStyle name="Vírgula 8 5 7 3 3" xfId="53702"/>
    <cellStyle name="Vírgula 8 5 7 4" xfId="53703"/>
    <cellStyle name="Vírgula 8 5 7 5" xfId="53704"/>
    <cellStyle name="Vírgula 8 5 7 6" xfId="53705"/>
    <cellStyle name="Vírgula 8 5 8" xfId="53706"/>
    <cellStyle name="Vírgula 8 5 8 2" xfId="53707"/>
    <cellStyle name="Vírgula 8 5 8 3" xfId="53708"/>
    <cellStyle name="Vírgula 8 5 8 4" xfId="53709"/>
    <cellStyle name="Vírgula 8 5 9" xfId="53710"/>
    <cellStyle name="Vírgula 8 5 9 2" xfId="53711"/>
    <cellStyle name="Vírgula 8 5 9 3" xfId="53712"/>
    <cellStyle name="Vírgula 8 5 9 4" xfId="53713"/>
    <cellStyle name="Vírgula 8 6" xfId="53714"/>
    <cellStyle name="Vírgula 8 6 10" xfId="53715"/>
    <cellStyle name="Vírgula 8 6 11" xfId="53716"/>
    <cellStyle name="Vírgula 8 6 2" xfId="53717"/>
    <cellStyle name="Vírgula 8 6 2 10" xfId="53718"/>
    <cellStyle name="Vírgula 8 6 2 2" xfId="53719"/>
    <cellStyle name="Vírgula 8 6 2 2 2" xfId="53720"/>
    <cellStyle name="Vírgula 8 6 2 2 2 2" xfId="53721"/>
    <cellStyle name="Vírgula 8 6 2 2 2 2 2" xfId="53722"/>
    <cellStyle name="Vírgula 8 6 2 2 2 2 3" xfId="53723"/>
    <cellStyle name="Vírgula 8 6 2 2 2 2 4" xfId="53724"/>
    <cellStyle name="Vírgula 8 6 2 2 2 3" xfId="53725"/>
    <cellStyle name="Vírgula 8 6 2 2 2 3 2" xfId="53726"/>
    <cellStyle name="Vírgula 8 6 2 2 2 3 3" xfId="53727"/>
    <cellStyle name="Vírgula 8 6 2 2 2 4" xfId="53728"/>
    <cellStyle name="Vírgula 8 6 2 2 2 5" xfId="53729"/>
    <cellStyle name="Vírgula 8 6 2 2 2 6" xfId="53730"/>
    <cellStyle name="Vírgula 8 6 2 2 3" xfId="53731"/>
    <cellStyle name="Vírgula 8 6 2 2 3 2" xfId="53732"/>
    <cellStyle name="Vírgula 8 6 2 2 3 3" xfId="53733"/>
    <cellStyle name="Vírgula 8 6 2 2 3 4" xfId="53734"/>
    <cellStyle name="Vírgula 8 6 2 2 4" xfId="53735"/>
    <cellStyle name="Vírgula 8 6 2 2 4 2" xfId="53736"/>
    <cellStyle name="Vírgula 8 6 2 2 4 3" xfId="53737"/>
    <cellStyle name="Vírgula 8 6 2 2 4 4" xfId="53738"/>
    <cellStyle name="Vírgula 8 6 2 2 5" xfId="53739"/>
    <cellStyle name="Vírgula 8 6 2 2 5 2" xfId="53740"/>
    <cellStyle name="Vírgula 8 6 2 2 5 3" xfId="53741"/>
    <cellStyle name="Vírgula 8 6 2 2 5 4" xfId="53742"/>
    <cellStyle name="Vírgula 8 6 2 2 6" xfId="53743"/>
    <cellStyle name="Vírgula 8 6 2 2 6 2" xfId="53744"/>
    <cellStyle name="Vírgula 8 6 2 2 6 3" xfId="53745"/>
    <cellStyle name="Vírgula 8 6 2 2 7" xfId="53746"/>
    <cellStyle name="Vírgula 8 6 2 2 8" xfId="53747"/>
    <cellStyle name="Vírgula 8 6 2 2 9" xfId="53748"/>
    <cellStyle name="Vírgula 8 6 2 3" xfId="53749"/>
    <cellStyle name="Vírgula 8 6 2 3 2" xfId="53750"/>
    <cellStyle name="Vírgula 8 6 2 3 2 2" xfId="53751"/>
    <cellStyle name="Vírgula 8 6 2 3 2 3" xfId="53752"/>
    <cellStyle name="Vírgula 8 6 2 3 2 4" xfId="53753"/>
    <cellStyle name="Vírgula 8 6 2 3 3" xfId="53754"/>
    <cellStyle name="Vírgula 8 6 2 3 3 2" xfId="53755"/>
    <cellStyle name="Vírgula 8 6 2 3 3 3" xfId="53756"/>
    <cellStyle name="Vírgula 8 6 2 3 4" xfId="53757"/>
    <cellStyle name="Vírgula 8 6 2 3 5" xfId="53758"/>
    <cellStyle name="Vírgula 8 6 2 3 6" xfId="53759"/>
    <cellStyle name="Vírgula 8 6 2 4" xfId="53760"/>
    <cellStyle name="Vírgula 8 6 2 4 2" xfId="53761"/>
    <cellStyle name="Vírgula 8 6 2 4 3" xfId="53762"/>
    <cellStyle name="Vírgula 8 6 2 4 4" xfId="53763"/>
    <cellStyle name="Vírgula 8 6 2 5" xfId="53764"/>
    <cellStyle name="Vírgula 8 6 2 5 2" xfId="53765"/>
    <cellStyle name="Vírgula 8 6 2 5 3" xfId="53766"/>
    <cellStyle name="Vírgula 8 6 2 5 4" xfId="53767"/>
    <cellStyle name="Vírgula 8 6 2 6" xfId="53768"/>
    <cellStyle name="Vírgula 8 6 2 6 2" xfId="53769"/>
    <cellStyle name="Vírgula 8 6 2 6 3" xfId="53770"/>
    <cellStyle name="Vírgula 8 6 2 6 4" xfId="53771"/>
    <cellStyle name="Vírgula 8 6 2 7" xfId="53772"/>
    <cellStyle name="Vírgula 8 6 2 7 2" xfId="53773"/>
    <cellStyle name="Vírgula 8 6 2 7 3" xfId="53774"/>
    <cellStyle name="Vírgula 8 6 2 8" xfId="53775"/>
    <cellStyle name="Vírgula 8 6 2 9" xfId="53776"/>
    <cellStyle name="Vírgula 8 6 3" xfId="53777"/>
    <cellStyle name="Vírgula 8 6 3 2" xfId="53778"/>
    <cellStyle name="Vírgula 8 6 3 2 2" xfId="53779"/>
    <cellStyle name="Vírgula 8 6 3 2 2 2" xfId="53780"/>
    <cellStyle name="Vírgula 8 6 3 2 2 3" xfId="53781"/>
    <cellStyle name="Vírgula 8 6 3 2 2 4" xfId="53782"/>
    <cellStyle name="Vírgula 8 6 3 2 3" xfId="53783"/>
    <cellStyle name="Vírgula 8 6 3 2 3 2" xfId="53784"/>
    <cellStyle name="Vírgula 8 6 3 2 3 3" xfId="53785"/>
    <cellStyle name="Vírgula 8 6 3 2 4" xfId="53786"/>
    <cellStyle name="Vírgula 8 6 3 2 5" xfId="53787"/>
    <cellStyle name="Vírgula 8 6 3 2 6" xfId="53788"/>
    <cellStyle name="Vírgula 8 6 3 3" xfId="53789"/>
    <cellStyle name="Vírgula 8 6 3 3 2" xfId="53790"/>
    <cellStyle name="Vírgula 8 6 3 3 3" xfId="53791"/>
    <cellStyle name="Vírgula 8 6 3 3 4" xfId="53792"/>
    <cellStyle name="Vírgula 8 6 3 4" xfId="53793"/>
    <cellStyle name="Vírgula 8 6 3 4 2" xfId="53794"/>
    <cellStyle name="Vírgula 8 6 3 4 3" xfId="53795"/>
    <cellStyle name="Vírgula 8 6 3 4 4" xfId="53796"/>
    <cellStyle name="Vírgula 8 6 3 5" xfId="53797"/>
    <cellStyle name="Vírgula 8 6 3 5 2" xfId="53798"/>
    <cellStyle name="Vírgula 8 6 3 5 3" xfId="53799"/>
    <cellStyle name="Vírgula 8 6 3 5 4" xfId="53800"/>
    <cellStyle name="Vírgula 8 6 3 6" xfId="53801"/>
    <cellStyle name="Vírgula 8 6 3 6 2" xfId="53802"/>
    <cellStyle name="Vírgula 8 6 3 6 3" xfId="53803"/>
    <cellStyle name="Vírgula 8 6 3 7" xfId="53804"/>
    <cellStyle name="Vírgula 8 6 3 8" xfId="53805"/>
    <cellStyle name="Vírgula 8 6 3 9" xfId="53806"/>
    <cellStyle name="Vírgula 8 6 4" xfId="53807"/>
    <cellStyle name="Vírgula 8 6 4 2" xfId="53808"/>
    <cellStyle name="Vírgula 8 6 4 2 2" xfId="53809"/>
    <cellStyle name="Vírgula 8 6 4 2 3" xfId="53810"/>
    <cellStyle name="Vírgula 8 6 4 2 4" xfId="53811"/>
    <cellStyle name="Vírgula 8 6 4 3" xfId="53812"/>
    <cellStyle name="Vírgula 8 6 4 3 2" xfId="53813"/>
    <cellStyle name="Vírgula 8 6 4 3 3" xfId="53814"/>
    <cellStyle name="Vírgula 8 6 4 4" xfId="53815"/>
    <cellStyle name="Vírgula 8 6 4 5" xfId="53816"/>
    <cellStyle name="Vírgula 8 6 4 6" xfId="53817"/>
    <cellStyle name="Vírgula 8 6 5" xfId="53818"/>
    <cellStyle name="Vírgula 8 6 5 2" xfId="53819"/>
    <cellStyle name="Vírgula 8 6 5 3" xfId="53820"/>
    <cellStyle name="Vírgula 8 6 5 4" xfId="53821"/>
    <cellStyle name="Vírgula 8 6 6" xfId="53822"/>
    <cellStyle name="Vírgula 8 6 6 2" xfId="53823"/>
    <cellStyle name="Vírgula 8 6 6 3" xfId="53824"/>
    <cellStyle name="Vírgula 8 6 6 4" xfId="53825"/>
    <cellStyle name="Vírgula 8 6 7" xfId="53826"/>
    <cellStyle name="Vírgula 8 6 7 2" xfId="53827"/>
    <cellStyle name="Vírgula 8 6 7 3" xfId="53828"/>
    <cellStyle name="Vírgula 8 6 7 4" xfId="53829"/>
    <cellStyle name="Vírgula 8 6 8" xfId="53830"/>
    <cellStyle name="Vírgula 8 6 8 2" xfId="53831"/>
    <cellStyle name="Vírgula 8 6 8 3" xfId="53832"/>
    <cellStyle name="Vírgula 8 6 9" xfId="53833"/>
    <cellStyle name="Vírgula 8 7" xfId="53834"/>
    <cellStyle name="Vírgula 8 7 10" xfId="53835"/>
    <cellStyle name="Vírgula 8 7 11" xfId="53836"/>
    <cellStyle name="Vírgula 8 7 2" xfId="53837"/>
    <cellStyle name="Vírgula 8 7 2 10" xfId="53838"/>
    <cellStyle name="Vírgula 8 7 2 2" xfId="53839"/>
    <cellStyle name="Vírgula 8 7 2 2 2" xfId="53840"/>
    <cellStyle name="Vírgula 8 7 2 2 2 2" xfId="53841"/>
    <cellStyle name="Vírgula 8 7 2 2 2 2 2" xfId="53842"/>
    <cellStyle name="Vírgula 8 7 2 2 2 2 3" xfId="53843"/>
    <cellStyle name="Vírgula 8 7 2 2 2 2 4" xfId="53844"/>
    <cellStyle name="Vírgula 8 7 2 2 2 3" xfId="53845"/>
    <cellStyle name="Vírgula 8 7 2 2 2 3 2" xfId="53846"/>
    <cellStyle name="Vírgula 8 7 2 2 2 3 3" xfId="53847"/>
    <cellStyle name="Vírgula 8 7 2 2 2 4" xfId="53848"/>
    <cellStyle name="Vírgula 8 7 2 2 2 5" xfId="53849"/>
    <cellStyle name="Vírgula 8 7 2 2 2 6" xfId="53850"/>
    <cellStyle name="Vírgula 8 7 2 2 3" xfId="53851"/>
    <cellStyle name="Vírgula 8 7 2 2 3 2" xfId="53852"/>
    <cellStyle name="Vírgula 8 7 2 2 3 3" xfId="53853"/>
    <cellStyle name="Vírgula 8 7 2 2 3 4" xfId="53854"/>
    <cellStyle name="Vírgula 8 7 2 2 4" xfId="53855"/>
    <cellStyle name="Vírgula 8 7 2 2 4 2" xfId="53856"/>
    <cellStyle name="Vírgula 8 7 2 2 4 3" xfId="53857"/>
    <cellStyle name="Vírgula 8 7 2 2 4 4" xfId="53858"/>
    <cellStyle name="Vírgula 8 7 2 2 5" xfId="53859"/>
    <cellStyle name="Vírgula 8 7 2 2 5 2" xfId="53860"/>
    <cellStyle name="Vírgula 8 7 2 2 5 3" xfId="53861"/>
    <cellStyle name="Vírgula 8 7 2 2 5 4" xfId="53862"/>
    <cellStyle name="Vírgula 8 7 2 2 6" xfId="53863"/>
    <cellStyle name="Vírgula 8 7 2 2 6 2" xfId="53864"/>
    <cellStyle name="Vírgula 8 7 2 2 6 3" xfId="53865"/>
    <cellStyle name="Vírgula 8 7 2 2 7" xfId="53866"/>
    <cellStyle name="Vírgula 8 7 2 2 8" xfId="53867"/>
    <cellStyle name="Vírgula 8 7 2 2 9" xfId="53868"/>
    <cellStyle name="Vírgula 8 7 2 3" xfId="53869"/>
    <cellStyle name="Vírgula 8 7 2 3 2" xfId="53870"/>
    <cellStyle name="Vírgula 8 7 2 3 2 2" xfId="53871"/>
    <cellStyle name="Vírgula 8 7 2 3 2 3" xfId="53872"/>
    <cellStyle name="Vírgula 8 7 2 3 2 4" xfId="53873"/>
    <cellStyle name="Vírgula 8 7 2 3 3" xfId="53874"/>
    <cellStyle name="Vírgula 8 7 2 3 3 2" xfId="53875"/>
    <cellStyle name="Vírgula 8 7 2 3 3 3" xfId="53876"/>
    <cellStyle name="Vírgula 8 7 2 3 4" xfId="53877"/>
    <cellStyle name="Vírgula 8 7 2 3 5" xfId="53878"/>
    <cellStyle name="Vírgula 8 7 2 3 6" xfId="53879"/>
    <cellStyle name="Vírgula 8 7 2 4" xfId="53880"/>
    <cellStyle name="Vírgula 8 7 2 4 2" xfId="53881"/>
    <cellStyle name="Vírgula 8 7 2 4 3" xfId="53882"/>
    <cellStyle name="Vírgula 8 7 2 4 4" xfId="53883"/>
    <cellStyle name="Vírgula 8 7 2 5" xfId="53884"/>
    <cellStyle name="Vírgula 8 7 2 5 2" xfId="53885"/>
    <cellStyle name="Vírgula 8 7 2 5 3" xfId="53886"/>
    <cellStyle name="Vírgula 8 7 2 5 4" xfId="53887"/>
    <cellStyle name="Vírgula 8 7 2 6" xfId="53888"/>
    <cellStyle name="Vírgula 8 7 2 6 2" xfId="53889"/>
    <cellStyle name="Vírgula 8 7 2 6 3" xfId="53890"/>
    <cellStyle name="Vírgula 8 7 2 6 4" xfId="53891"/>
    <cellStyle name="Vírgula 8 7 2 7" xfId="53892"/>
    <cellStyle name="Vírgula 8 7 2 7 2" xfId="53893"/>
    <cellStyle name="Vírgula 8 7 2 7 3" xfId="53894"/>
    <cellStyle name="Vírgula 8 7 2 8" xfId="53895"/>
    <cellStyle name="Vírgula 8 7 2 9" xfId="53896"/>
    <cellStyle name="Vírgula 8 7 3" xfId="53897"/>
    <cellStyle name="Vírgula 8 7 3 2" xfId="53898"/>
    <cellStyle name="Vírgula 8 7 3 2 2" xfId="53899"/>
    <cellStyle name="Vírgula 8 7 3 2 2 2" xfId="53900"/>
    <cellStyle name="Vírgula 8 7 3 2 2 3" xfId="53901"/>
    <cellStyle name="Vírgula 8 7 3 2 2 4" xfId="53902"/>
    <cellStyle name="Vírgula 8 7 3 2 3" xfId="53903"/>
    <cellStyle name="Vírgula 8 7 3 2 3 2" xfId="53904"/>
    <cellStyle name="Vírgula 8 7 3 2 3 3" xfId="53905"/>
    <cellStyle name="Vírgula 8 7 3 2 4" xfId="53906"/>
    <cellStyle name="Vírgula 8 7 3 2 5" xfId="53907"/>
    <cellStyle name="Vírgula 8 7 3 2 6" xfId="53908"/>
    <cellStyle name="Vírgula 8 7 3 3" xfId="53909"/>
    <cellStyle name="Vírgula 8 7 3 3 2" xfId="53910"/>
    <cellStyle name="Vírgula 8 7 3 3 3" xfId="53911"/>
    <cellStyle name="Vírgula 8 7 3 3 4" xfId="53912"/>
    <cellStyle name="Vírgula 8 7 3 4" xfId="53913"/>
    <cellStyle name="Vírgula 8 7 3 4 2" xfId="53914"/>
    <cellStyle name="Vírgula 8 7 3 4 3" xfId="53915"/>
    <cellStyle name="Vírgula 8 7 3 4 4" xfId="53916"/>
    <cellStyle name="Vírgula 8 7 3 5" xfId="53917"/>
    <cellStyle name="Vírgula 8 7 3 5 2" xfId="53918"/>
    <cellStyle name="Vírgula 8 7 3 5 3" xfId="53919"/>
    <cellStyle name="Vírgula 8 7 3 5 4" xfId="53920"/>
    <cellStyle name="Vírgula 8 7 3 6" xfId="53921"/>
    <cellStyle name="Vírgula 8 7 3 6 2" xfId="53922"/>
    <cellStyle name="Vírgula 8 7 3 6 3" xfId="53923"/>
    <cellStyle name="Vírgula 8 7 3 7" xfId="53924"/>
    <cellStyle name="Vírgula 8 7 3 8" xfId="53925"/>
    <cellStyle name="Vírgula 8 7 3 9" xfId="53926"/>
    <cellStyle name="Vírgula 8 7 4" xfId="53927"/>
    <cellStyle name="Vírgula 8 7 4 2" xfId="53928"/>
    <cellStyle name="Vírgula 8 7 4 2 2" xfId="53929"/>
    <cellStyle name="Vírgula 8 7 4 2 3" xfId="53930"/>
    <cellStyle name="Vírgula 8 7 4 2 4" xfId="53931"/>
    <cellStyle name="Vírgula 8 7 4 3" xfId="53932"/>
    <cellStyle name="Vírgula 8 7 4 3 2" xfId="53933"/>
    <cellStyle name="Vírgula 8 7 4 3 3" xfId="53934"/>
    <cellStyle name="Vírgula 8 7 4 4" xfId="53935"/>
    <cellStyle name="Vírgula 8 7 4 5" xfId="53936"/>
    <cellStyle name="Vírgula 8 7 4 6" xfId="53937"/>
    <cellStyle name="Vírgula 8 7 5" xfId="53938"/>
    <cellStyle name="Vírgula 8 7 5 2" xfId="53939"/>
    <cellStyle name="Vírgula 8 7 5 3" xfId="53940"/>
    <cellStyle name="Vírgula 8 7 5 4" xfId="53941"/>
    <cellStyle name="Vírgula 8 7 6" xfId="53942"/>
    <cellStyle name="Vírgula 8 7 6 2" xfId="53943"/>
    <cellStyle name="Vírgula 8 7 6 3" xfId="53944"/>
    <cellStyle name="Vírgula 8 7 6 4" xfId="53945"/>
    <cellStyle name="Vírgula 8 7 7" xfId="53946"/>
    <cellStyle name="Vírgula 8 7 7 2" xfId="53947"/>
    <cellStyle name="Vírgula 8 7 7 3" xfId="53948"/>
    <cellStyle name="Vírgula 8 7 7 4" xfId="53949"/>
    <cellStyle name="Vírgula 8 7 8" xfId="53950"/>
    <cellStyle name="Vírgula 8 7 8 2" xfId="53951"/>
    <cellStyle name="Vírgula 8 7 8 3" xfId="53952"/>
    <cellStyle name="Vírgula 8 7 9" xfId="53953"/>
    <cellStyle name="Vírgula 8 8" xfId="53954"/>
    <cellStyle name="Vírgula 8 8 10" xfId="53955"/>
    <cellStyle name="Vírgula 8 8 11" xfId="53956"/>
    <cellStyle name="Vírgula 8 8 2" xfId="53957"/>
    <cellStyle name="Vírgula 8 8 2 10" xfId="53958"/>
    <cellStyle name="Vírgula 8 8 2 2" xfId="53959"/>
    <cellStyle name="Vírgula 8 8 2 2 2" xfId="53960"/>
    <cellStyle name="Vírgula 8 8 2 2 2 2" xfId="53961"/>
    <cellStyle name="Vírgula 8 8 2 2 2 2 2" xfId="53962"/>
    <cellStyle name="Vírgula 8 8 2 2 2 2 3" xfId="53963"/>
    <cellStyle name="Vírgula 8 8 2 2 2 2 4" xfId="53964"/>
    <cellStyle name="Vírgula 8 8 2 2 2 3" xfId="53965"/>
    <cellStyle name="Vírgula 8 8 2 2 2 3 2" xfId="53966"/>
    <cellStyle name="Vírgula 8 8 2 2 2 3 3" xfId="53967"/>
    <cellStyle name="Vírgula 8 8 2 2 2 4" xfId="53968"/>
    <cellStyle name="Vírgula 8 8 2 2 2 5" xfId="53969"/>
    <cellStyle name="Vírgula 8 8 2 2 2 6" xfId="53970"/>
    <cellStyle name="Vírgula 8 8 2 2 3" xfId="53971"/>
    <cellStyle name="Vírgula 8 8 2 2 3 2" xfId="53972"/>
    <cellStyle name="Vírgula 8 8 2 2 3 3" xfId="53973"/>
    <cellStyle name="Vírgula 8 8 2 2 3 4" xfId="53974"/>
    <cellStyle name="Vírgula 8 8 2 2 4" xfId="53975"/>
    <cellStyle name="Vírgula 8 8 2 2 4 2" xfId="53976"/>
    <cellStyle name="Vírgula 8 8 2 2 4 3" xfId="53977"/>
    <cellStyle name="Vírgula 8 8 2 2 4 4" xfId="53978"/>
    <cellStyle name="Vírgula 8 8 2 2 5" xfId="53979"/>
    <cellStyle name="Vírgula 8 8 2 2 5 2" xfId="53980"/>
    <cellStyle name="Vírgula 8 8 2 2 5 3" xfId="53981"/>
    <cellStyle name="Vírgula 8 8 2 2 5 4" xfId="53982"/>
    <cellStyle name="Vírgula 8 8 2 2 6" xfId="53983"/>
    <cellStyle name="Vírgula 8 8 2 2 6 2" xfId="53984"/>
    <cellStyle name="Vírgula 8 8 2 2 6 3" xfId="53985"/>
    <cellStyle name="Vírgula 8 8 2 2 7" xfId="53986"/>
    <cellStyle name="Vírgula 8 8 2 2 8" xfId="53987"/>
    <cellStyle name="Vírgula 8 8 2 2 9" xfId="53988"/>
    <cellStyle name="Vírgula 8 8 2 3" xfId="53989"/>
    <cellStyle name="Vírgula 8 8 2 3 2" xfId="53990"/>
    <cellStyle name="Vírgula 8 8 2 3 2 2" xfId="53991"/>
    <cellStyle name="Vírgula 8 8 2 3 2 3" xfId="53992"/>
    <cellStyle name="Vírgula 8 8 2 3 2 4" xfId="53993"/>
    <cellStyle name="Vírgula 8 8 2 3 3" xfId="53994"/>
    <cellStyle name="Vírgula 8 8 2 3 3 2" xfId="53995"/>
    <cellStyle name="Vírgula 8 8 2 3 3 3" xfId="53996"/>
    <cellStyle name="Vírgula 8 8 2 3 4" xfId="53997"/>
    <cellStyle name="Vírgula 8 8 2 3 5" xfId="53998"/>
    <cellStyle name="Vírgula 8 8 2 3 6" xfId="53999"/>
    <cellStyle name="Vírgula 8 8 2 4" xfId="54000"/>
    <cellStyle name="Vírgula 8 8 2 4 2" xfId="54001"/>
    <cellStyle name="Vírgula 8 8 2 4 3" xfId="54002"/>
    <cellStyle name="Vírgula 8 8 2 4 4" xfId="54003"/>
    <cellStyle name="Vírgula 8 8 2 5" xfId="54004"/>
    <cellStyle name="Vírgula 8 8 2 5 2" xfId="54005"/>
    <cellStyle name="Vírgula 8 8 2 5 3" xfId="54006"/>
    <cellStyle name="Vírgula 8 8 2 5 4" xfId="54007"/>
    <cellStyle name="Vírgula 8 8 2 6" xfId="54008"/>
    <cellStyle name="Vírgula 8 8 2 6 2" xfId="54009"/>
    <cellStyle name="Vírgula 8 8 2 6 3" xfId="54010"/>
    <cellStyle name="Vírgula 8 8 2 6 4" xfId="54011"/>
    <cellStyle name="Vírgula 8 8 2 7" xfId="54012"/>
    <cellStyle name="Vírgula 8 8 2 7 2" xfId="54013"/>
    <cellStyle name="Vírgula 8 8 2 7 3" xfId="54014"/>
    <cellStyle name="Vírgula 8 8 2 8" xfId="54015"/>
    <cellStyle name="Vírgula 8 8 2 9" xfId="54016"/>
    <cellStyle name="Vírgula 8 8 3" xfId="54017"/>
    <cellStyle name="Vírgula 8 8 3 2" xfId="54018"/>
    <cellStyle name="Vírgula 8 8 3 2 2" xfId="54019"/>
    <cellStyle name="Vírgula 8 8 3 2 2 2" xfId="54020"/>
    <cellStyle name="Vírgula 8 8 3 2 2 3" xfId="54021"/>
    <cellStyle name="Vírgula 8 8 3 2 2 4" xfId="54022"/>
    <cellStyle name="Vírgula 8 8 3 2 3" xfId="54023"/>
    <cellStyle name="Vírgula 8 8 3 2 3 2" xfId="54024"/>
    <cellStyle name="Vírgula 8 8 3 2 3 3" xfId="54025"/>
    <cellStyle name="Vírgula 8 8 3 2 4" xfId="54026"/>
    <cellStyle name="Vírgula 8 8 3 2 5" xfId="54027"/>
    <cellStyle name="Vírgula 8 8 3 2 6" xfId="54028"/>
    <cellStyle name="Vírgula 8 8 3 3" xfId="54029"/>
    <cellStyle name="Vírgula 8 8 3 3 2" xfId="54030"/>
    <cellStyle name="Vírgula 8 8 3 3 3" xfId="54031"/>
    <cellStyle name="Vírgula 8 8 3 3 4" xfId="54032"/>
    <cellStyle name="Vírgula 8 8 3 4" xfId="54033"/>
    <cellStyle name="Vírgula 8 8 3 4 2" xfId="54034"/>
    <cellStyle name="Vírgula 8 8 3 4 3" xfId="54035"/>
    <cellStyle name="Vírgula 8 8 3 4 4" xfId="54036"/>
    <cellStyle name="Vírgula 8 8 3 5" xfId="54037"/>
    <cellStyle name="Vírgula 8 8 3 5 2" xfId="54038"/>
    <cellStyle name="Vírgula 8 8 3 5 3" xfId="54039"/>
    <cellStyle name="Vírgula 8 8 3 5 4" xfId="54040"/>
    <cellStyle name="Vírgula 8 8 3 6" xfId="54041"/>
    <cellStyle name="Vírgula 8 8 3 6 2" xfId="54042"/>
    <cellStyle name="Vírgula 8 8 3 6 3" xfId="54043"/>
    <cellStyle name="Vírgula 8 8 3 7" xfId="54044"/>
    <cellStyle name="Vírgula 8 8 3 8" xfId="54045"/>
    <cellStyle name="Vírgula 8 8 3 9" xfId="54046"/>
    <cellStyle name="Vírgula 8 8 4" xfId="54047"/>
    <cellStyle name="Vírgula 8 8 4 2" xfId="54048"/>
    <cellStyle name="Vírgula 8 8 4 2 2" xfId="54049"/>
    <cellStyle name="Vírgula 8 8 4 2 3" xfId="54050"/>
    <cellStyle name="Vírgula 8 8 4 2 4" xfId="54051"/>
    <cellStyle name="Vírgula 8 8 4 3" xfId="54052"/>
    <cellStyle name="Vírgula 8 8 4 3 2" xfId="54053"/>
    <cellStyle name="Vírgula 8 8 4 3 3" xfId="54054"/>
    <cellStyle name="Vírgula 8 8 4 4" xfId="54055"/>
    <cellStyle name="Vírgula 8 8 4 5" xfId="54056"/>
    <cellStyle name="Vírgula 8 8 4 6" xfId="54057"/>
    <cellStyle name="Vírgula 8 8 5" xfId="54058"/>
    <cellStyle name="Vírgula 8 8 5 2" xfId="54059"/>
    <cellStyle name="Vírgula 8 8 5 3" xfId="54060"/>
    <cellStyle name="Vírgula 8 8 5 4" xfId="54061"/>
    <cellStyle name="Vírgula 8 8 6" xfId="54062"/>
    <cellStyle name="Vírgula 8 8 6 2" xfId="54063"/>
    <cellStyle name="Vírgula 8 8 6 3" xfId="54064"/>
    <cellStyle name="Vírgula 8 8 6 4" xfId="54065"/>
    <cellStyle name="Vírgula 8 8 7" xfId="54066"/>
    <cellStyle name="Vírgula 8 8 7 2" xfId="54067"/>
    <cellStyle name="Vírgula 8 8 7 3" xfId="54068"/>
    <cellStyle name="Vírgula 8 8 7 4" xfId="54069"/>
    <cellStyle name="Vírgula 8 8 8" xfId="54070"/>
    <cellStyle name="Vírgula 8 8 8 2" xfId="54071"/>
    <cellStyle name="Vírgula 8 8 8 3" xfId="54072"/>
    <cellStyle name="Vírgula 8 8 9" xfId="54073"/>
    <cellStyle name="Vírgula 8 9" xfId="54074"/>
    <cellStyle name="Vírgula 8 9 10" xfId="54075"/>
    <cellStyle name="Vírgula 8 9 2" xfId="54076"/>
    <cellStyle name="Vírgula 8 9 2 2" xfId="54077"/>
    <cellStyle name="Vírgula 8 9 2 2 2" xfId="54078"/>
    <cellStyle name="Vírgula 8 9 2 2 2 2" xfId="54079"/>
    <cellStyle name="Vírgula 8 9 2 2 2 3" xfId="54080"/>
    <cellStyle name="Vírgula 8 9 2 2 2 4" xfId="54081"/>
    <cellStyle name="Vírgula 8 9 2 2 3" xfId="54082"/>
    <cellStyle name="Vírgula 8 9 2 2 3 2" xfId="54083"/>
    <cellStyle name="Vírgula 8 9 2 2 3 3" xfId="54084"/>
    <cellStyle name="Vírgula 8 9 2 2 4" xfId="54085"/>
    <cellStyle name="Vírgula 8 9 2 2 5" xfId="54086"/>
    <cellStyle name="Vírgula 8 9 2 2 6" xfId="54087"/>
    <cellStyle name="Vírgula 8 9 2 3" xfId="54088"/>
    <cellStyle name="Vírgula 8 9 2 3 2" xfId="54089"/>
    <cellStyle name="Vírgula 8 9 2 3 3" xfId="54090"/>
    <cellStyle name="Vírgula 8 9 2 3 4" xfId="54091"/>
    <cellStyle name="Vírgula 8 9 2 4" xfId="54092"/>
    <cellStyle name="Vírgula 8 9 2 4 2" xfId="54093"/>
    <cellStyle name="Vírgula 8 9 2 4 3" xfId="54094"/>
    <cellStyle name="Vírgula 8 9 2 4 4" xfId="54095"/>
    <cellStyle name="Vírgula 8 9 2 5" xfId="54096"/>
    <cellStyle name="Vírgula 8 9 2 5 2" xfId="54097"/>
    <cellStyle name="Vírgula 8 9 2 5 3" xfId="54098"/>
    <cellStyle name="Vírgula 8 9 2 5 4" xfId="54099"/>
    <cellStyle name="Vírgula 8 9 2 6" xfId="54100"/>
    <cellStyle name="Vírgula 8 9 2 6 2" xfId="54101"/>
    <cellStyle name="Vírgula 8 9 2 6 3" xfId="54102"/>
    <cellStyle name="Vírgula 8 9 2 7" xfId="54103"/>
    <cellStyle name="Vírgula 8 9 2 8" xfId="54104"/>
    <cellStyle name="Vírgula 8 9 2 9" xfId="54105"/>
    <cellStyle name="Vírgula 8 9 3" xfId="54106"/>
    <cellStyle name="Vírgula 8 9 3 2" xfId="54107"/>
    <cellStyle name="Vírgula 8 9 3 2 2" xfId="54108"/>
    <cellStyle name="Vírgula 8 9 3 2 3" xfId="54109"/>
    <cellStyle name="Vírgula 8 9 3 2 4" xfId="54110"/>
    <cellStyle name="Vírgula 8 9 3 3" xfId="54111"/>
    <cellStyle name="Vírgula 8 9 3 3 2" xfId="54112"/>
    <cellStyle name="Vírgula 8 9 3 3 3" xfId="54113"/>
    <cellStyle name="Vírgula 8 9 3 4" xfId="54114"/>
    <cellStyle name="Vírgula 8 9 3 5" xfId="54115"/>
    <cellStyle name="Vírgula 8 9 3 6" xfId="54116"/>
    <cellStyle name="Vírgula 8 9 4" xfId="54117"/>
    <cellStyle name="Vírgula 8 9 4 2" xfId="54118"/>
    <cellStyle name="Vírgula 8 9 4 3" xfId="54119"/>
    <cellStyle name="Vírgula 8 9 4 4" xfId="54120"/>
    <cellStyle name="Vírgula 8 9 5" xfId="54121"/>
    <cellStyle name="Vírgula 8 9 5 2" xfId="54122"/>
    <cellStyle name="Vírgula 8 9 5 3" xfId="54123"/>
    <cellStyle name="Vírgula 8 9 5 4" xfId="54124"/>
    <cellStyle name="Vírgula 8 9 6" xfId="54125"/>
    <cellStyle name="Vírgula 8 9 6 2" xfId="54126"/>
    <cellStyle name="Vírgula 8 9 6 3" xfId="54127"/>
    <cellStyle name="Vírgula 8 9 6 4" xfId="54128"/>
    <cellStyle name="Vírgula 8 9 7" xfId="54129"/>
    <cellStyle name="Vírgula 8 9 7 2" xfId="54130"/>
    <cellStyle name="Vírgula 8 9 7 3" xfId="54131"/>
    <cellStyle name="Vírgula 8 9 8" xfId="54132"/>
    <cellStyle name="Vírgula 8 9 9" xfId="54133"/>
    <cellStyle name="Vírgula 9" xfId="59"/>
  </cellStyles>
  <dxfs count="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1034415</xdr:colOff>
      <xdr:row>0</xdr:row>
      <xdr:rowOff>0</xdr:rowOff>
    </xdr:from>
    <xdr:to>
      <xdr:col>5</xdr:col>
      <xdr:colOff>687721</xdr:colOff>
      <xdr:row>0</xdr:row>
      <xdr:rowOff>40259</xdr:rowOff>
    </xdr:to>
    <xdr:sp macro="" textlink="">
      <xdr:nvSpPr>
        <xdr:cNvPr id="4" name="Text Box 6">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407795" y="0"/>
          <a:ext cx="9765046" cy="85979"/>
        </a:xfrm>
        <a:prstGeom prst="rect">
          <a:avLst/>
        </a:prstGeom>
        <a:noFill/>
        <a:ln w="9525">
          <a:noFill/>
          <a:miter lim="800000"/>
          <a:headEnd/>
          <a:tailEnd/>
        </a:ln>
      </xdr:spPr>
      <xdr:txBody>
        <a:bodyPr vertOverflow="clip" wrap="square" lIns="27432" tIns="22860" rIns="0" bIns="0" anchor="ctr" upright="1"/>
        <a:lstStyle/>
        <a:p>
          <a:pPr algn="ctr"/>
          <a:endParaRPr lang="pt-BR" sz="1100">
            <a:effectLst/>
            <a:latin typeface="+mn-lt"/>
            <a:ea typeface="+mn-ea"/>
            <a:cs typeface="+mn-cs"/>
          </a:endParaRPr>
        </a:p>
        <a:p>
          <a:pPr algn="ctr" rtl="0">
            <a:defRPr sz="1000"/>
          </a:pPr>
          <a:endParaRPr lang="pt-BR" sz="1050" b="1" i="0" u="none" strike="noStrike" baseline="0">
            <a:solidFill>
              <a:srgbClr val="FF0000"/>
            </a:solidFill>
            <a:latin typeface="Arial"/>
            <a:cs typeface="Arial"/>
          </a:endParaRPr>
        </a:p>
      </xdr:txBody>
    </xdr:sp>
    <xdr:clientData/>
  </xdr:twoCellAnchor>
  <xdr:twoCellAnchor>
    <xdr:from>
      <xdr:col>0</xdr:col>
      <xdr:colOff>0</xdr:colOff>
      <xdr:row>278</xdr:row>
      <xdr:rowOff>9424</xdr:rowOff>
    </xdr:from>
    <xdr:to>
      <xdr:col>8</xdr:col>
      <xdr:colOff>874373</xdr:colOff>
      <xdr:row>280</xdr:row>
      <xdr:rowOff>0</xdr:rowOff>
    </xdr:to>
    <xdr:sp macro="" textlink="">
      <xdr:nvSpPr>
        <xdr:cNvPr id="5" name="Text Box 7">
          <a:extLst>
            <a:ext uri="{FF2B5EF4-FFF2-40B4-BE49-F238E27FC236}">
              <a16:creationId xmlns:a16="http://schemas.microsoft.com/office/drawing/2014/main" xmlns="" id="{00000000-0008-0000-0000-000005000000}"/>
            </a:ext>
          </a:extLst>
        </xdr:cNvPr>
        <xdr:cNvSpPr txBox="1">
          <a:spLocks noChangeArrowheads="1"/>
        </xdr:cNvSpPr>
      </xdr:nvSpPr>
      <xdr:spPr bwMode="auto">
        <a:xfrm>
          <a:off x="0" y="36067264"/>
          <a:ext cx="14377013" cy="388726"/>
        </a:xfrm>
        <a:prstGeom prst="rect">
          <a:avLst/>
        </a:prstGeom>
        <a:noFill/>
        <a:ln w="9525">
          <a:noFill/>
          <a:miter lim="800000"/>
          <a:headEnd/>
          <a:tailEnd/>
        </a:ln>
      </xdr:spPr>
      <xdr:txBody>
        <a:bodyPr vertOverflow="clip" wrap="square" lIns="27432" tIns="22860" rIns="27432" bIns="0" anchor="t" upright="1"/>
        <a:lstStyle/>
        <a:p>
          <a:pPr algn="ctr"/>
          <a:endParaRPr lang="pt-BR" sz="1100" b="1" i="1">
            <a:effectLst/>
            <a:latin typeface="+mn-lt"/>
            <a:ea typeface="+mn-ea"/>
            <a:cs typeface="+mn-cs"/>
          </a:endParaRPr>
        </a:p>
        <a:p>
          <a:pPr algn="ctr"/>
          <a:r>
            <a:rPr lang="pt-BR" sz="1100" b="1" i="1">
              <a:effectLst/>
              <a:latin typeface="+mn-lt"/>
              <a:ea typeface="+mn-ea"/>
              <a:cs typeface="+mn-cs"/>
            </a:rPr>
            <a:t> Prefeitura Municipal de Senhora</a:t>
          </a:r>
          <a:r>
            <a:rPr lang="pt-BR" sz="1100" b="1" i="1" baseline="0">
              <a:effectLst/>
              <a:latin typeface="+mn-lt"/>
              <a:ea typeface="+mn-ea"/>
              <a:cs typeface="+mn-cs"/>
            </a:rPr>
            <a:t> dos Remédios  </a:t>
          </a:r>
          <a:r>
            <a:rPr lang="pt-BR" sz="1100" b="1" i="1">
              <a:effectLst/>
              <a:latin typeface="+mn-lt"/>
              <a:ea typeface="+mn-ea"/>
              <a:cs typeface="+mn-cs"/>
            </a:rPr>
            <a:t>– MG</a:t>
          </a:r>
          <a:endParaRPr lang="pt-BR">
            <a:effectLst/>
          </a:endParaRPr>
        </a:p>
        <a:p>
          <a:pPr algn="ctr"/>
          <a:r>
            <a:rPr lang="pt-BR" sz="1100" i="1">
              <a:effectLst/>
              <a:latin typeface="+mn-lt"/>
              <a:ea typeface="+mn-ea"/>
              <a:cs typeface="+mn-cs"/>
            </a:rPr>
            <a:t> </a:t>
          </a:r>
          <a:endParaRPr lang="pt-BR">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485775</xdr:colOff>
      <xdr:row>56</xdr:row>
      <xdr:rowOff>127635</xdr:rowOff>
    </xdr:from>
    <xdr:to>
      <xdr:col>6</xdr:col>
      <xdr:colOff>39996</xdr:colOff>
      <xdr:row>58</xdr:row>
      <xdr:rowOff>165735</xdr:rowOff>
    </xdr:to>
    <xdr:sp macro="" textlink="">
      <xdr:nvSpPr>
        <xdr:cNvPr id="2" name="Text Box 7">
          <a:extLst>
            <a:ext uri="{FF2B5EF4-FFF2-40B4-BE49-F238E27FC236}">
              <a16:creationId xmlns:a16="http://schemas.microsoft.com/office/drawing/2014/main" xmlns="" id="{00000000-0008-0000-0200-000002000000}"/>
            </a:ext>
          </a:extLst>
        </xdr:cNvPr>
        <xdr:cNvSpPr txBox="1">
          <a:spLocks noChangeArrowheads="1"/>
        </xdr:cNvSpPr>
      </xdr:nvSpPr>
      <xdr:spPr bwMode="auto">
        <a:xfrm>
          <a:off x="485775" y="8341995"/>
          <a:ext cx="8340081" cy="373380"/>
        </a:xfrm>
        <a:prstGeom prst="rect">
          <a:avLst/>
        </a:prstGeom>
        <a:noFill/>
        <a:ln w="9525">
          <a:noFill/>
          <a:miter lim="800000"/>
          <a:headEnd/>
          <a:tailEnd/>
        </a:ln>
      </xdr:spPr>
      <xdr:txBody>
        <a:bodyPr vertOverflow="clip" wrap="square" lIns="27432" tIns="22860" rIns="27432" bIns="0" anchor="t" upright="1"/>
        <a:lstStyle/>
        <a:p>
          <a:pPr algn="ctr"/>
          <a:endParaRPr lang="pt-BR" sz="1100" b="1" i="1">
            <a:effectLst/>
            <a:latin typeface="+mn-lt"/>
            <a:ea typeface="+mn-ea"/>
            <a:cs typeface="+mn-cs"/>
          </a:endParaRPr>
        </a:p>
        <a:p>
          <a:pPr algn="ctr"/>
          <a:r>
            <a:rPr lang="pt-BR" sz="1100" b="1" i="1">
              <a:effectLst/>
              <a:latin typeface="+mn-lt"/>
              <a:ea typeface="+mn-ea"/>
              <a:cs typeface="+mn-cs"/>
            </a:rPr>
            <a:t> Prefeitura Municipal de Senhora</a:t>
          </a:r>
          <a:r>
            <a:rPr lang="pt-BR" sz="1100" b="1" i="1" baseline="0">
              <a:effectLst/>
              <a:latin typeface="+mn-lt"/>
              <a:ea typeface="+mn-ea"/>
              <a:cs typeface="+mn-cs"/>
            </a:rPr>
            <a:t> dos Remédios</a:t>
          </a:r>
          <a:r>
            <a:rPr lang="pt-BR" sz="1100" b="1" i="1">
              <a:effectLst/>
              <a:latin typeface="+mn-lt"/>
              <a:ea typeface="+mn-ea"/>
              <a:cs typeface="+mn-cs"/>
            </a:rPr>
            <a:t>– MG</a:t>
          </a:r>
          <a:endParaRPr lang="pt-BR">
            <a:effectLst/>
          </a:endParaRPr>
        </a:p>
        <a:p>
          <a:pPr algn="ctr"/>
          <a:r>
            <a:rPr lang="pt-BR" sz="1100" i="1">
              <a:effectLst/>
              <a:latin typeface="+mn-lt"/>
              <a:ea typeface="+mn-ea"/>
              <a:cs typeface="+mn-cs"/>
            </a:rPr>
            <a:t> </a:t>
          </a:r>
          <a:endParaRPr lang="pt-BR">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1034415</xdr:colOff>
      <xdr:row>0</xdr:row>
      <xdr:rowOff>0</xdr:rowOff>
    </xdr:from>
    <xdr:to>
      <xdr:col>6</xdr:col>
      <xdr:colOff>687721</xdr:colOff>
      <xdr:row>0</xdr:row>
      <xdr:rowOff>40259</xdr:rowOff>
    </xdr:to>
    <xdr:sp macro="" textlink="">
      <xdr:nvSpPr>
        <xdr:cNvPr id="2" name="Text Box 6">
          <a:extLst>
            <a:ext uri="{FF2B5EF4-FFF2-40B4-BE49-F238E27FC236}">
              <a16:creationId xmlns:a16="http://schemas.microsoft.com/office/drawing/2014/main" xmlns="" id="{8ED11CE1-C4CB-4CC9-B03C-A53EDF08C2C4}"/>
            </a:ext>
          </a:extLst>
        </xdr:cNvPr>
        <xdr:cNvSpPr txBox="1">
          <a:spLocks noChangeArrowheads="1"/>
        </xdr:cNvSpPr>
      </xdr:nvSpPr>
      <xdr:spPr bwMode="auto">
        <a:xfrm>
          <a:off x="1689735" y="0"/>
          <a:ext cx="7250446" cy="40259"/>
        </a:xfrm>
        <a:prstGeom prst="rect">
          <a:avLst/>
        </a:prstGeom>
        <a:noFill/>
        <a:ln w="9525">
          <a:noFill/>
          <a:miter lim="800000"/>
          <a:headEnd/>
          <a:tailEnd/>
        </a:ln>
      </xdr:spPr>
      <xdr:txBody>
        <a:bodyPr vertOverflow="clip" wrap="square" lIns="27432" tIns="22860" rIns="0" bIns="0" anchor="ctr" upright="1"/>
        <a:lstStyle/>
        <a:p>
          <a:pPr algn="ctr"/>
          <a:endParaRPr lang="pt-BR" sz="1100">
            <a:effectLst/>
            <a:latin typeface="+mn-lt"/>
            <a:ea typeface="+mn-ea"/>
            <a:cs typeface="+mn-cs"/>
          </a:endParaRPr>
        </a:p>
        <a:p>
          <a:pPr algn="ctr" rtl="0">
            <a:defRPr sz="1000"/>
          </a:pPr>
          <a:endParaRPr lang="pt-BR" sz="1050" b="1" i="0" u="none" strike="noStrike" baseline="0">
            <a:solidFill>
              <a:srgbClr val="FF0000"/>
            </a:solidFill>
            <a:latin typeface="Arial"/>
            <a:cs typeface="Arial"/>
          </a:endParaRPr>
        </a:p>
      </xdr:txBody>
    </xdr:sp>
    <xdr:clientData/>
  </xdr:twoCellAnchor>
  <xdr:twoCellAnchor>
    <xdr:from>
      <xdr:col>0</xdr:col>
      <xdr:colOff>0</xdr:colOff>
      <xdr:row>276</xdr:row>
      <xdr:rowOff>9424</xdr:rowOff>
    </xdr:from>
    <xdr:to>
      <xdr:col>7</xdr:col>
      <xdr:colOff>0</xdr:colOff>
      <xdr:row>278</xdr:row>
      <xdr:rowOff>0</xdr:rowOff>
    </xdr:to>
    <xdr:sp macro="" textlink="">
      <xdr:nvSpPr>
        <xdr:cNvPr id="3" name="Text Box 7">
          <a:extLst>
            <a:ext uri="{FF2B5EF4-FFF2-40B4-BE49-F238E27FC236}">
              <a16:creationId xmlns:a16="http://schemas.microsoft.com/office/drawing/2014/main" xmlns="" id="{CDA48DC9-4E07-4AAA-AF7B-B9BED556AD2D}"/>
            </a:ext>
          </a:extLst>
        </xdr:cNvPr>
        <xdr:cNvSpPr txBox="1">
          <a:spLocks noChangeArrowheads="1"/>
        </xdr:cNvSpPr>
      </xdr:nvSpPr>
      <xdr:spPr bwMode="auto">
        <a:xfrm>
          <a:off x="0" y="108617284"/>
          <a:ext cx="12091013" cy="409676"/>
        </a:xfrm>
        <a:prstGeom prst="rect">
          <a:avLst/>
        </a:prstGeom>
        <a:noFill/>
        <a:ln w="9525">
          <a:noFill/>
          <a:miter lim="800000"/>
          <a:headEnd/>
          <a:tailEnd/>
        </a:ln>
      </xdr:spPr>
      <xdr:txBody>
        <a:bodyPr vertOverflow="clip" wrap="square" lIns="27432" tIns="22860" rIns="27432" bIns="0" anchor="t" upright="1"/>
        <a:lstStyle/>
        <a:p>
          <a:pPr algn="ctr"/>
          <a:endParaRPr lang="pt-BR" sz="1100" b="1" i="1">
            <a:effectLst/>
            <a:latin typeface="+mn-lt"/>
            <a:ea typeface="+mn-ea"/>
            <a:cs typeface="+mn-cs"/>
          </a:endParaRPr>
        </a:p>
        <a:p>
          <a:pPr algn="ctr"/>
          <a:r>
            <a:rPr lang="pt-BR" sz="1100" b="1" i="1">
              <a:effectLst/>
              <a:latin typeface="+mn-lt"/>
              <a:ea typeface="+mn-ea"/>
              <a:cs typeface="+mn-cs"/>
            </a:rPr>
            <a:t> Prefeitura Municipal de Senhora</a:t>
          </a:r>
          <a:r>
            <a:rPr lang="pt-BR" sz="1100" b="1" i="1" baseline="0">
              <a:effectLst/>
              <a:latin typeface="+mn-lt"/>
              <a:ea typeface="+mn-ea"/>
              <a:cs typeface="+mn-cs"/>
            </a:rPr>
            <a:t> dos Remédios  </a:t>
          </a:r>
          <a:r>
            <a:rPr lang="pt-BR" sz="1100" b="1" i="1">
              <a:effectLst/>
              <a:latin typeface="+mn-lt"/>
              <a:ea typeface="+mn-ea"/>
              <a:cs typeface="+mn-cs"/>
            </a:rPr>
            <a:t>– MG</a:t>
          </a:r>
          <a:endParaRPr lang="pt-BR">
            <a:effectLst/>
          </a:endParaRPr>
        </a:p>
        <a:p>
          <a:pPr algn="ctr"/>
          <a:r>
            <a:rPr lang="pt-BR" sz="1100" i="1">
              <a:effectLst/>
              <a:latin typeface="+mn-lt"/>
              <a:ea typeface="+mn-ea"/>
              <a:cs typeface="+mn-cs"/>
            </a:rPr>
            <a:t> </a:t>
          </a:r>
          <a:endParaRPr lang="pt-BR">
            <a:effectLst/>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739140</xdr:colOff>
      <xdr:row>61</xdr:row>
      <xdr:rowOff>0</xdr:rowOff>
    </xdr:from>
    <xdr:ext cx="65" cy="172227"/>
    <xdr:sp macro="" textlink="">
      <xdr:nvSpPr>
        <xdr:cNvPr id="2" name="CaixaDeTexto 1">
          <a:extLst>
            <a:ext uri="{FF2B5EF4-FFF2-40B4-BE49-F238E27FC236}">
              <a16:creationId xmlns:a16="http://schemas.microsoft.com/office/drawing/2014/main" xmlns="" id="{467CD850-F129-4AD0-8795-737386C6F918}"/>
            </a:ext>
          </a:extLst>
        </xdr:cNvPr>
        <xdr:cNvSpPr txBox="1"/>
      </xdr:nvSpPr>
      <xdr:spPr>
        <a:xfrm>
          <a:off x="4884420" y="169468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739140</xdr:colOff>
      <xdr:row>12</xdr:row>
      <xdr:rowOff>118110</xdr:rowOff>
    </xdr:from>
    <xdr:ext cx="65" cy="178333"/>
    <xdr:sp macro="" textlink="">
      <xdr:nvSpPr>
        <xdr:cNvPr id="3" name="CaixaDeTexto 2">
          <a:extLst>
            <a:ext uri="{FF2B5EF4-FFF2-40B4-BE49-F238E27FC236}">
              <a16:creationId xmlns:a16="http://schemas.microsoft.com/office/drawing/2014/main" xmlns="" id="{6268F236-797F-48C8-9D94-ABFB085A1E39}"/>
            </a:ext>
          </a:extLst>
        </xdr:cNvPr>
        <xdr:cNvSpPr txBox="1"/>
      </xdr:nvSpPr>
      <xdr:spPr>
        <a:xfrm>
          <a:off x="4884420" y="4796790"/>
          <a:ext cx="65" cy="178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739140</xdr:colOff>
      <xdr:row>34</xdr:row>
      <xdr:rowOff>118110</xdr:rowOff>
    </xdr:from>
    <xdr:ext cx="65" cy="172227"/>
    <xdr:sp macro="" textlink="">
      <xdr:nvSpPr>
        <xdr:cNvPr id="4" name="CaixaDeTexto 3">
          <a:extLst>
            <a:ext uri="{FF2B5EF4-FFF2-40B4-BE49-F238E27FC236}">
              <a16:creationId xmlns:a16="http://schemas.microsoft.com/office/drawing/2014/main" xmlns="" id="{BF54E925-047C-4A89-801A-5E0FD485493B}"/>
            </a:ext>
          </a:extLst>
        </xdr:cNvPr>
        <xdr:cNvSpPr txBox="1"/>
      </xdr:nvSpPr>
      <xdr:spPr>
        <a:xfrm>
          <a:off x="4884420" y="933069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5</xdr:col>
      <xdr:colOff>739140</xdr:colOff>
      <xdr:row>55</xdr:row>
      <xdr:rowOff>104775</xdr:rowOff>
    </xdr:from>
    <xdr:ext cx="65" cy="233890"/>
    <xdr:sp macro="" textlink="">
      <xdr:nvSpPr>
        <xdr:cNvPr id="5" name="CaixaDeTexto 4">
          <a:extLst>
            <a:ext uri="{FF2B5EF4-FFF2-40B4-BE49-F238E27FC236}">
              <a16:creationId xmlns:a16="http://schemas.microsoft.com/office/drawing/2014/main" xmlns="" id="{2609C42B-01B9-4BBE-8F2E-BDCF25D69A21}"/>
            </a:ext>
          </a:extLst>
        </xdr:cNvPr>
        <xdr:cNvSpPr txBox="1"/>
      </xdr:nvSpPr>
      <xdr:spPr>
        <a:xfrm>
          <a:off x="5692140" y="14163675"/>
          <a:ext cx="65" cy="233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739140</xdr:colOff>
      <xdr:row>4</xdr:row>
      <xdr:rowOff>118110</xdr:rowOff>
    </xdr:from>
    <xdr:ext cx="65" cy="178333"/>
    <xdr:sp macro="" textlink="">
      <xdr:nvSpPr>
        <xdr:cNvPr id="6" name="CaixaDeTexto 5">
          <a:extLst>
            <a:ext uri="{FF2B5EF4-FFF2-40B4-BE49-F238E27FC236}">
              <a16:creationId xmlns:a16="http://schemas.microsoft.com/office/drawing/2014/main" xmlns="" id="{D1EA9331-FEDE-4626-BA68-7692D551BD5F}"/>
            </a:ext>
          </a:extLst>
        </xdr:cNvPr>
        <xdr:cNvSpPr txBox="1"/>
      </xdr:nvSpPr>
      <xdr:spPr>
        <a:xfrm>
          <a:off x="4884420" y="910590"/>
          <a:ext cx="65" cy="178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739140</xdr:colOff>
      <xdr:row>34</xdr:row>
      <xdr:rowOff>118110</xdr:rowOff>
    </xdr:from>
    <xdr:ext cx="65" cy="178333"/>
    <xdr:sp macro="" textlink="">
      <xdr:nvSpPr>
        <xdr:cNvPr id="7" name="CaixaDeTexto 6">
          <a:extLst>
            <a:ext uri="{FF2B5EF4-FFF2-40B4-BE49-F238E27FC236}">
              <a16:creationId xmlns:a16="http://schemas.microsoft.com/office/drawing/2014/main" xmlns="" id="{BB80CDF3-F7F9-4362-AE0E-3D171F768049}"/>
            </a:ext>
          </a:extLst>
        </xdr:cNvPr>
        <xdr:cNvSpPr txBox="1"/>
      </xdr:nvSpPr>
      <xdr:spPr>
        <a:xfrm>
          <a:off x="4884420" y="9330690"/>
          <a:ext cx="65" cy="178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5</xdr:col>
      <xdr:colOff>739140</xdr:colOff>
      <xdr:row>55</xdr:row>
      <xdr:rowOff>118110</xdr:rowOff>
    </xdr:from>
    <xdr:ext cx="65" cy="209347"/>
    <xdr:sp macro="" textlink="">
      <xdr:nvSpPr>
        <xdr:cNvPr id="8" name="CaixaDeTexto 7">
          <a:extLst>
            <a:ext uri="{FF2B5EF4-FFF2-40B4-BE49-F238E27FC236}">
              <a16:creationId xmlns:a16="http://schemas.microsoft.com/office/drawing/2014/main" xmlns="" id="{3C55625F-DE9F-4A8B-8768-03FF3ECFAF1C}"/>
            </a:ext>
          </a:extLst>
        </xdr:cNvPr>
        <xdr:cNvSpPr txBox="1"/>
      </xdr:nvSpPr>
      <xdr:spPr>
        <a:xfrm>
          <a:off x="5692140" y="14177010"/>
          <a:ext cx="65" cy="2093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3</xdr:col>
      <xdr:colOff>739140</xdr:colOff>
      <xdr:row>64</xdr:row>
      <xdr:rowOff>0</xdr:rowOff>
    </xdr:from>
    <xdr:ext cx="65" cy="178333"/>
    <xdr:sp macro="" textlink="">
      <xdr:nvSpPr>
        <xdr:cNvPr id="9" name="CaixaDeTexto 8">
          <a:extLst>
            <a:ext uri="{FF2B5EF4-FFF2-40B4-BE49-F238E27FC236}">
              <a16:creationId xmlns:a16="http://schemas.microsoft.com/office/drawing/2014/main" xmlns="" id="{CF489E31-20E1-4AF4-BE7B-689A48779CDB}"/>
            </a:ext>
          </a:extLst>
        </xdr:cNvPr>
        <xdr:cNvSpPr txBox="1"/>
      </xdr:nvSpPr>
      <xdr:spPr>
        <a:xfrm>
          <a:off x="3954780" y="26601420"/>
          <a:ext cx="65" cy="178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3</xdr:col>
      <xdr:colOff>739140</xdr:colOff>
      <xdr:row>64</xdr:row>
      <xdr:rowOff>0</xdr:rowOff>
    </xdr:from>
    <xdr:ext cx="65" cy="178333"/>
    <xdr:sp macro="" textlink="">
      <xdr:nvSpPr>
        <xdr:cNvPr id="10" name="CaixaDeTexto 9">
          <a:extLst>
            <a:ext uri="{FF2B5EF4-FFF2-40B4-BE49-F238E27FC236}">
              <a16:creationId xmlns:a16="http://schemas.microsoft.com/office/drawing/2014/main" xmlns="" id="{BC810B85-4E6A-43EA-B9BA-6E60947886A8}"/>
            </a:ext>
          </a:extLst>
        </xdr:cNvPr>
        <xdr:cNvSpPr txBox="1"/>
      </xdr:nvSpPr>
      <xdr:spPr>
        <a:xfrm>
          <a:off x="3954780" y="36701730"/>
          <a:ext cx="65" cy="178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739140</xdr:colOff>
      <xdr:row>64</xdr:row>
      <xdr:rowOff>0</xdr:rowOff>
    </xdr:from>
    <xdr:ext cx="65" cy="178333"/>
    <xdr:sp macro="" textlink="">
      <xdr:nvSpPr>
        <xdr:cNvPr id="11" name="CaixaDeTexto 10">
          <a:extLst>
            <a:ext uri="{FF2B5EF4-FFF2-40B4-BE49-F238E27FC236}">
              <a16:creationId xmlns:a16="http://schemas.microsoft.com/office/drawing/2014/main" xmlns="" id="{97EC10D6-2BE0-4E85-9514-2751686B26BB}"/>
            </a:ext>
          </a:extLst>
        </xdr:cNvPr>
        <xdr:cNvSpPr txBox="1"/>
      </xdr:nvSpPr>
      <xdr:spPr>
        <a:xfrm>
          <a:off x="4884420" y="36701730"/>
          <a:ext cx="65" cy="178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742950</xdr:colOff>
      <xdr:row>5</xdr:row>
      <xdr:rowOff>0</xdr:rowOff>
    </xdr:from>
    <xdr:ext cx="65" cy="172227"/>
    <xdr:sp macro="" textlink="">
      <xdr:nvSpPr>
        <xdr:cNvPr id="2" name="CaixaDeTexto 1">
          <a:extLst>
            <a:ext uri="{FF2B5EF4-FFF2-40B4-BE49-F238E27FC236}">
              <a16:creationId xmlns:a16="http://schemas.microsoft.com/office/drawing/2014/main" xmlns="" id="{00000000-0008-0000-0400-000002000000}"/>
            </a:ext>
          </a:extLst>
        </xdr:cNvPr>
        <xdr:cNvSpPr txBox="1"/>
      </xdr:nvSpPr>
      <xdr:spPr>
        <a:xfrm>
          <a:off x="5863590" y="98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xdr:row>
      <xdr:rowOff>0</xdr:rowOff>
    </xdr:from>
    <xdr:ext cx="65" cy="180056"/>
    <xdr:sp macro="" textlink="">
      <xdr:nvSpPr>
        <xdr:cNvPr id="3" name="CaixaDeTexto 2">
          <a:extLst>
            <a:ext uri="{FF2B5EF4-FFF2-40B4-BE49-F238E27FC236}">
              <a16:creationId xmlns:a16="http://schemas.microsoft.com/office/drawing/2014/main" xmlns="" id="{00000000-0008-0000-0400-000003000000}"/>
            </a:ext>
          </a:extLst>
        </xdr:cNvPr>
        <xdr:cNvSpPr txBox="1"/>
      </xdr:nvSpPr>
      <xdr:spPr>
        <a:xfrm>
          <a:off x="5863590" y="98298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xdr:row>
      <xdr:rowOff>0</xdr:rowOff>
    </xdr:from>
    <xdr:ext cx="65" cy="172227"/>
    <xdr:sp macro="" textlink="">
      <xdr:nvSpPr>
        <xdr:cNvPr id="4" name="CaixaDeTexto 3">
          <a:extLst>
            <a:ext uri="{FF2B5EF4-FFF2-40B4-BE49-F238E27FC236}">
              <a16:creationId xmlns:a16="http://schemas.microsoft.com/office/drawing/2014/main" xmlns="" id="{00000000-0008-0000-0400-000004000000}"/>
            </a:ext>
          </a:extLst>
        </xdr:cNvPr>
        <xdr:cNvSpPr txBox="1"/>
      </xdr:nvSpPr>
      <xdr:spPr>
        <a:xfrm>
          <a:off x="5863590" y="98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xdr:row>
      <xdr:rowOff>0</xdr:rowOff>
    </xdr:from>
    <xdr:ext cx="65" cy="180056"/>
    <xdr:sp macro="" textlink="">
      <xdr:nvSpPr>
        <xdr:cNvPr id="5" name="CaixaDeTexto 4">
          <a:extLst>
            <a:ext uri="{FF2B5EF4-FFF2-40B4-BE49-F238E27FC236}">
              <a16:creationId xmlns:a16="http://schemas.microsoft.com/office/drawing/2014/main" xmlns="" id="{00000000-0008-0000-0400-000005000000}"/>
            </a:ext>
          </a:extLst>
        </xdr:cNvPr>
        <xdr:cNvSpPr txBox="1"/>
      </xdr:nvSpPr>
      <xdr:spPr>
        <a:xfrm>
          <a:off x="5863590" y="98298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xdr:row>
      <xdr:rowOff>0</xdr:rowOff>
    </xdr:from>
    <xdr:ext cx="65" cy="172227"/>
    <xdr:sp macro="" textlink="">
      <xdr:nvSpPr>
        <xdr:cNvPr id="6" name="CaixaDeTexto 5">
          <a:extLst>
            <a:ext uri="{FF2B5EF4-FFF2-40B4-BE49-F238E27FC236}">
              <a16:creationId xmlns:a16="http://schemas.microsoft.com/office/drawing/2014/main" xmlns="" id="{00000000-0008-0000-0400-000006000000}"/>
            </a:ext>
          </a:extLst>
        </xdr:cNvPr>
        <xdr:cNvSpPr txBox="1"/>
      </xdr:nvSpPr>
      <xdr:spPr>
        <a:xfrm>
          <a:off x="5863590" y="98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xdr:row>
      <xdr:rowOff>0</xdr:rowOff>
    </xdr:from>
    <xdr:ext cx="65" cy="180056"/>
    <xdr:sp macro="" textlink="">
      <xdr:nvSpPr>
        <xdr:cNvPr id="7" name="CaixaDeTexto 6">
          <a:extLst>
            <a:ext uri="{FF2B5EF4-FFF2-40B4-BE49-F238E27FC236}">
              <a16:creationId xmlns:a16="http://schemas.microsoft.com/office/drawing/2014/main" xmlns="" id="{00000000-0008-0000-0400-000007000000}"/>
            </a:ext>
          </a:extLst>
        </xdr:cNvPr>
        <xdr:cNvSpPr txBox="1"/>
      </xdr:nvSpPr>
      <xdr:spPr>
        <a:xfrm>
          <a:off x="5863590" y="98298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xdr:row>
      <xdr:rowOff>0</xdr:rowOff>
    </xdr:from>
    <xdr:ext cx="65" cy="172227"/>
    <xdr:sp macro="" textlink="">
      <xdr:nvSpPr>
        <xdr:cNvPr id="8" name="CaixaDeTexto 7">
          <a:extLst>
            <a:ext uri="{FF2B5EF4-FFF2-40B4-BE49-F238E27FC236}">
              <a16:creationId xmlns:a16="http://schemas.microsoft.com/office/drawing/2014/main" xmlns="" id="{00000000-0008-0000-0400-000008000000}"/>
            </a:ext>
          </a:extLst>
        </xdr:cNvPr>
        <xdr:cNvSpPr txBox="1"/>
      </xdr:nvSpPr>
      <xdr:spPr>
        <a:xfrm>
          <a:off x="5863590" y="98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xdr:row>
      <xdr:rowOff>0</xdr:rowOff>
    </xdr:from>
    <xdr:ext cx="65" cy="180056"/>
    <xdr:sp macro="" textlink="">
      <xdr:nvSpPr>
        <xdr:cNvPr id="9" name="CaixaDeTexto 8">
          <a:extLst>
            <a:ext uri="{FF2B5EF4-FFF2-40B4-BE49-F238E27FC236}">
              <a16:creationId xmlns:a16="http://schemas.microsoft.com/office/drawing/2014/main" xmlns="" id="{00000000-0008-0000-0400-000009000000}"/>
            </a:ext>
          </a:extLst>
        </xdr:cNvPr>
        <xdr:cNvSpPr txBox="1"/>
      </xdr:nvSpPr>
      <xdr:spPr>
        <a:xfrm>
          <a:off x="5863590" y="982980"/>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52</xdr:row>
      <xdr:rowOff>0</xdr:rowOff>
    </xdr:from>
    <xdr:ext cx="65" cy="172227"/>
    <xdr:sp macro="" textlink="">
      <xdr:nvSpPr>
        <xdr:cNvPr id="10" name="CaixaDeTexto 9">
          <a:extLst>
            <a:ext uri="{FF2B5EF4-FFF2-40B4-BE49-F238E27FC236}">
              <a16:creationId xmlns:a16="http://schemas.microsoft.com/office/drawing/2014/main" xmlns="" id="{00000000-0008-0000-0400-00000A000000}"/>
            </a:ext>
          </a:extLst>
        </xdr:cNvPr>
        <xdr:cNvSpPr txBox="1"/>
      </xdr:nvSpPr>
      <xdr:spPr>
        <a:xfrm>
          <a:off x="5881007" y="10014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52</xdr:row>
      <xdr:rowOff>0</xdr:rowOff>
    </xdr:from>
    <xdr:ext cx="65" cy="180056"/>
    <xdr:sp macro="" textlink="">
      <xdr:nvSpPr>
        <xdr:cNvPr id="11" name="CaixaDeTexto 10">
          <a:extLst>
            <a:ext uri="{FF2B5EF4-FFF2-40B4-BE49-F238E27FC236}">
              <a16:creationId xmlns:a16="http://schemas.microsoft.com/office/drawing/2014/main" xmlns="" id="{00000000-0008-0000-0400-00000B000000}"/>
            </a:ext>
          </a:extLst>
        </xdr:cNvPr>
        <xdr:cNvSpPr txBox="1"/>
      </xdr:nvSpPr>
      <xdr:spPr>
        <a:xfrm>
          <a:off x="5881007" y="1001486"/>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52</xdr:row>
      <xdr:rowOff>0</xdr:rowOff>
    </xdr:from>
    <xdr:ext cx="65" cy="172227"/>
    <xdr:sp macro="" textlink="">
      <xdr:nvSpPr>
        <xdr:cNvPr id="12" name="CaixaDeTexto 11">
          <a:extLst>
            <a:ext uri="{FF2B5EF4-FFF2-40B4-BE49-F238E27FC236}">
              <a16:creationId xmlns:a16="http://schemas.microsoft.com/office/drawing/2014/main" xmlns="" id="{00000000-0008-0000-0400-00000C000000}"/>
            </a:ext>
          </a:extLst>
        </xdr:cNvPr>
        <xdr:cNvSpPr txBox="1"/>
      </xdr:nvSpPr>
      <xdr:spPr>
        <a:xfrm>
          <a:off x="5881007" y="10014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52</xdr:row>
      <xdr:rowOff>0</xdr:rowOff>
    </xdr:from>
    <xdr:ext cx="65" cy="180056"/>
    <xdr:sp macro="" textlink="">
      <xdr:nvSpPr>
        <xdr:cNvPr id="13" name="CaixaDeTexto 12">
          <a:extLst>
            <a:ext uri="{FF2B5EF4-FFF2-40B4-BE49-F238E27FC236}">
              <a16:creationId xmlns:a16="http://schemas.microsoft.com/office/drawing/2014/main" xmlns="" id="{00000000-0008-0000-0400-00000D000000}"/>
            </a:ext>
          </a:extLst>
        </xdr:cNvPr>
        <xdr:cNvSpPr txBox="1"/>
      </xdr:nvSpPr>
      <xdr:spPr>
        <a:xfrm>
          <a:off x="5881007" y="1001486"/>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52</xdr:row>
      <xdr:rowOff>0</xdr:rowOff>
    </xdr:from>
    <xdr:ext cx="65" cy="172227"/>
    <xdr:sp macro="" textlink="">
      <xdr:nvSpPr>
        <xdr:cNvPr id="14" name="CaixaDeTexto 13">
          <a:extLst>
            <a:ext uri="{FF2B5EF4-FFF2-40B4-BE49-F238E27FC236}">
              <a16:creationId xmlns:a16="http://schemas.microsoft.com/office/drawing/2014/main" xmlns="" id="{00000000-0008-0000-0400-00000E000000}"/>
            </a:ext>
          </a:extLst>
        </xdr:cNvPr>
        <xdr:cNvSpPr txBox="1"/>
      </xdr:nvSpPr>
      <xdr:spPr>
        <a:xfrm>
          <a:off x="5881007" y="10014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52</xdr:row>
      <xdr:rowOff>0</xdr:rowOff>
    </xdr:from>
    <xdr:ext cx="65" cy="180056"/>
    <xdr:sp macro="" textlink="">
      <xdr:nvSpPr>
        <xdr:cNvPr id="15" name="CaixaDeTexto 14">
          <a:extLst>
            <a:ext uri="{FF2B5EF4-FFF2-40B4-BE49-F238E27FC236}">
              <a16:creationId xmlns:a16="http://schemas.microsoft.com/office/drawing/2014/main" xmlns="" id="{00000000-0008-0000-0400-00000F000000}"/>
            </a:ext>
          </a:extLst>
        </xdr:cNvPr>
        <xdr:cNvSpPr txBox="1"/>
      </xdr:nvSpPr>
      <xdr:spPr>
        <a:xfrm>
          <a:off x="5881007" y="1001486"/>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52</xdr:row>
      <xdr:rowOff>0</xdr:rowOff>
    </xdr:from>
    <xdr:ext cx="65" cy="172227"/>
    <xdr:sp macro="" textlink="">
      <xdr:nvSpPr>
        <xdr:cNvPr id="16" name="CaixaDeTexto 15">
          <a:extLst>
            <a:ext uri="{FF2B5EF4-FFF2-40B4-BE49-F238E27FC236}">
              <a16:creationId xmlns:a16="http://schemas.microsoft.com/office/drawing/2014/main" xmlns="" id="{00000000-0008-0000-0400-000010000000}"/>
            </a:ext>
          </a:extLst>
        </xdr:cNvPr>
        <xdr:cNvSpPr txBox="1"/>
      </xdr:nvSpPr>
      <xdr:spPr>
        <a:xfrm>
          <a:off x="5881007" y="100148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oneCellAnchor>
    <xdr:from>
      <xdr:col>4</xdr:col>
      <xdr:colOff>742950</xdr:colOff>
      <xdr:row>52</xdr:row>
      <xdr:rowOff>0</xdr:rowOff>
    </xdr:from>
    <xdr:ext cx="65" cy="180056"/>
    <xdr:sp macro="" textlink="">
      <xdr:nvSpPr>
        <xdr:cNvPr id="17" name="CaixaDeTexto 16">
          <a:extLst>
            <a:ext uri="{FF2B5EF4-FFF2-40B4-BE49-F238E27FC236}">
              <a16:creationId xmlns:a16="http://schemas.microsoft.com/office/drawing/2014/main" xmlns="" id="{00000000-0008-0000-0400-000011000000}"/>
            </a:ext>
          </a:extLst>
        </xdr:cNvPr>
        <xdr:cNvSpPr txBox="1"/>
      </xdr:nvSpPr>
      <xdr:spPr>
        <a:xfrm>
          <a:off x="5881007" y="1001486"/>
          <a:ext cx="65" cy="1800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t-B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PMBF/CAL&#199;AMENTO%20SANTA%20TEREZINHA/PLANILHA%20M&#218;LTIPLA%202.3_BIAS%20FORTES_REV%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projetos\Meus%20documentos\Planilhas\OR&#199;AMENTO%20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OneDrive\NOTEBOOK%20DELL\HD%20DO%20NOTEBOOK\HD%20EXTERNO%202022\2023\PM%20REMEDIOS\CAPELA%20MORTUARIA\REV%20FINAL\PLANILHA%20CAPELA%20SR%20DOS%20REMEDIOS%20-%20REV%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enrique/Downloads/PLANILHA%20AMPLIA&#199;&#195;O%20E%20REFORMA%20PSF_REV%2001%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al"/>
      <sheetName val="Novo!"/>
      <sheetName val="Dados"/>
      <sheetName val="BDI"/>
      <sheetName val="Orçamento"/>
      <sheetName val="Memória"/>
      <sheetName val="Comp"/>
      <sheetName val="Cot"/>
      <sheetName val="CronoFF"/>
      <sheetName val="QCI"/>
      <sheetName val="Memorial Descritivo"/>
      <sheetName val="Licitação"/>
      <sheetName val="CronoFF-L"/>
      <sheetName val="QCI-L"/>
      <sheetName val="BM"/>
      <sheetName val="RRE"/>
      <sheetName val="OFÍCIO"/>
      <sheetName val="CC"/>
    </sheetNames>
    <sheetDataSet>
      <sheetData sheetId="0"/>
      <sheetData sheetId="1"/>
      <sheetData sheetId="2">
        <row r="29">
          <cell r="G29">
            <v>42826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COMPOS."/>
      <sheetName val="ORÇAMENTO"/>
      <sheetName val="CONCRETO FUNDAÇÃO"/>
      <sheetName val="CONCRETO ESTRUTURA"/>
      <sheetName val="PARETO  |  ABC"/>
      <sheetName val="GRÁFICO"/>
    </sheetNames>
    <sheetDataSet>
      <sheetData sheetId="0">
        <row r="8">
          <cell r="G8">
            <v>2.89</v>
          </cell>
        </row>
        <row r="11">
          <cell r="B11" t="str">
            <v xml:space="preserve">  Pedreiro de acabamento</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ORÇ"/>
      <sheetName val="CRON"/>
      <sheetName val="MM CALC"/>
      <sheetName val="ANEXO A MC"/>
      <sheetName val="COTAÇÃO"/>
      <sheetName val="Composição 1"/>
    </sheetNames>
    <sheetDataSet>
      <sheetData sheetId="0">
        <row r="5">
          <cell r="A5" t="str">
            <v>PREFEITURA MUNICIPAL DE SENHORA DOS REMEDIOS</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CÁLC BDI"/>
      <sheetName val="MEMORIA DE CALCULO"/>
      <sheetName val="ANEXO A MC"/>
      <sheetName val="CFF IV"/>
      <sheetName val="COMPOSIÇÃO DE CUSTO"/>
      <sheetName val="COTAÇÃO"/>
      <sheetName val="CC"/>
      <sheetName val="MC"/>
    </sheetNames>
    <sheetDataSet>
      <sheetData sheetId="0"/>
      <sheetData sheetId="1"/>
      <sheetData sheetId="2"/>
      <sheetData sheetId="3"/>
      <sheetData sheetId="4"/>
      <sheetData sheetId="5"/>
      <sheetData sheetId="6">
        <row r="10">
          <cell r="C10" t="str">
            <v>UNID.</v>
          </cell>
        </row>
      </sheetData>
      <sheetData sheetId="7"/>
      <sheetData sheetId="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3"/>
  <sheetViews>
    <sheetView showGridLines="0" tabSelected="1" view="pageBreakPreview" topLeftCell="A256" zoomScale="85" zoomScaleNormal="70" zoomScaleSheetLayoutView="85" workbookViewId="0">
      <selection activeCell="D269" sqref="D269"/>
    </sheetView>
  </sheetViews>
  <sheetFormatPr defaultColWidth="9" defaultRowHeight="13.2" outlineLevelRow="1"/>
  <cols>
    <col min="1" max="1" width="5.19921875" style="4" customWidth="1"/>
    <col min="2" max="2" width="11.19921875" style="4" customWidth="1"/>
    <col min="3" max="3" width="12.5" style="4" customWidth="1"/>
    <col min="4" max="4" width="65.8984375" style="5" customWidth="1"/>
    <col min="5" max="5" width="7.59765625" style="3" customWidth="1"/>
    <col min="6" max="6" width="11.5" style="12" customWidth="1"/>
    <col min="7" max="7" width="13.69921875" style="11" customWidth="1"/>
    <col min="8" max="8" width="13.69921875" style="2" customWidth="1"/>
    <col min="9" max="9" width="17.19921875" style="2" bestFit="1" customWidth="1"/>
    <col min="10" max="10" width="6.19921875" style="2" customWidth="1"/>
    <col min="11" max="11" width="11.59765625" style="24" customWidth="1"/>
    <col min="12" max="16384" width="9" style="2"/>
  </cols>
  <sheetData>
    <row r="1" spans="1:10" ht="12.75" customHeight="1">
      <c r="A1" s="537" t="s">
        <v>417</v>
      </c>
      <c r="B1" s="538"/>
      <c r="C1" s="538"/>
      <c r="D1" s="538"/>
      <c r="E1" s="538"/>
      <c r="F1" s="538"/>
      <c r="G1" s="538"/>
      <c r="H1" s="538"/>
      <c r="I1" s="539"/>
    </row>
    <row r="2" spans="1:10" ht="19.2" customHeight="1">
      <c r="A2" s="540" t="s">
        <v>427</v>
      </c>
      <c r="B2" s="541"/>
      <c r="C2" s="541"/>
      <c r="D2" s="541"/>
      <c r="E2" s="542"/>
      <c r="F2" s="543" t="s">
        <v>418</v>
      </c>
      <c r="G2" s="541"/>
      <c r="H2" s="541"/>
      <c r="I2" s="544"/>
    </row>
    <row r="3" spans="1:10" ht="22.2" customHeight="1">
      <c r="A3" s="540" t="s">
        <v>426</v>
      </c>
      <c r="B3" s="541"/>
      <c r="C3" s="541"/>
      <c r="D3" s="541"/>
      <c r="E3" s="542"/>
      <c r="F3" s="543" t="s">
        <v>713</v>
      </c>
      <c r="G3" s="541"/>
      <c r="H3" s="541"/>
      <c r="I3" s="544"/>
    </row>
    <row r="4" spans="1:10" ht="20.100000000000001" customHeight="1">
      <c r="A4" s="540" t="s">
        <v>431</v>
      </c>
      <c r="B4" s="541"/>
      <c r="C4" s="541"/>
      <c r="D4" s="541"/>
      <c r="E4" s="542"/>
      <c r="F4" s="136" t="s">
        <v>419</v>
      </c>
      <c r="G4" s="137">
        <v>0.02</v>
      </c>
      <c r="H4" s="545" t="s">
        <v>420</v>
      </c>
      <c r="I4" s="546"/>
    </row>
    <row r="5" spans="1:10" ht="32.4" customHeight="1">
      <c r="A5" s="540" t="s">
        <v>675</v>
      </c>
      <c r="B5" s="541"/>
      <c r="C5" s="541"/>
      <c r="D5" s="541"/>
      <c r="E5" s="542"/>
      <c r="F5" s="547" t="s">
        <v>421</v>
      </c>
      <c r="G5" s="549" t="s">
        <v>422</v>
      </c>
      <c r="H5" s="138" t="s">
        <v>423</v>
      </c>
      <c r="I5" s="139" t="s">
        <v>424</v>
      </c>
    </row>
    <row r="6" spans="1:10" ht="20.100000000000001" customHeight="1" thickBot="1">
      <c r="A6" s="551" t="s">
        <v>722</v>
      </c>
      <c r="B6" s="552"/>
      <c r="C6" s="552"/>
      <c r="D6" s="552"/>
      <c r="E6" s="552"/>
      <c r="F6" s="548"/>
      <c r="G6" s="550"/>
      <c r="H6" s="140" t="s">
        <v>425</v>
      </c>
      <c r="I6" s="141">
        <v>0.28749999999999998</v>
      </c>
    </row>
    <row r="7" spans="1:10" ht="44.25" customHeight="1" thickBot="1">
      <c r="A7" s="39" t="s">
        <v>19</v>
      </c>
      <c r="B7" s="35" t="s">
        <v>20</v>
      </c>
      <c r="C7" s="35" t="s">
        <v>21</v>
      </c>
      <c r="D7" s="35" t="s">
        <v>22</v>
      </c>
      <c r="E7" s="35" t="s">
        <v>166</v>
      </c>
      <c r="F7" s="36" t="s">
        <v>23</v>
      </c>
      <c r="G7" s="37" t="s">
        <v>188</v>
      </c>
      <c r="H7" s="37" t="s">
        <v>189</v>
      </c>
      <c r="I7" s="38" t="s">
        <v>24</v>
      </c>
    </row>
    <row r="8" spans="1:10" ht="4.95" customHeight="1">
      <c r="A8" s="3"/>
      <c r="B8" s="3"/>
      <c r="C8" s="3"/>
      <c r="F8" s="14"/>
      <c r="G8" s="13"/>
    </row>
    <row r="9" spans="1:10" ht="20.100000000000001" customHeight="1">
      <c r="A9" s="54">
        <v>1</v>
      </c>
      <c r="B9" s="54"/>
      <c r="C9" s="54"/>
      <c r="D9" s="52" t="s">
        <v>144</v>
      </c>
      <c r="E9" s="52"/>
      <c r="F9" s="17"/>
      <c r="G9" s="15"/>
      <c r="H9" s="52"/>
      <c r="I9" s="26"/>
    </row>
    <row r="10" spans="1:10" ht="71.400000000000006" customHeight="1" outlineLevel="1">
      <c r="A10" s="51" t="s">
        <v>25</v>
      </c>
      <c r="B10" s="69" t="s">
        <v>195</v>
      </c>
      <c r="C10" s="69" t="s">
        <v>38</v>
      </c>
      <c r="D10" s="68" t="s">
        <v>196</v>
      </c>
      <c r="E10" s="6" t="s">
        <v>202</v>
      </c>
      <c r="F10" s="20">
        <f>MC!F9</f>
        <v>4.5</v>
      </c>
      <c r="G10" s="76">
        <v>317.70999999999998</v>
      </c>
      <c r="H10" s="76">
        <f>G10+($I$6*G10)</f>
        <v>409.05162499999994</v>
      </c>
      <c r="I10" s="76">
        <f>H10*F10</f>
        <v>1840.7323124999998</v>
      </c>
    </row>
    <row r="11" spans="1:10" ht="20.100000000000001" customHeight="1" outlineLevel="1">
      <c r="A11" s="51" t="s">
        <v>37</v>
      </c>
      <c r="B11" s="69">
        <v>98458</v>
      </c>
      <c r="C11" s="69" t="s">
        <v>192</v>
      </c>
      <c r="D11" s="73" t="s">
        <v>194</v>
      </c>
      <c r="E11" s="6" t="s">
        <v>202</v>
      </c>
      <c r="F11" s="20">
        <f>MC!F10</f>
        <v>90.95</v>
      </c>
      <c r="G11" s="76">
        <v>189.39</v>
      </c>
      <c r="H11" s="76">
        <f t="shared" ref="H11:H14" si="0">G11+($I$6*G11)</f>
        <v>243.83962499999998</v>
      </c>
      <c r="I11" s="76">
        <f t="shared" ref="I11:I14" si="1">H11*F11</f>
        <v>22177.213893749999</v>
      </c>
    </row>
    <row r="12" spans="1:10" ht="63" customHeight="1" outlineLevel="1">
      <c r="A12" s="51" t="s">
        <v>39</v>
      </c>
      <c r="B12" s="69" t="s">
        <v>197</v>
      </c>
      <c r="C12" s="69" t="s">
        <v>38</v>
      </c>
      <c r="D12" s="68" t="s">
        <v>198</v>
      </c>
      <c r="E12" s="51" t="s">
        <v>203</v>
      </c>
      <c r="F12" s="20">
        <f>MC!F11</f>
        <v>1</v>
      </c>
      <c r="G12" s="76">
        <v>1159.22</v>
      </c>
      <c r="H12" s="76">
        <f t="shared" si="0"/>
        <v>1492.49575</v>
      </c>
      <c r="I12" s="76">
        <f t="shared" si="1"/>
        <v>1492.49575</v>
      </c>
    </row>
    <row r="13" spans="1:10" ht="57" customHeight="1" outlineLevel="1">
      <c r="A13" s="51" t="s">
        <v>40</v>
      </c>
      <c r="B13" s="69" t="s">
        <v>199</v>
      </c>
      <c r="C13" s="69" t="s">
        <v>38</v>
      </c>
      <c r="D13" s="68" t="s">
        <v>200</v>
      </c>
      <c r="E13" s="51" t="s">
        <v>203</v>
      </c>
      <c r="F13" s="20">
        <f>MC!F12</f>
        <v>1</v>
      </c>
      <c r="G13" s="76">
        <v>375.16</v>
      </c>
      <c r="H13" s="76">
        <f t="shared" si="0"/>
        <v>483.01850000000002</v>
      </c>
      <c r="I13" s="76">
        <f t="shared" si="1"/>
        <v>483.01850000000002</v>
      </c>
    </row>
    <row r="14" spans="1:10" ht="43.8" customHeight="1" outlineLevel="1">
      <c r="A14" s="51" t="s">
        <v>41</v>
      </c>
      <c r="B14" s="74">
        <v>98525</v>
      </c>
      <c r="C14" s="69" t="s">
        <v>192</v>
      </c>
      <c r="D14" s="1" t="s">
        <v>201</v>
      </c>
      <c r="E14" s="6" t="s">
        <v>202</v>
      </c>
      <c r="F14" s="40">
        <f>MC!F13</f>
        <v>268.64999999999998</v>
      </c>
      <c r="G14" s="76">
        <v>0.34</v>
      </c>
      <c r="H14" s="76">
        <f t="shared" si="0"/>
        <v>0.43775000000000003</v>
      </c>
      <c r="I14" s="76">
        <f t="shared" si="1"/>
        <v>117.60153749999999</v>
      </c>
      <c r="J14" s="60"/>
    </row>
    <row r="15" spans="1:10" ht="20.100000000000001" customHeight="1" outlineLevel="1">
      <c r="A15" s="27"/>
      <c r="B15" s="28"/>
      <c r="C15" s="28"/>
      <c r="D15" s="28"/>
      <c r="E15" s="28"/>
      <c r="F15" s="29" t="s">
        <v>64</v>
      </c>
      <c r="G15" s="29"/>
      <c r="H15" s="57"/>
      <c r="I15" s="77">
        <f>SUM(I10:I14)</f>
        <v>26111.061993749994</v>
      </c>
    </row>
    <row r="16" spans="1:10" ht="20.100000000000001" customHeight="1">
      <c r="A16" s="3"/>
      <c r="B16" s="3"/>
      <c r="C16" s="3"/>
      <c r="F16" s="14"/>
      <c r="G16" s="13"/>
      <c r="I16" s="25"/>
    </row>
    <row r="17" spans="1:9" ht="20.100000000000001" customHeight="1">
      <c r="A17" s="54">
        <v>2</v>
      </c>
      <c r="B17" s="54"/>
      <c r="C17" s="54"/>
      <c r="D17" s="52" t="s">
        <v>162</v>
      </c>
      <c r="E17" s="52"/>
      <c r="F17" s="17"/>
      <c r="G17" s="15"/>
      <c r="H17" s="52"/>
      <c r="I17" s="26"/>
    </row>
    <row r="18" spans="1:9" ht="32.4" customHeight="1" outlineLevel="1">
      <c r="A18" s="48" t="s">
        <v>26</v>
      </c>
      <c r="B18" s="48">
        <v>94319</v>
      </c>
      <c r="C18" s="48" t="s">
        <v>192</v>
      </c>
      <c r="D18" s="75" t="s">
        <v>204</v>
      </c>
      <c r="E18" s="48" t="s">
        <v>205</v>
      </c>
      <c r="F18" s="20">
        <f>MC!F15</f>
        <v>41.04</v>
      </c>
      <c r="G18" s="76">
        <v>73.58</v>
      </c>
      <c r="H18" s="76">
        <f t="shared" ref="H18:H21" si="2">G18+($I$6*G18)</f>
        <v>94.734250000000003</v>
      </c>
      <c r="I18" s="76">
        <f t="shared" ref="I18" si="3">H18*F18</f>
        <v>3887.8936199999998</v>
      </c>
    </row>
    <row r="19" spans="1:9" ht="31.2" customHeight="1" outlineLevel="1">
      <c r="A19" s="48" t="s">
        <v>42</v>
      </c>
      <c r="B19" s="45">
        <v>93358</v>
      </c>
      <c r="C19" s="48" t="s">
        <v>192</v>
      </c>
      <c r="D19" s="75" t="s">
        <v>206</v>
      </c>
      <c r="E19" s="48" t="s">
        <v>205</v>
      </c>
      <c r="F19" s="20">
        <f>MC!F16</f>
        <v>14.667399999999999</v>
      </c>
      <c r="G19" s="76">
        <v>70.290000000000006</v>
      </c>
      <c r="H19" s="76">
        <f t="shared" si="2"/>
        <v>90.49837500000001</v>
      </c>
      <c r="I19" s="76">
        <f t="shared" ref="I19" si="4">H19*F19</f>
        <v>1327.375865475</v>
      </c>
    </row>
    <row r="20" spans="1:9" ht="31.2" customHeight="1" outlineLevel="1">
      <c r="A20" s="48" t="s">
        <v>43</v>
      </c>
      <c r="B20" s="45" t="s">
        <v>207</v>
      </c>
      <c r="C20" s="48" t="s">
        <v>38</v>
      </c>
      <c r="D20" s="75" t="s">
        <v>208</v>
      </c>
      <c r="E20" s="6" t="s">
        <v>202</v>
      </c>
      <c r="F20" s="20">
        <f>MC!F17</f>
        <v>21.334666666666664</v>
      </c>
      <c r="G20" s="76">
        <v>11.42</v>
      </c>
      <c r="H20" s="76">
        <f t="shared" si="2"/>
        <v>14.703250000000001</v>
      </c>
      <c r="I20" s="76">
        <f t="shared" ref="I20" si="5">H20*F20</f>
        <v>313.68893766666662</v>
      </c>
    </row>
    <row r="21" spans="1:9" ht="20.100000000000001" customHeight="1" outlineLevel="1">
      <c r="A21" s="48" t="s">
        <v>44</v>
      </c>
      <c r="B21" s="70">
        <v>93382</v>
      </c>
      <c r="C21" s="48" t="s">
        <v>192</v>
      </c>
      <c r="D21" s="75" t="s">
        <v>209</v>
      </c>
      <c r="E21" s="48" t="s">
        <v>205</v>
      </c>
      <c r="F21" s="20">
        <f>MC!F18</f>
        <v>3.8091499999999989</v>
      </c>
      <c r="G21" s="76">
        <v>27.94</v>
      </c>
      <c r="H21" s="76">
        <f t="shared" si="2"/>
        <v>35.972750000000005</v>
      </c>
      <c r="I21" s="76">
        <f t="shared" ref="I21" si="6">H21*F21</f>
        <v>137.02560066249998</v>
      </c>
    </row>
    <row r="22" spans="1:9" ht="20.100000000000001" customHeight="1" outlineLevel="1">
      <c r="A22" s="27"/>
      <c r="B22" s="28"/>
      <c r="C22" s="28"/>
      <c r="D22" s="28"/>
      <c r="E22" s="28"/>
      <c r="F22" s="29" t="s">
        <v>64</v>
      </c>
      <c r="G22" s="29"/>
      <c r="H22" s="57"/>
      <c r="I22" s="77">
        <f>SUM(I18:I21)</f>
        <v>5665.984023804167</v>
      </c>
    </row>
    <row r="23" spans="1:9" ht="20.100000000000001" customHeight="1">
      <c r="A23" s="3"/>
      <c r="B23" s="3"/>
      <c r="C23" s="3"/>
      <c r="F23" s="14"/>
      <c r="G23" s="13"/>
      <c r="I23" s="25"/>
    </row>
    <row r="24" spans="1:9" ht="20.100000000000001" customHeight="1">
      <c r="A24" s="54">
        <v>3</v>
      </c>
      <c r="B24" s="54"/>
      <c r="C24" s="54"/>
      <c r="D24" s="52" t="s">
        <v>62</v>
      </c>
      <c r="E24" s="52"/>
      <c r="F24" s="17"/>
      <c r="G24" s="15"/>
      <c r="H24" s="52"/>
      <c r="I24" s="26"/>
    </row>
    <row r="25" spans="1:9" ht="20.100000000000001" customHeight="1" outlineLevel="1">
      <c r="A25" s="53" t="s">
        <v>27</v>
      </c>
      <c r="B25" s="53"/>
      <c r="C25" s="53"/>
      <c r="D25" s="55" t="s">
        <v>160</v>
      </c>
      <c r="E25" s="56"/>
      <c r="F25" s="20"/>
      <c r="G25" s="20"/>
      <c r="H25" s="33"/>
      <c r="I25" s="33"/>
    </row>
    <row r="26" spans="1:9" ht="45.6" customHeight="1" outlineLevel="1">
      <c r="A26" s="51" t="s">
        <v>87</v>
      </c>
      <c r="B26" s="63">
        <v>100896</v>
      </c>
      <c r="C26" s="51" t="s">
        <v>192</v>
      </c>
      <c r="D26" s="75" t="s">
        <v>210</v>
      </c>
      <c r="E26" s="51" t="s">
        <v>211</v>
      </c>
      <c r="F26" s="20">
        <f>MC!F23</f>
        <v>105</v>
      </c>
      <c r="G26" s="76">
        <v>62.77</v>
      </c>
      <c r="H26" s="76">
        <f t="shared" ref="H26:H33" si="7">G26+($I$6*G26)</f>
        <v>80.816375000000008</v>
      </c>
      <c r="I26" s="76">
        <f t="shared" ref="I26" si="8">H26*F26</f>
        <v>8485.7193750000006</v>
      </c>
    </row>
    <row r="27" spans="1:9" ht="34.200000000000003" customHeight="1" outlineLevel="1">
      <c r="A27" s="51" t="s">
        <v>88</v>
      </c>
      <c r="B27" s="46">
        <v>96619</v>
      </c>
      <c r="C27" s="48" t="s">
        <v>192</v>
      </c>
      <c r="D27" s="75" t="s">
        <v>212</v>
      </c>
      <c r="E27" s="6" t="s">
        <v>202</v>
      </c>
      <c r="F27" s="20">
        <f>MC!F24</f>
        <v>0.59050000000000002</v>
      </c>
      <c r="G27" s="76">
        <v>30.59</v>
      </c>
      <c r="H27" s="76">
        <f t="shared" si="7"/>
        <v>39.384625</v>
      </c>
      <c r="I27" s="76">
        <f t="shared" ref="I27" si="9">H27*F27</f>
        <v>23.256621062500002</v>
      </c>
    </row>
    <row r="28" spans="1:9" ht="31.8" customHeight="1" outlineLevel="1">
      <c r="A28" s="51" t="s">
        <v>89</v>
      </c>
      <c r="B28" s="51">
        <v>96534</v>
      </c>
      <c r="C28" s="48" t="s">
        <v>192</v>
      </c>
      <c r="D28" s="75" t="s">
        <v>213</v>
      </c>
      <c r="E28" s="6" t="s">
        <v>202</v>
      </c>
      <c r="F28" s="20">
        <f>MC!F25</f>
        <v>50.02</v>
      </c>
      <c r="G28" s="76">
        <v>103.95</v>
      </c>
      <c r="H28" s="76">
        <f t="shared" si="7"/>
        <v>133.83562499999999</v>
      </c>
      <c r="I28" s="76">
        <f t="shared" ref="I28:I33" si="10">H28*F28</f>
        <v>6694.4579624999997</v>
      </c>
    </row>
    <row r="29" spans="1:9" ht="31.2" customHeight="1" outlineLevel="1">
      <c r="A29" s="48" t="s">
        <v>90</v>
      </c>
      <c r="B29" s="45" t="s">
        <v>217</v>
      </c>
      <c r="C29" s="48" t="s">
        <v>38</v>
      </c>
      <c r="D29" s="75" t="s">
        <v>219</v>
      </c>
      <c r="E29" s="6" t="s">
        <v>222</v>
      </c>
      <c r="F29" s="20">
        <f>MC!F26</f>
        <v>16.55</v>
      </c>
      <c r="G29" s="76">
        <v>13.65</v>
      </c>
      <c r="H29" s="76">
        <f t="shared" si="7"/>
        <v>17.574375</v>
      </c>
      <c r="I29" s="76">
        <f t="shared" si="10"/>
        <v>290.85590625000003</v>
      </c>
    </row>
    <row r="30" spans="1:9" ht="31.2" customHeight="1" outlineLevel="1">
      <c r="A30" s="48" t="s">
        <v>91</v>
      </c>
      <c r="B30" s="45" t="s">
        <v>215</v>
      </c>
      <c r="C30" s="48" t="s">
        <v>38</v>
      </c>
      <c r="D30" s="75" t="s">
        <v>220</v>
      </c>
      <c r="E30" s="6" t="s">
        <v>222</v>
      </c>
      <c r="F30" s="20">
        <f>MC!F27</f>
        <v>54.09</v>
      </c>
      <c r="G30" s="76">
        <v>13.08</v>
      </c>
      <c r="H30" s="76">
        <f t="shared" si="7"/>
        <v>16.840499999999999</v>
      </c>
      <c r="I30" s="76">
        <f t="shared" si="10"/>
        <v>910.90264500000001</v>
      </c>
    </row>
    <row r="31" spans="1:9" ht="31.2" customHeight="1" outlineLevel="1">
      <c r="A31" s="48" t="s">
        <v>92</v>
      </c>
      <c r="B31" s="45" t="s">
        <v>216</v>
      </c>
      <c r="C31" s="48" t="s">
        <v>38</v>
      </c>
      <c r="D31" s="75" t="s">
        <v>214</v>
      </c>
      <c r="E31" s="6" t="s">
        <v>222</v>
      </c>
      <c r="F31" s="20">
        <f>MC!F28</f>
        <v>37.82</v>
      </c>
      <c r="G31" s="76">
        <v>11.83</v>
      </c>
      <c r="H31" s="76">
        <f t="shared" si="7"/>
        <v>15.231125</v>
      </c>
      <c r="I31" s="76">
        <f t="shared" si="10"/>
        <v>576.04114749999997</v>
      </c>
    </row>
    <row r="32" spans="1:9" ht="31.2" customHeight="1" outlineLevel="1">
      <c r="A32" s="48" t="s">
        <v>163</v>
      </c>
      <c r="B32" s="45" t="s">
        <v>218</v>
      </c>
      <c r="C32" s="48" t="s">
        <v>38</v>
      </c>
      <c r="D32" s="75" t="s">
        <v>221</v>
      </c>
      <c r="E32" s="6" t="s">
        <v>222</v>
      </c>
      <c r="F32" s="20">
        <f>MC!F29</f>
        <v>98.5</v>
      </c>
      <c r="G32" s="76">
        <v>12.57</v>
      </c>
      <c r="H32" s="76">
        <f t="shared" si="7"/>
        <v>16.183875</v>
      </c>
      <c r="I32" s="76">
        <f t="shared" si="10"/>
        <v>1594.1116875</v>
      </c>
    </row>
    <row r="33" spans="1:11" ht="41.4" customHeight="1" outlineLevel="1">
      <c r="A33" s="48" t="s">
        <v>164</v>
      </c>
      <c r="B33" s="45" t="s">
        <v>223</v>
      </c>
      <c r="C33" s="48" t="s">
        <v>38</v>
      </c>
      <c r="D33" s="75" t="s">
        <v>224</v>
      </c>
      <c r="E33" s="6" t="s">
        <v>205</v>
      </c>
      <c r="F33" s="20">
        <f>MC!F30</f>
        <v>7.2864999999999993</v>
      </c>
      <c r="G33" s="76">
        <v>693.41</v>
      </c>
      <c r="H33" s="76">
        <f t="shared" si="7"/>
        <v>892.76537499999995</v>
      </c>
      <c r="I33" s="76">
        <f t="shared" si="10"/>
        <v>6505.1349049374994</v>
      </c>
    </row>
    <row r="34" spans="1:11" ht="20.100000000000001" customHeight="1" outlineLevel="1">
      <c r="A34" s="53" t="s">
        <v>33</v>
      </c>
      <c r="B34" s="53"/>
      <c r="C34" s="53"/>
      <c r="D34" s="55" t="s">
        <v>161</v>
      </c>
      <c r="E34" s="56"/>
      <c r="F34" s="20"/>
      <c r="G34" s="20"/>
      <c r="H34" s="33"/>
      <c r="I34" s="33"/>
    </row>
    <row r="35" spans="1:11" ht="31.2" customHeight="1" outlineLevel="1">
      <c r="A35" s="48" t="s">
        <v>93</v>
      </c>
      <c r="B35" s="45" t="s">
        <v>225</v>
      </c>
      <c r="C35" s="48" t="s">
        <v>38</v>
      </c>
      <c r="D35" s="75" t="s">
        <v>226</v>
      </c>
      <c r="E35" s="6" t="s">
        <v>205</v>
      </c>
      <c r="F35" s="20">
        <f>MC!F32</f>
        <v>0.71435000000000015</v>
      </c>
      <c r="G35" s="76">
        <v>508.24</v>
      </c>
      <c r="H35" s="76">
        <f t="shared" ref="H35:H40" si="11">G35+($I$6*G35)</f>
        <v>654.35900000000004</v>
      </c>
      <c r="I35" s="76">
        <f t="shared" ref="I35" si="12">H35*F35</f>
        <v>467.44135165000012</v>
      </c>
    </row>
    <row r="36" spans="1:11" ht="31.2" customHeight="1" outlineLevel="1">
      <c r="A36" s="48" t="s">
        <v>94</v>
      </c>
      <c r="B36" s="45">
        <v>96536</v>
      </c>
      <c r="C36" s="48" t="s">
        <v>192</v>
      </c>
      <c r="D36" s="75" t="s">
        <v>227</v>
      </c>
      <c r="E36" s="6" t="s">
        <v>202</v>
      </c>
      <c r="F36" s="20">
        <f>MC!F33</f>
        <v>81.400000000000006</v>
      </c>
      <c r="G36" s="76">
        <v>91.66</v>
      </c>
      <c r="H36" s="76">
        <f t="shared" si="11"/>
        <v>118.01224999999999</v>
      </c>
      <c r="I36" s="76">
        <f t="shared" ref="I36" si="13">H36*F36</f>
        <v>9606.19715</v>
      </c>
    </row>
    <row r="37" spans="1:11" ht="31.2" customHeight="1" outlineLevel="1">
      <c r="A37" s="48" t="s">
        <v>95</v>
      </c>
      <c r="B37" s="45" t="s">
        <v>217</v>
      </c>
      <c r="C37" s="48" t="s">
        <v>38</v>
      </c>
      <c r="D37" s="75" t="s">
        <v>219</v>
      </c>
      <c r="E37" s="6" t="s">
        <v>222</v>
      </c>
      <c r="F37" s="20">
        <f>MC!F34</f>
        <v>175.36</v>
      </c>
      <c r="G37" s="76">
        <v>13.65</v>
      </c>
      <c r="H37" s="76">
        <f t="shared" si="11"/>
        <v>17.574375</v>
      </c>
      <c r="I37" s="76">
        <f t="shared" ref="I37:I38" si="14">H37*F37</f>
        <v>3081.8424</v>
      </c>
    </row>
    <row r="38" spans="1:11" ht="31.2" customHeight="1" outlineLevel="1">
      <c r="A38" s="48" t="s">
        <v>96</v>
      </c>
      <c r="B38" s="45" t="s">
        <v>215</v>
      </c>
      <c r="C38" s="48" t="s">
        <v>38</v>
      </c>
      <c r="D38" s="75" t="s">
        <v>220</v>
      </c>
      <c r="E38" s="6" t="s">
        <v>222</v>
      </c>
      <c r="F38" s="20">
        <f>MC!F35</f>
        <v>18</v>
      </c>
      <c r="G38" s="76">
        <v>13.08</v>
      </c>
      <c r="H38" s="76">
        <f t="shared" si="11"/>
        <v>16.840499999999999</v>
      </c>
      <c r="I38" s="76">
        <f t="shared" si="14"/>
        <v>303.12899999999996</v>
      </c>
    </row>
    <row r="39" spans="1:11" ht="31.2" customHeight="1" outlineLevel="1">
      <c r="A39" s="48" t="s">
        <v>97</v>
      </c>
      <c r="B39" s="45" t="s">
        <v>218</v>
      </c>
      <c r="C39" s="48" t="s">
        <v>38</v>
      </c>
      <c r="D39" s="75" t="s">
        <v>221</v>
      </c>
      <c r="E39" s="6" t="s">
        <v>222</v>
      </c>
      <c r="F39" s="20">
        <f>MC!F36</f>
        <v>80.45</v>
      </c>
      <c r="G39" s="76">
        <v>12.57</v>
      </c>
      <c r="H39" s="76">
        <f t="shared" si="11"/>
        <v>16.183875</v>
      </c>
      <c r="I39" s="76">
        <f t="shared" ref="I39" si="15">H39*F39</f>
        <v>1301.99274375</v>
      </c>
    </row>
    <row r="40" spans="1:11" ht="41.4" customHeight="1" outlineLevel="1">
      <c r="A40" s="48" t="s">
        <v>98</v>
      </c>
      <c r="B40" s="45" t="s">
        <v>223</v>
      </c>
      <c r="C40" s="48" t="s">
        <v>38</v>
      </c>
      <c r="D40" s="75" t="s">
        <v>224</v>
      </c>
      <c r="E40" s="6" t="s">
        <v>205</v>
      </c>
      <c r="F40" s="20">
        <f>MC!F37</f>
        <v>3.5717500000000002</v>
      </c>
      <c r="G40" s="76">
        <v>693.41</v>
      </c>
      <c r="H40" s="76">
        <f t="shared" si="11"/>
        <v>892.76537499999995</v>
      </c>
      <c r="I40" s="76">
        <f t="shared" ref="I40" si="16">H40*F40</f>
        <v>3188.7347281562502</v>
      </c>
    </row>
    <row r="41" spans="1:11" ht="20.100000000000001" customHeight="1" outlineLevel="1" collapsed="1">
      <c r="A41" s="27"/>
      <c r="B41" s="28"/>
      <c r="C41" s="28"/>
      <c r="D41" s="28"/>
      <c r="E41" s="28"/>
      <c r="F41" s="29" t="s">
        <v>64</v>
      </c>
      <c r="G41" s="29"/>
      <c r="H41" s="57"/>
      <c r="I41" s="34">
        <f>SUM(I26:I40)</f>
        <v>43029.817623306248</v>
      </c>
    </row>
    <row r="42" spans="1:11" ht="20.100000000000001" customHeight="1">
      <c r="A42" s="3"/>
      <c r="B42" s="3"/>
      <c r="C42" s="3"/>
      <c r="F42" s="14"/>
      <c r="G42" s="13"/>
      <c r="I42" s="25"/>
    </row>
    <row r="43" spans="1:11" ht="20.100000000000001" customHeight="1">
      <c r="A43" s="54">
        <v>4</v>
      </c>
      <c r="B43" s="54"/>
      <c r="C43" s="54"/>
      <c r="D43" s="52" t="s">
        <v>145</v>
      </c>
      <c r="E43" s="52"/>
      <c r="F43" s="15"/>
      <c r="G43" s="15"/>
      <c r="H43" s="52"/>
      <c r="I43" s="26"/>
    </row>
    <row r="44" spans="1:11" ht="20.100000000000001" customHeight="1" outlineLevel="1">
      <c r="A44" s="53" t="s">
        <v>28</v>
      </c>
      <c r="B44" s="53"/>
      <c r="C44" s="53"/>
      <c r="D44" s="55" t="s">
        <v>54</v>
      </c>
      <c r="E44" s="56"/>
      <c r="F44" s="20"/>
      <c r="G44" s="20"/>
      <c r="H44" s="33"/>
      <c r="I44" s="33"/>
    </row>
    <row r="45" spans="1:11" s="300" customFormat="1" ht="49.2" customHeight="1" outlineLevel="1">
      <c r="A45" s="295" t="s">
        <v>99</v>
      </c>
      <c r="B45" s="296">
        <v>92443</v>
      </c>
      <c r="C45" s="295" t="s">
        <v>192</v>
      </c>
      <c r="D45" s="297" t="s">
        <v>228</v>
      </c>
      <c r="E45" s="298" t="s">
        <v>202</v>
      </c>
      <c r="F45" s="294">
        <f>MC!F42</f>
        <v>65.25</v>
      </c>
      <c r="G45" s="299">
        <v>43.95</v>
      </c>
      <c r="H45" s="299">
        <f t="shared" ref="H45:H49" si="17">G45+($I$6*G45)</f>
        <v>56.585625</v>
      </c>
      <c r="I45" s="299">
        <f t="shared" ref="I45" si="18">H45*F45</f>
        <v>3692.2120312500001</v>
      </c>
      <c r="K45" s="301"/>
    </row>
    <row r="46" spans="1:11" s="300" customFormat="1" ht="31.2" customHeight="1" outlineLevel="1">
      <c r="A46" s="295" t="s">
        <v>100</v>
      </c>
      <c r="B46" s="296" t="s">
        <v>215</v>
      </c>
      <c r="C46" s="295" t="s">
        <v>38</v>
      </c>
      <c r="D46" s="297" t="s">
        <v>220</v>
      </c>
      <c r="E46" s="298" t="s">
        <v>222</v>
      </c>
      <c r="F46" s="294">
        <f>MC!F43</f>
        <v>176.45</v>
      </c>
      <c r="G46" s="299">
        <v>13.08</v>
      </c>
      <c r="H46" s="299">
        <f t="shared" si="17"/>
        <v>16.840499999999999</v>
      </c>
      <c r="I46" s="299">
        <f t="shared" ref="I46:I48" si="19">H46*F46</f>
        <v>2971.5062249999996</v>
      </c>
      <c r="K46" s="301"/>
    </row>
    <row r="47" spans="1:11" s="300" customFormat="1" ht="31.2" customHeight="1" outlineLevel="1">
      <c r="A47" s="295" t="s">
        <v>101</v>
      </c>
      <c r="B47" s="296" t="s">
        <v>216</v>
      </c>
      <c r="C47" s="295" t="s">
        <v>38</v>
      </c>
      <c r="D47" s="297" t="s">
        <v>214</v>
      </c>
      <c r="E47" s="298" t="s">
        <v>222</v>
      </c>
      <c r="F47" s="294">
        <f>MC!F44</f>
        <v>56.27</v>
      </c>
      <c r="G47" s="299">
        <v>11.83</v>
      </c>
      <c r="H47" s="299">
        <f t="shared" si="17"/>
        <v>15.231125</v>
      </c>
      <c r="I47" s="299">
        <f t="shared" si="19"/>
        <v>857.0554037500001</v>
      </c>
      <c r="K47" s="301"/>
    </row>
    <row r="48" spans="1:11" s="300" customFormat="1" ht="31.2" customHeight="1" outlineLevel="1">
      <c r="A48" s="295" t="s">
        <v>102</v>
      </c>
      <c r="B48" s="296" t="s">
        <v>218</v>
      </c>
      <c r="C48" s="295" t="s">
        <v>38</v>
      </c>
      <c r="D48" s="297" t="s">
        <v>221</v>
      </c>
      <c r="E48" s="298" t="s">
        <v>222</v>
      </c>
      <c r="F48" s="294">
        <f>MC!F45</f>
        <v>72.91</v>
      </c>
      <c r="G48" s="299">
        <v>12.57</v>
      </c>
      <c r="H48" s="299">
        <f t="shared" si="17"/>
        <v>16.183875</v>
      </c>
      <c r="I48" s="299">
        <f t="shared" si="19"/>
        <v>1179.9663262500001</v>
      </c>
      <c r="K48" s="301"/>
    </row>
    <row r="49" spans="1:11" s="300" customFormat="1" ht="31.2" customHeight="1" outlineLevel="1">
      <c r="A49" s="295" t="s">
        <v>185</v>
      </c>
      <c r="B49" s="296" t="s">
        <v>229</v>
      </c>
      <c r="C49" s="295" t="s">
        <v>38</v>
      </c>
      <c r="D49" s="297" t="s">
        <v>230</v>
      </c>
      <c r="E49" s="298" t="s">
        <v>205</v>
      </c>
      <c r="F49" s="294">
        <f>MC!F46</f>
        <v>3</v>
      </c>
      <c r="G49" s="299">
        <v>705.94</v>
      </c>
      <c r="H49" s="299">
        <f t="shared" si="17"/>
        <v>908.89775000000009</v>
      </c>
      <c r="I49" s="299">
        <f t="shared" ref="I49" si="20">H49*F49</f>
        <v>2726.6932500000003</v>
      </c>
      <c r="K49" s="301"/>
    </row>
    <row r="50" spans="1:11" ht="20.100000000000001" customHeight="1" outlineLevel="1">
      <c r="A50" s="53" t="s">
        <v>29</v>
      </c>
      <c r="B50" s="53"/>
      <c r="C50" s="53"/>
      <c r="D50" s="55" t="s">
        <v>55</v>
      </c>
      <c r="E50" s="56"/>
      <c r="F50" s="20"/>
      <c r="G50" s="20"/>
      <c r="H50" s="33"/>
      <c r="I50" s="33"/>
    </row>
    <row r="51" spans="1:11" ht="49.2" customHeight="1" outlineLevel="1">
      <c r="A51" s="48" t="s">
        <v>103</v>
      </c>
      <c r="B51" s="45">
        <v>92479</v>
      </c>
      <c r="C51" s="48" t="s">
        <v>192</v>
      </c>
      <c r="D51" s="75" t="s">
        <v>231</v>
      </c>
      <c r="E51" s="6" t="s">
        <v>202</v>
      </c>
      <c r="F51" s="20">
        <f>MC!F48</f>
        <v>85.01</v>
      </c>
      <c r="G51" s="299">
        <v>66.8</v>
      </c>
      <c r="H51" s="76">
        <f t="shared" ref="H51:H56" si="21">G51+($I$6*G51)</f>
        <v>86.004999999999995</v>
      </c>
      <c r="I51" s="76">
        <f t="shared" ref="I51:I56" si="22">H51*F51</f>
        <v>7311.2850500000004</v>
      </c>
    </row>
    <row r="52" spans="1:11" ht="31.2" customHeight="1" outlineLevel="1">
      <c r="A52" s="48" t="s">
        <v>104</v>
      </c>
      <c r="B52" s="45" t="s">
        <v>233</v>
      </c>
      <c r="C52" s="48" t="s">
        <v>38</v>
      </c>
      <c r="D52" s="75" t="s">
        <v>232</v>
      </c>
      <c r="E52" s="6" t="s">
        <v>222</v>
      </c>
      <c r="F52" s="20">
        <f>MC!F49</f>
        <v>0.18</v>
      </c>
      <c r="G52" s="299">
        <v>13.6</v>
      </c>
      <c r="H52" s="76">
        <f t="shared" si="21"/>
        <v>17.509999999999998</v>
      </c>
      <c r="I52" s="76">
        <f t="shared" si="22"/>
        <v>3.1517999999999997</v>
      </c>
    </row>
    <row r="53" spans="1:11" ht="31.2" customHeight="1" outlineLevel="1">
      <c r="A53" s="48" t="s">
        <v>105</v>
      </c>
      <c r="B53" s="45" t="s">
        <v>217</v>
      </c>
      <c r="C53" s="48" t="s">
        <v>38</v>
      </c>
      <c r="D53" s="75" t="s">
        <v>219</v>
      </c>
      <c r="E53" s="6" t="s">
        <v>222</v>
      </c>
      <c r="F53" s="20">
        <f>MC!F50</f>
        <v>168.09</v>
      </c>
      <c r="G53" s="299">
        <v>13.65</v>
      </c>
      <c r="H53" s="76">
        <f t="shared" si="21"/>
        <v>17.574375</v>
      </c>
      <c r="I53" s="76">
        <f t="shared" si="22"/>
        <v>2954.0766937500002</v>
      </c>
    </row>
    <row r="54" spans="1:11" ht="31.2" customHeight="1" outlineLevel="1">
      <c r="A54" s="48" t="s">
        <v>147</v>
      </c>
      <c r="B54" s="45" t="s">
        <v>215</v>
      </c>
      <c r="C54" s="48" t="s">
        <v>38</v>
      </c>
      <c r="D54" s="75" t="s">
        <v>220</v>
      </c>
      <c r="E54" s="6" t="s">
        <v>222</v>
      </c>
      <c r="F54" s="20">
        <f>MC!F51</f>
        <v>52.09</v>
      </c>
      <c r="G54" s="299">
        <v>13.08</v>
      </c>
      <c r="H54" s="76">
        <f t="shared" si="21"/>
        <v>16.840499999999999</v>
      </c>
      <c r="I54" s="76">
        <f t="shared" si="22"/>
        <v>877.22164499999997</v>
      </c>
    </row>
    <row r="55" spans="1:11" ht="31.2" customHeight="1" outlineLevel="1">
      <c r="A55" s="48" t="s">
        <v>186</v>
      </c>
      <c r="B55" s="45" t="s">
        <v>218</v>
      </c>
      <c r="C55" s="48" t="s">
        <v>38</v>
      </c>
      <c r="D55" s="75" t="s">
        <v>221</v>
      </c>
      <c r="E55" s="6" t="s">
        <v>222</v>
      </c>
      <c r="F55" s="20">
        <f>MC!F52</f>
        <v>72.64</v>
      </c>
      <c r="G55" s="299">
        <v>12.57</v>
      </c>
      <c r="H55" s="76">
        <f t="shared" si="21"/>
        <v>16.183875</v>
      </c>
      <c r="I55" s="76">
        <f t="shared" si="22"/>
        <v>1175.5966800000001</v>
      </c>
    </row>
    <row r="56" spans="1:11" ht="31.2" customHeight="1" outlineLevel="1">
      <c r="A56" s="48" t="s">
        <v>187</v>
      </c>
      <c r="B56" s="45" t="s">
        <v>229</v>
      </c>
      <c r="C56" s="48" t="s">
        <v>38</v>
      </c>
      <c r="D56" s="75" t="s">
        <v>230</v>
      </c>
      <c r="E56" s="6" t="s">
        <v>205</v>
      </c>
      <c r="F56" s="20">
        <f>MC!F53</f>
        <v>4.2861000000000002</v>
      </c>
      <c r="G56" s="299">
        <v>705.94</v>
      </c>
      <c r="H56" s="76">
        <f t="shared" si="21"/>
        <v>908.89775000000009</v>
      </c>
      <c r="I56" s="76">
        <f t="shared" si="22"/>
        <v>3895.6266462750004</v>
      </c>
    </row>
    <row r="57" spans="1:11" ht="20.100000000000001" customHeight="1" outlineLevel="1">
      <c r="A57" s="53" t="s">
        <v>30</v>
      </c>
      <c r="B57" s="53"/>
      <c r="C57" s="53"/>
      <c r="D57" s="55" t="s">
        <v>157</v>
      </c>
      <c r="E57" s="56"/>
      <c r="F57" s="20"/>
      <c r="G57" s="20"/>
      <c r="H57" s="33"/>
      <c r="I57" s="33"/>
    </row>
    <row r="58" spans="1:11" ht="48" customHeight="1" outlineLevel="1">
      <c r="A58" s="48" t="s">
        <v>106</v>
      </c>
      <c r="B58" s="45">
        <v>101964</v>
      </c>
      <c r="C58" s="48" t="s">
        <v>192</v>
      </c>
      <c r="D58" s="79" t="s">
        <v>234</v>
      </c>
      <c r="E58" s="6" t="s">
        <v>202</v>
      </c>
      <c r="F58" s="20">
        <f>MC!F55</f>
        <v>136.04</v>
      </c>
      <c r="G58" s="299">
        <v>218.36</v>
      </c>
      <c r="H58" s="76">
        <f t="shared" ref="H58:H60" si="23">G58+($I$6*G58)</f>
        <v>281.13850000000002</v>
      </c>
      <c r="I58" s="76">
        <f t="shared" ref="I58:I60" si="24">H58*F58</f>
        <v>38246.081539999999</v>
      </c>
    </row>
    <row r="59" spans="1:11" ht="31.2" customHeight="1" outlineLevel="1">
      <c r="A59" s="48" t="s">
        <v>529</v>
      </c>
      <c r="B59" s="45" t="s">
        <v>229</v>
      </c>
      <c r="C59" s="48" t="s">
        <v>38</v>
      </c>
      <c r="D59" s="75" t="s">
        <v>230</v>
      </c>
      <c r="E59" s="6" t="s">
        <v>205</v>
      </c>
      <c r="F59" s="20">
        <f>MC!F56</f>
        <v>8.0299999999999994</v>
      </c>
      <c r="G59" s="299">
        <v>705.94</v>
      </c>
      <c r="H59" s="76">
        <f t="shared" si="23"/>
        <v>908.89775000000009</v>
      </c>
      <c r="I59" s="76">
        <f t="shared" si="24"/>
        <v>7298.4489325000004</v>
      </c>
    </row>
    <row r="60" spans="1:11" s="300" customFormat="1" ht="49.2" customHeight="1" outlineLevel="1">
      <c r="A60" s="295" t="s">
        <v>103</v>
      </c>
      <c r="B60" s="296" t="s">
        <v>531</v>
      </c>
      <c r="C60" s="295" t="s">
        <v>38</v>
      </c>
      <c r="D60" s="297" t="s">
        <v>532</v>
      </c>
      <c r="E60" s="298" t="s">
        <v>533</v>
      </c>
      <c r="F60" s="294">
        <f>MC!F57</f>
        <v>544.16</v>
      </c>
      <c r="G60" s="299">
        <v>13.47</v>
      </c>
      <c r="H60" s="299">
        <f t="shared" si="23"/>
        <v>17.342625000000002</v>
      </c>
      <c r="I60" s="299">
        <f t="shared" si="24"/>
        <v>9437.1628199999996</v>
      </c>
      <c r="K60" s="301"/>
    </row>
    <row r="61" spans="1:11" ht="20.100000000000001" customHeight="1" outlineLevel="1">
      <c r="A61" s="53" t="s">
        <v>57</v>
      </c>
      <c r="B61" s="53"/>
      <c r="C61" s="53"/>
      <c r="D61" s="55" t="s">
        <v>158</v>
      </c>
      <c r="E61" s="56"/>
      <c r="F61" s="20"/>
      <c r="G61" s="20"/>
      <c r="H61" s="33"/>
      <c r="I61" s="33"/>
    </row>
    <row r="62" spans="1:11" ht="31.2" customHeight="1" outlineLevel="1">
      <c r="A62" s="48" t="s">
        <v>107</v>
      </c>
      <c r="B62" s="45">
        <v>93184</v>
      </c>
      <c r="C62" s="48" t="s">
        <v>192</v>
      </c>
      <c r="D62" s="79" t="s">
        <v>235</v>
      </c>
      <c r="E62" s="6" t="s">
        <v>211</v>
      </c>
      <c r="F62" s="20">
        <f>MC!F59</f>
        <v>7.7000000000000011</v>
      </c>
      <c r="G62" s="299">
        <v>44.92</v>
      </c>
      <c r="H62" s="76">
        <f t="shared" ref="H62" si="25">G62+($I$6*G62)</f>
        <v>57.834500000000006</v>
      </c>
      <c r="I62" s="76">
        <f t="shared" ref="I62" si="26">H62*F62</f>
        <v>445.32565000000011</v>
      </c>
    </row>
    <row r="63" spans="1:11" ht="31.2" customHeight="1" outlineLevel="1">
      <c r="A63" s="48" t="s">
        <v>535</v>
      </c>
      <c r="B63" s="45">
        <v>93184</v>
      </c>
      <c r="C63" s="48" t="s">
        <v>192</v>
      </c>
      <c r="D63" s="79" t="s">
        <v>536</v>
      </c>
      <c r="E63" s="6" t="s">
        <v>211</v>
      </c>
      <c r="F63" s="20">
        <f>MC!F60</f>
        <v>52.800000000000004</v>
      </c>
      <c r="G63" s="299">
        <v>44.92</v>
      </c>
      <c r="H63" s="76">
        <f t="shared" ref="H63" si="27">G63+($I$6*G63)</f>
        <v>57.834500000000006</v>
      </c>
      <c r="I63" s="76">
        <f t="shared" ref="I63" si="28">H63*F63</f>
        <v>3053.6616000000004</v>
      </c>
    </row>
    <row r="64" spans="1:11" ht="20.100000000000001" customHeight="1" outlineLevel="1">
      <c r="A64" s="27"/>
      <c r="B64" s="28"/>
      <c r="C64" s="28"/>
      <c r="D64" s="28"/>
      <c r="E64" s="28"/>
      <c r="F64" s="29" t="s">
        <v>64</v>
      </c>
      <c r="G64" s="29"/>
      <c r="H64" s="57"/>
      <c r="I64" s="34">
        <f>SUM(I45:I63)</f>
        <v>86125.072293775011</v>
      </c>
    </row>
    <row r="65" spans="1:11" ht="20.100000000000001" customHeight="1">
      <c r="A65" s="3"/>
      <c r="B65" s="3"/>
      <c r="C65" s="3"/>
      <c r="F65" s="14"/>
      <c r="G65" s="13"/>
      <c r="I65" s="25"/>
    </row>
    <row r="66" spans="1:11" ht="20.100000000000001" customHeight="1">
      <c r="A66" s="54">
        <v>5</v>
      </c>
      <c r="B66" s="54"/>
      <c r="C66" s="54"/>
      <c r="D66" s="52" t="s">
        <v>173</v>
      </c>
      <c r="E66" s="52"/>
      <c r="F66" s="15"/>
      <c r="G66" s="15"/>
      <c r="H66" s="52"/>
      <c r="I66" s="26"/>
    </row>
    <row r="67" spans="1:11" ht="20.100000000000001" customHeight="1" outlineLevel="1">
      <c r="A67" s="53" t="s">
        <v>31</v>
      </c>
      <c r="B67" s="9"/>
      <c r="C67" s="9"/>
      <c r="D67" s="49" t="s">
        <v>45</v>
      </c>
      <c r="E67" s="48"/>
      <c r="F67" s="20"/>
      <c r="G67" s="20"/>
      <c r="H67" s="33"/>
      <c r="I67" s="33"/>
    </row>
    <row r="68" spans="1:11" ht="38.4" customHeight="1" outlineLevel="1">
      <c r="A68" s="48" t="s">
        <v>108</v>
      </c>
      <c r="B68" s="45" t="s">
        <v>339</v>
      </c>
      <c r="C68" s="48" t="s">
        <v>38</v>
      </c>
      <c r="D68" s="79" t="s">
        <v>340</v>
      </c>
      <c r="E68" s="6" t="s">
        <v>202</v>
      </c>
      <c r="F68" s="20">
        <f>MC!F65</f>
        <v>228.095</v>
      </c>
      <c r="G68">
        <v>45.93</v>
      </c>
      <c r="H68" s="76">
        <f t="shared" ref="H68" si="29">G68+($I$6*G68)</f>
        <v>59.134875000000001</v>
      </c>
      <c r="I68" s="76">
        <f t="shared" ref="I68" si="30">H68*F68</f>
        <v>13488.369313125</v>
      </c>
    </row>
    <row r="69" spans="1:11" ht="20.100000000000001" customHeight="1" outlineLevel="1">
      <c r="A69" s="27"/>
      <c r="B69" s="28"/>
      <c r="C69" s="28"/>
      <c r="D69" s="28"/>
      <c r="E69" s="28"/>
      <c r="F69" s="29" t="s">
        <v>64</v>
      </c>
      <c r="G69" s="29"/>
      <c r="H69" s="57"/>
      <c r="I69" s="34">
        <f>SUM(I68:I68)</f>
        <v>13488.369313125</v>
      </c>
    </row>
    <row r="70" spans="1:11" s="284" customFormat="1" ht="20.100000000000001" customHeight="1">
      <c r="A70" s="316"/>
      <c r="B70" s="316"/>
      <c r="C70" s="316"/>
      <c r="D70" s="317"/>
      <c r="E70" s="316"/>
      <c r="F70" s="318"/>
      <c r="G70" s="319"/>
      <c r="I70" s="320"/>
      <c r="K70" s="285"/>
    </row>
    <row r="71" spans="1:11" s="300" customFormat="1" ht="20.100000000000001" customHeight="1">
      <c r="A71" s="324">
        <v>6</v>
      </c>
      <c r="B71" s="324"/>
      <c r="C71" s="324"/>
      <c r="D71" s="325" t="s">
        <v>146</v>
      </c>
      <c r="E71" s="325"/>
      <c r="F71" s="326"/>
      <c r="G71" s="326"/>
      <c r="H71" s="325"/>
      <c r="I71" s="327"/>
      <c r="K71" s="301"/>
    </row>
    <row r="72" spans="1:11" s="300" customFormat="1" ht="20.100000000000001" customHeight="1" outlineLevel="1">
      <c r="A72" s="328" t="s">
        <v>32</v>
      </c>
      <c r="B72" s="328"/>
      <c r="C72" s="328"/>
      <c r="D72" s="329" t="s">
        <v>56</v>
      </c>
      <c r="E72" s="329"/>
      <c r="F72" s="294"/>
      <c r="G72" s="294"/>
      <c r="H72" s="330"/>
      <c r="I72" s="330"/>
      <c r="K72" s="301"/>
    </row>
    <row r="73" spans="1:11" s="300" customFormat="1" ht="67.8" customHeight="1" outlineLevel="1">
      <c r="A73" s="331" t="s">
        <v>109</v>
      </c>
      <c r="B73" s="295">
        <v>90843</v>
      </c>
      <c r="C73" s="295" t="s">
        <v>192</v>
      </c>
      <c r="D73" s="297" t="s">
        <v>355</v>
      </c>
      <c r="E73" s="332" t="s">
        <v>203</v>
      </c>
      <c r="F73" s="294">
        <f>MC!F70</f>
        <v>4</v>
      </c>
      <c r="G73" s="76">
        <v>1015.81</v>
      </c>
      <c r="H73" s="299">
        <f t="shared" ref="H73:H77" si="31">G73+($I$6*G73)</f>
        <v>1307.8553749999999</v>
      </c>
      <c r="I73" s="299">
        <f t="shared" ref="I73" si="32">H73*F73</f>
        <v>5231.4214999999995</v>
      </c>
      <c r="J73" s="333"/>
      <c r="K73" s="301"/>
    </row>
    <row r="74" spans="1:11" s="501" customFormat="1" ht="67.8" customHeight="1" outlineLevel="1">
      <c r="A74" s="331" t="s">
        <v>110</v>
      </c>
      <c r="B74" s="331" t="s">
        <v>377</v>
      </c>
      <c r="C74" s="331" t="s">
        <v>375</v>
      </c>
      <c r="D74" s="496" t="str">
        <f>'COMPOSIÇÃO DE CUSTO'!C3</f>
        <v>PORTA DE MADEIRA PARA PINTURA, SEMI-OCA (LEVE OU MÉDIA), PADRÃO MÉDIO, 80X210CM, ESPESSURA DE 3,5CM, ITENS INCLUSOS: DOBRADIÇAS, MONT AGEM E INSTALAÇÃO DO BATENTE, FECHADURA COM EXECUÇÃO DO FURO E VISOR DE VIDRO LISO INCOLOR 6MM (20 X110CM)  - FORNECIMENTO E INSTALAÇÃO.</v>
      </c>
      <c r="E74" s="497" t="s">
        <v>203</v>
      </c>
      <c r="F74" s="335">
        <f>MC!F71</f>
        <v>2</v>
      </c>
      <c r="G74" s="498">
        <f>'COMPOSIÇÃO DE CUSTO'!G3</f>
        <v>1154.86041</v>
      </c>
      <c r="H74" s="498">
        <f t="shared" si="31"/>
        <v>1486.8827778750001</v>
      </c>
      <c r="I74" s="498">
        <f t="shared" ref="I74" si="33">H74*F74</f>
        <v>2973.7655557500002</v>
      </c>
      <c r="J74" s="499"/>
      <c r="K74" s="500"/>
    </row>
    <row r="75" spans="1:11" s="300" customFormat="1" ht="20.100000000000001" customHeight="1" outlineLevel="1">
      <c r="A75" s="328" t="s">
        <v>46</v>
      </c>
      <c r="B75" s="295"/>
      <c r="C75" s="295"/>
      <c r="D75" s="334" t="s">
        <v>61</v>
      </c>
      <c r="E75" s="295"/>
      <c r="F75" s="294"/>
      <c r="G75" s="335"/>
      <c r="H75" s="336"/>
      <c r="I75" s="336"/>
      <c r="K75" s="301"/>
    </row>
    <row r="76" spans="1:11" s="300" customFormat="1" ht="33.6" customHeight="1" outlineLevel="1">
      <c r="A76" s="295" t="s">
        <v>111</v>
      </c>
      <c r="B76" s="337">
        <v>100874</v>
      </c>
      <c r="C76" s="338" t="s">
        <v>192</v>
      </c>
      <c r="D76" s="339" t="s">
        <v>333</v>
      </c>
      <c r="E76" s="332" t="s">
        <v>203</v>
      </c>
      <c r="F76" s="294">
        <f>MC!F73</f>
        <v>1</v>
      </c>
      <c r="G76" s="76">
        <v>345.3</v>
      </c>
      <c r="H76" s="299">
        <f t="shared" si="31"/>
        <v>444.57375000000002</v>
      </c>
      <c r="I76" s="299">
        <f t="shared" ref="I76" si="34">H76*F76</f>
        <v>444.57375000000002</v>
      </c>
      <c r="K76" s="301"/>
    </row>
    <row r="77" spans="1:11" s="300" customFormat="1" ht="20.100000000000001" customHeight="1" outlineLevel="1">
      <c r="A77" s="295" t="s">
        <v>112</v>
      </c>
      <c r="B77" s="295" t="s">
        <v>356</v>
      </c>
      <c r="C77" s="295" t="s">
        <v>38</v>
      </c>
      <c r="D77" s="297" t="s">
        <v>357</v>
      </c>
      <c r="E77" s="295" t="s">
        <v>202</v>
      </c>
      <c r="F77" s="294">
        <f>MC!F74</f>
        <v>1.6</v>
      </c>
      <c r="G77" s="76">
        <v>399.84</v>
      </c>
      <c r="H77" s="299">
        <f t="shared" si="31"/>
        <v>514.79399999999998</v>
      </c>
      <c r="I77" s="299">
        <f t="shared" ref="I77" si="35">H77*F77</f>
        <v>823.67039999999997</v>
      </c>
      <c r="K77" s="301"/>
    </row>
    <row r="78" spans="1:11" s="300" customFormat="1" ht="19.8" customHeight="1" outlineLevel="1">
      <c r="A78" s="328" t="s">
        <v>58</v>
      </c>
      <c r="B78" s="295"/>
      <c r="C78" s="295"/>
      <c r="D78" s="334" t="s">
        <v>168</v>
      </c>
      <c r="E78" s="295"/>
      <c r="F78" s="294"/>
      <c r="G78" s="335"/>
      <c r="H78" s="336"/>
      <c r="I78" s="336"/>
      <c r="K78" s="301"/>
    </row>
    <row r="79" spans="1:11" s="300" customFormat="1" ht="57.6" customHeight="1" outlineLevel="1">
      <c r="A79" s="295" t="s">
        <v>113</v>
      </c>
      <c r="B79" s="295" t="s">
        <v>353</v>
      </c>
      <c r="C79" s="295" t="s">
        <v>38</v>
      </c>
      <c r="D79" s="297" t="s">
        <v>354</v>
      </c>
      <c r="E79" s="332" t="s">
        <v>203</v>
      </c>
      <c r="F79" s="294">
        <f>MC!F76</f>
        <v>1</v>
      </c>
      <c r="G79" s="76">
        <v>1888.31</v>
      </c>
      <c r="H79" s="299">
        <f t="shared" ref="H79" si="36">G79+($I$6*G79)</f>
        <v>2431.1991250000001</v>
      </c>
      <c r="I79" s="299">
        <f t="shared" ref="I79" si="37">H79*F79</f>
        <v>2431.1991250000001</v>
      </c>
      <c r="J79" s="333"/>
      <c r="K79" s="301"/>
    </row>
    <row r="80" spans="1:11" s="300" customFormat="1" ht="20.100000000000001" customHeight="1" outlineLevel="1">
      <c r="A80" s="328" t="s">
        <v>59</v>
      </c>
      <c r="B80" s="328"/>
      <c r="C80" s="328"/>
      <c r="D80" s="329" t="s">
        <v>165</v>
      </c>
      <c r="E80" s="329"/>
      <c r="F80" s="294"/>
      <c r="G80" s="335"/>
      <c r="H80" s="336"/>
      <c r="I80" s="336"/>
      <c r="K80" s="301"/>
    </row>
    <row r="81" spans="1:11" s="300" customFormat="1" ht="57.6" customHeight="1" outlineLevel="1">
      <c r="A81" s="295" t="s">
        <v>114</v>
      </c>
      <c r="B81" s="295" t="s">
        <v>349</v>
      </c>
      <c r="C81" s="295" t="s">
        <v>38</v>
      </c>
      <c r="D81" s="297" t="s">
        <v>348</v>
      </c>
      <c r="E81" s="332" t="s">
        <v>203</v>
      </c>
      <c r="F81" s="294">
        <f>MC!F78</f>
        <v>14</v>
      </c>
      <c r="G81" s="76">
        <v>88.8</v>
      </c>
      <c r="H81" s="299">
        <f t="shared" ref="H81:H84" si="38">G81+($I$6*G81)</f>
        <v>114.33</v>
      </c>
      <c r="I81" s="299">
        <f t="shared" ref="I81:I82" si="39">H81*F81</f>
        <v>1600.62</v>
      </c>
      <c r="J81" s="333"/>
      <c r="K81" s="301"/>
    </row>
    <row r="82" spans="1:11" s="300" customFormat="1" ht="61.8" customHeight="1" outlineLevel="1">
      <c r="A82" s="295" t="s">
        <v>115</v>
      </c>
      <c r="B82" s="295" t="s">
        <v>350</v>
      </c>
      <c r="C82" s="295" t="s">
        <v>38</v>
      </c>
      <c r="D82" s="297" t="s">
        <v>347</v>
      </c>
      <c r="E82" s="332" t="s">
        <v>202</v>
      </c>
      <c r="F82" s="294">
        <f>MC!F79</f>
        <v>3.8500000000000005</v>
      </c>
      <c r="G82" s="76">
        <v>1667.38</v>
      </c>
      <c r="H82" s="299">
        <f t="shared" si="38"/>
        <v>2146.7517500000004</v>
      </c>
      <c r="I82" s="299">
        <f t="shared" si="39"/>
        <v>8264.9942375000028</v>
      </c>
      <c r="J82" s="333"/>
      <c r="K82" s="301"/>
    </row>
    <row r="83" spans="1:11" s="300" customFormat="1" ht="57.6" customHeight="1" outlineLevel="1">
      <c r="A83" s="295" t="s">
        <v>116</v>
      </c>
      <c r="B83" s="295" t="s">
        <v>351</v>
      </c>
      <c r="C83" s="295" t="s">
        <v>38</v>
      </c>
      <c r="D83" s="297" t="s">
        <v>352</v>
      </c>
      <c r="E83" s="332" t="s">
        <v>202</v>
      </c>
      <c r="F83" s="294">
        <f>MC!F80</f>
        <v>23.460000000000004</v>
      </c>
      <c r="G83" s="76">
        <v>1019.9</v>
      </c>
      <c r="H83" s="299">
        <f t="shared" si="38"/>
        <v>1313.1212499999999</v>
      </c>
      <c r="I83" s="299">
        <f t="shared" ref="I83" si="40">H83*F83</f>
        <v>30805.824525000004</v>
      </c>
      <c r="J83" s="333"/>
      <c r="K83" s="301"/>
    </row>
    <row r="84" spans="1:11" s="501" customFormat="1" ht="40.799999999999997" customHeight="1" outlineLevel="1">
      <c r="A84" s="331" t="s">
        <v>117</v>
      </c>
      <c r="B84" s="502" t="str">
        <f>'COMPOSIÇÃO DE CUSTO'!B11</f>
        <v>002</v>
      </c>
      <c r="C84" s="503" t="str">
        <f>'COMPOSIÇÃO DE CUSTO'!A11</f>
        <v>COMPOSIÇÃO</v>
      </c>
      <c r="D84" s="504" t="str">
        <f>'COMPOSIÇÃO DE CUSTO'!C11</f>
        <v xml:space="preserve">TELA DE PROTEÇÃO MOSQUITEIRO, FIXADA EM ESQUADRIA METÁLICA CONFORME PROJETO </v>
      </c>
      <c r="E84" s="497" t="s">
        <v>202</v>
      </c>
      <c r="F84" s="335">
        <f>MC!F81</f>
        <v>1.6500000000000001</v>
      </c>
      <c r="G84" s="498">
        <f>'COMPOSIÇÃO DE CUSTO'!G11</f>
        <v>333.08</v>
      </c>
      <c r="H84" s="498">
        <f t="shared" si="38"/>
        <v>428.84049999999996</v>
      </c>
      <c r="I84" s="498">
        <f t="shared" ref="I84" si="41">H84*F84</f>
        <v>707.58682499999998</v>
      </c>
      <c r="K84" s="500"/>
    </row>
    <row r="85" spans="1:11" ht="20.100000000000001" customHeight="1" outlineLevel="1">
      <c r="A85" s="53" t="s">
        <v>9</v>
      </c>
      <c r="B85" s="9"/>
      <c r="C85" s="9" t="s">
        <v>369</v>
      </c>
      <c r="D85" s="49" t="s">
        <v>10</v>
      </c>
      <c r="E85" s="48"/>
      <c r="F85" s="20"/>
      <c r="G85" s="78"/>
      <c r="H85" s="429"/>
      <c r="I85" s="429"/>
    </row>
    <row r="86" spans="1:11" ht="45.6" customHeight="1" outlineLevel="1">
      <c r="A86" s="48" t="s">
        <v>118</v>
      </c>
      <c r="B86" s="45" t="s">
        <v>332</v>
      </c>
      <c r="C86" s="48" t="s">
        <v>38</v>
      </c>
      <c r="D86" s="75" t="s">
        <v>597</v>
      </c>
      <c r="E86" s="6" t="s">
        <v>203</v>
      </c>
      <c r="F86" s="430">
        <f>MC!F83</f>
        <v>2</v>
      </c>
      <c r="G86" s="76">
        <v>237.95</v>
      </c>
      <c r="H86" s="76">
        <f t="shared" ref="H86" si="42">G86+($I$6*G86)</f>
        <v>306.36062499999997</v>
      </c>
      <c r="I86" s="76">
        <f>H86*F86</f>
        <v>612.72124999999994</v>
      </c>
    </row>
    <row r="87" spans="1:11" ht="20.100000000000001" customHeight="1" outlineLevel="1">
      <c r="A87" s="27"/>
      <c r="B87" s="28"/>
      <c r="C87" s="28"/>
      <c r="D87" s="28"/>
      <c r="E87" s="28"/>
      <c r="F87" s="29" t="s">
        <v>64</v>
      </c>
      <c r="G87" s="29"/>
      <c r="H87" s="57"/>
      <c r="I87" s="431">
        <f>SUM(I73:I86)</f>
        <v>53896.377168250001</v>
      </c>
    </row>
    <row r="88" spans="1:11" s="284" customFormat="1" ht="20.100000000000001" customHeight="1">
      <c r="A88" s="316"/>
      <c r="B88" s="316"/>
      <c r="C88" s="316"/>
      <c r="D88" s="317"/>
      <c r="E88" s="316"/>
      <c r="F88" s="318"/>
      <c r="G88" s="319"/>
      <c r="I88" s="320"/>
      <c r="K88" s="285"/>
    </row>
    <row r="89" spans="1:11" s="284" customFormat="1" ht="20.100000000000001" customHeight="1">
      <c r="A89" s="54">
        <v>7</v>
      </c>
      <c r="B89" s="54"/>
      <c r="C89" s="54"/>
      <c r="D89" s="52" t="s">
        <v>159</v>
      </c>
      <c r="E89" s="52"/>
      <c r="F89" s="15"/>
      <c r="G89" s="15"/>
      <c r="H89" s="52"/>
      <c r="I89" s="26"/>
      <c r="K89" s="285"/>
    </row>
    <row r="90" spans="1:11" s="284" customFormat="1" ht="45.6" customHeight="1" outlineLevel="1">
      <c r="A90" s="48" t="s">
        <v>34</v>
      </c>
      <c r="B90" s="45">
        <v>92540</v>
      </c>
      <c r="C90" s="48" t="s">
        <v>192</v>
      </c>
      <c r="D90" s="75" t="s">
        <v>237</v>
      </c>
      <c r="E90" s="6" t="s">
        <v>202</v>
      </c>
      <c r="F90" s="20">
        <f>MC!F87</f>
        <v>278.88</v>
      </c>
      <c r="G90" s="76">
        <v>118.65</v>
      </c>
      <c r="H90" s="76">
        <f t="shared" ref="H90:H93" si="43">G90+($I$6*G90)</f>
        <v>152.761875</v>
      </c>
      <c r="I90" s="76">
        <f t="shared" ref="I90:I93" si="44">H90*F90</f>
        <v>42602.231699999997</v>
      </c>
      <c r="K90" s="285"/>
    </row>
    <row r="91" spans="1:11" s="284" customFormat="1" ht="31.2" customHeight="1" outlineLevel="1">
      <c r="A91" s="48" t="s">
        <v>35</v>
      </c>
      <c r="B91" s="45">
        <v>102203</v>
      </c>
      <c r="C91" s="48" t="s">
        <v>192</v>
      </c>
      <c r="D91" s="75" t="s">
        <v>238</v>
      </c>
      <c r="E91" s="6" t="s">
        <v>202</v>
      </c>
      <c r="F91" s="20">
        <f>MC!F88</f>
        <v>278.88</v>
      </c>
      <c r="G91" s="76">
        <v>9.67</v>
      </c>
      <c r="H91" s="76">
        <f t="shared" si="43"/>
        <v>12.450125</v>
      </c>
      <c r="I91" s="76">
        <f t="shared" si="44"/>
        <v>3472.0908599999998</v>
      </c>
      <c r="K91" s="285"/>
    </row>
    <row r="92" spans="1:11" s="284" customFormat="1" ht="31.2" customHeight="1" outlineLevel="1">
      <c r="A92" s="48" t="s">
        <v>83</v>
      </c>
      <c r="B92" s="45">
        <v>94441</v>
      </c>
      <c r="C92" s="48" t="s">
        <v>192</v>
      </c>
      <c r="D92" s="75" t="s">
        <v>239</v>
      </c>
      <c r="E92" s="6" t="s">
        <v>202</v>
      </c>
      <c r="F92" s="20">
        <f>MC!F89</f>
        <v>278.88</v>
      </c>
      <c r="G92" s="76">
        <v>45.88</v>
      </c>
      <c r="H92" s="76">
        <f t="shared" si="43"/>
        <v>59.070500000000003</v>
      </c>
      <c r="I92" s="76">
        <f t="shared" si="44"/>
        <v>16473.581040000001</v>
      </c>
      <c r="K92" s="285"/>
    </row>
    <row r="93" spans="1:11" s="284" customFormat="1" ht="45.6" customHeight="1" outlineLevel="1">
      <c r="A93" s="48" t="s">
        <v>60</v>
      </c>
      <c r="B93" s="45">
        <v>94221</v>
      </c>
      <c r="C93" s="48" t="s">
        <v>192</v>
      </c>
      <c r="D93" s="75" t="s">
        <v>240</v>
      </c>
      <c r="E93" s="6" t="s">
        <v>202</v>
      </c>
      <c r="F93" s="20">
        <f>MC!F90</f>
        <v>5.91</v>
      </c>
      <c r="G93" s="76">
        <v>27.61</v>
      </c>
      <c r="H93" s="76">
        <f t="shared" si="43"/>
        <v>35.547874999999998</v>
      </c>
      <c r="I93" s="76">
        <f t="shared" si="44"/>
        <v>210.08794125</v>
      </c>
      <c r="K93" s="285"/>
    </row>
    <row r="94" spans="1:11" s="284" customFormat="1" ht="20.100000000000001" customHeight="1" outlineLevel="1">
      <c r="A94" s="27"/>
      <c r="B94" s="42"/>
      <c r="C94" s="28"/>
      <c r="D94" s="28"/>
      <c r="E94" s="28"/>
      <c r="F94" s="29" t="s">
        <v>64</v>
      </c>
      <c r="G94" s="29"/>
      <c r="H94" s="57"/>
      <c r="I94" s="34">
        <f>SUM(I90:I93)</f>
        <v>62757.99154124999</v>
      </c>
      <c r="K94" s="285"/>
    </row>
    <row r="95" spans="1:11" s="284" customFormat="1" ht="20.100000000000001" customHeight="1">
      <c r="A95" s="316"/>
      <c r="B95" s="316"/>
      <c r="C95" s="316"/>
      <c r="D95" s="317"/>
      <c r="E95" s="316"/>
      <c r="F95" s="318"/>
      <c r="G95" s="319"/>
      <c r="I95" s="320"/>
      <c r="K95" s="285"/>
    </row>
    <row r="96" spans="1:11" ht="20.100000000000001" customHeight="1">
      <c r="A96" s="54">
        <v>8</v>
      </c>
      <c r="B96" s="54"/>
      <c r="C96" s="54"/>
      <c r="D96" s="52" t="s">
        <v>126</v>
      </c>
      <c r="E96" s="52"/>
      <c r="F96" s="15"/>
      <c r="G96" s="15"/>
      <c r="H96" s="52"/>
      <c r="I96" s="26"/>
    </row>
    <row r="97" spans="1:11" ht="31.2" customHeight="1" outlineLevel="1">
      <c r="A97" s="48" t="s">
        <v>36</v>
      </c>
      <c r="B97" s="45">
        <v>98557</v>
      </c>
      <c r="C97" s="48" t="s">
        <v>192</v>
      </c>
      <c r="D97" s="75" t="s">
        <v>236</v>
      </c>
      <c r="E97" s="6" t="s">
        <v>202</v>
      </c>
      <c r="F97" s="20">
        <f>MC!F94</f>
        <v>65.94</v>
      </c>
      <c r="G97" s="76">
        <v>40.04</v>
      </c>
      <c r="H97" s="76">
        <f t="shared" ref="H97" si="45">G97+($I$6*G97)</f>
        <v>51.551499999999997</v>
      </c>
      <c r="I97" s="76">
        <f t="shared" ref="I97" si="46">H97*F97</f>
        <v>3399.3059099999996</v>
      </c>
    </row>
    <row r="98" spans="1:11" ht="20.100000000000001" customHeight="1" outlineLevel="1">
      <c r="A98" s="27"/>
      <c r="B98" s="28"/>
      <c r="C98" s="28"/>
      <c r="D98" s="28"/>
      <c r="E98" s="28"/>
      <c r="F98" s="29" t="s">
        <v>64</v>
      </c>
      <c r="G98" s="29"/>
      <c r="H98" s="57"/>
      <c r="I98" s="34">
        <f>SUM(I97)</f>
        <v>3399.3059099999996</v>
      </c>
    </row>
    <row r="99" spans="1:11" s="284" customFormat="1" ht="20.100000000000001" customHeight="1">
      <c r="A99" s="316"/>
      <c r="B99" s="316"/>
      <c r="C99" s="316"/>
      <c r="D99" s="317"/>
      <c r="E99" s="316"/>
      <c r="F99" s="318"/>
      <c r="G99" s="319"/>
      <c r="I99" s="320"/>
      <c r="K99" s="285"/>
    </row>
    <row r="100" spans="1:11" ht="20.100000000000001" customHeight="1">
      <c r="A100" s="54">
        <v>9</v>
      </c>
      <c r="B100" s="54"/>
      <c r="C100" s="54"/>
      <c r="D100" s="52" t="s">
        <v>171</v>
      </c>
      <c r="E100" s="52"/>
      <c r="F100" s="16"/>
      <c r="G100" s="15"/>
      <c r="H100" s="52"/>
      <c r="I100" s="26"/>
    </row>
    <row r="101" spans="1:11" ht="47.4" customHeight="1" outlineLevel="1">
      <c r="A101" s="48" t="s">
        <v>47</v>
      </c>
      <c r="B101" s="45" t="s">
        <v>284</v>
      </c>
      <c r="C101" s="48" t="s">
        <v>38</v>
      </c>
      <c r="D101" s="75" t="s">
        <v>286</v>
      </c>
      <c r="E101" s="6" t="s">
        <v>202</v>
      </c>
      <c r="F101" s="20">
        <f>MC!F98</f>
        <v>534.27999999999986</v>
      </c>
      <c r="G101" s="76">
        <v>8.5</v>
      </c>
      <c r="H101" s="76">
        <f t="shared" ref="H101:H108" si="47">G101+($I$6*G101)</f>
        <v>10.94375</v>
      </c>
      <c r="I101" s="76">
        <f t="shared" ref="I101:I108" si="48">H101*F101</f>
        <v>5847.0267499999982</v>
      </c>
    </row>
    <row r="102" spans="1:11" ht="47.4" customHeight="1" outlineLevel="1">
      <c r="A102" s="48" t="s">
        <v>81</v>
      </c>
      <c r="B102" s="45">
        <v>87881</v>
      </c>
      <c r="C102" s="48" t="s">
        <v>192</v>
      </c>
      <c r="D102" s="75" t="s">
        <v>285</v>
      </c>
      <c r="E102" s="6" t="s">
        <v>202</v>
      </c>
      <c r="F102" s="20">
        <f>MC!F99</f>
        <v>135.95999999999998</v>
      </c>
      <c r="G102" s="76">
        <v>6.2</v>
      </c>
      <c r="H102" s="76">
        <f t="shared" si="47"/>
        <v>7.9824999999999999</v>
      </c>
      <c r="I102" s="76">
        <f t="shared" si="48"/>
        <v>1085.3006999999998</v>
      </c>
    </row>
    <row r="103" spans="1:11" ht="31.2" customHeight="1" outlineLevel="1">
      <c r="A103" s="48" t="s">
        <v>48</v>
      </c>
      <c r="B103" s="45" t="s">
        <v>287</v>
      </c>
      <c r="C103" s="48" t="s">
        <v>38</v>
      </c>
      <c r="D103" s="75" t="s">
        <v>290</v>
      </c>
      <c r="E103" s="6" t="s">
        <v>202</v>
      </c>
      <c r="F103" s="20">
        <f>MC!F100</f>
        <v>534.27999999999986</v>
      </c>
      <c r="G103" s="76">
        <v>30.23</v>
      </c>
      <c r="H103" s="76">
        <f t="shared" si="47"/>
        <v>38.921125000000004</v>
      </c>
      <c r="I103" s="76">
        <f t="shared" si="48"/>
        <v>20794.778664999998</v>
      </c>
    </row>
    <row r="104" spans="1:11" ht="31.2" customHeight="1" outlineLevel="1">
      <c r="A104" s="48" t="s">
        <v>49</v>
      </c>
      <c r="B104" s="45" t="s">
        <v>288</v>
      </c>
      <c r="C104" s="48" t="s">
        <v>38</v>
      </c>
      <c r="D104" s="75" t="s">
        <v>291</v>
      </c>
      <c r="E104" s="6" t="s">
        <v>202</v>
      </c>
      <c r="F104" s="20">
        <f>MC!F101</f>
        <v>332.40999999999991</v>
      </c>
      <c r="G104" s="76">
        <v>28.34</v>
      </c>
      <c r="H104" s="76">
        <f t="shared" si="47"/>
        <v>36.487749999999998</v>
      </c>
      <c r="I104" s="76">
        <f t="shared" si="48"/>
        <v>12128.892977499996</v>
      </c>
    </row>
    <row r="105" spans="1:11" ht="39" customHeight="1" outlineLevel="1">
      <c r="A105" s="48" t="s">
        <v>82</v>
      </c>
      <c r="B105" s="45" t="s">
        <v>289</v>
      </c>
      <c r="C105" s="48" t="s">
        <v>38</v>
      </c>
      <c r="D105" s="75" t="s">
        <v>292</v>
      </c>
      <c r="E105" s="6" t="s">
        <v>202</v>
      </c>
      <c r="F105" s="20">
        <f>MC!F102</f>
        <v>135.95999999999998</v>
      </c>
      <c r="G105" s="76">
        <v>30.64</v>
      </c>
      <c r="H105" s="76">
        <f t="shared" si="47"/>
        <v>39.448999999999998</v>
      </c>
      <c r="I105" s="76">
        <f t="shared" si="48"/>
        <v>5363.4860399999989</v>
      </c>
    </row>
    <row r="106" spans="1:11" ht="67.2" customHeight="1" outlineLevel="1">
      <c r="A106" s="48" t="s">
        <v>50</v>
      </c>
      <c r="B106" s="45" t="s">
        <v>294</v>
      </c>
      <c r="C106" s="48" t="s">
        <v>38</v>
      </c>
      <c r="D106" s="75" t="s">
        <v>295</v>
      </c>
      <c r="E106" s="6" t="s">
        <v>202</v>
      </c>
      <c r="F106" s="20">
        <f>MC!F103</f>
        <v>201.86999999999998</v>
      </c>
      <c r="G106" s="76">
        <v>70.33</v>
      </c>
      <c r="H106" s="76">
        <f t="shared" si="47"/>
        <v>90.549875</v>
      </c>
      <c r="I106" s="76">
        <f t="shared" si="48"/>
        <v>18279.303266249997</v>
      </c>
    </row>
    <row r="107" spans="1:11" ht="33.6" customHeight="1" outlineLevel="1">
      <c r="A107" s="48" t="s">
        <v>51</v>
      </c>
      <c r="B107" s="48">
        <v>96486</v>
      </c>
      <c r="C107" s="48" t="s">
        <v>192</v>
      </c>
      <c r="D107" s="43" t="s">
        <v>293</v>
      </c>
      <c r="E107" s="6" t="s">
        <v>202</v>
      </c>
      <c r="F107" s="20">
        <f>MC!F104</f>
        <v>58.12</v>
      </c>
      <c r="G107" s="76">
        <v>76.27</v>
      </c>
      <c r="H107" s="76">
        <f t="shared" si="47"/>
        <v>98.197624999999988</v>
      </c>
      <c r="I107" s="76">
        <f t="shared" si="48"/>
        <v>5707.2459649999992</v>
      </c>
    </row>
    <row r="108" spans="1:11" ht="27" customHeight="1" outlineLevel="1">
      <c r="A108" s="48" t="s">
        <v>65</v>
      </c>
      <c r="B108" s="51">
        <v>101738</v>
      </c>
      <c r="C108" s="51" t="s">
        <v>192</v>
      </c>
      <c r="D108" s="18" t="s">
        <v>592</v>
      </c>
      <c r="E108" s="48" t="s">
        <v>211</v>
      </c>
      <c r="F108" s="20">
        <f>MC!F105</f>
        <v>67.90000000000002</v>
      </c>
      <c r="G108" s="76">
        <v>31.81</v>
      </c>
      <c r="H108" s="76">
        <f t="shared" si="47"/>
        <v>40.955374999999997</v>
      </c>
      <c r="I108" s="76">
        <f t="shared" si="48"/>
        <v>2780.8699625000004</v>
      </c>
    </row>
    <row r="109" spans="1:11" ht="20.100000000000001" customHeight="1" outlineLevel="1">
      <c r="A109" s="27"/>
      <c r="B109" s="28"/>
      <c r="C109" s="28"/>
      <c r="D109" s="28"/>
      <c r="E109" s="28"/>
      <c r="F109" s="29" t="s">
        <v>64</v>
      </c>
      <c r="G109" s="29"/>
      <c r="H109" s="57"/>
      <c r="I109" s="34">
        <f>SUM(I101:I108)</f>
        <v>71986.904326249976</v>
      </c>
    </row>
    <row r="110" spans="1:11" s="284" customFormat="1" ht="20.100000000000001" customHeight="1">
      <c r="A110" s="316"/>
      <c r="B110" s="316"/>
      <c r="C110" s="316"/>
      <c r="D110" s="317"/>
      <c r="E110" s="316"/>
      <c r="F110" s="318"/>
      <c r="G110" s="319"/>
      <c r="I110" s="320"/>
      <c r="K110" s="285"/>
    </row>
    <row r="111" spans="1:11" ht="20.100000000000001" customHeight="1">
      <c r="A111" s="54">
        <v>10</v>
      </c>
      <c r="B111" s="54"/>
      <c r="C111" s="54"/>
      <c r="D111" s="52" t="s">
        <v>175</v>
      </c>
      <c r="E111" s="52"/>
      <c r="F111" s="15"/>
      <c r="G111" s="15"/>
      <c r="H111" s="52"/>
      <c r="I111" s="26"/>
    </row>
    <row r="112" spans="1:11" s="22" customFormat="1" ht="20.100000000000001" customHeight="1" outlineLevel="1">
      <c r="A112" s="9" t="s">
        <v>52</v>
      </c>
      <c r="B112" s="48"/>
      <c r="C112" s="48"/>
      <c r="D112" s="49" t="s">
        <v>148</v>
      </c>
      <c r="E112" s="48"/>
      <c r="F112" s="20"/>
      <c r="G112" s="20"/>
      <c r="H112" s="33"/>
      <c r="I112" s="33"/>
      <c r="J112" s="2"/>
      <c r="K112" s="24"/>
    </row>
    <row r="113" spans="1:11" ht="33.6" customHeight="1" outlineLevel="1">
      <c r="A113" s="48" t="s">
        <v>119</v>
      </c>
      <c r="B113" s="48" t="s">
        <v>296</v>
      </c>
      <c r="C113" s="48" t="s">
        <v>38</v>
      </c>
      <c r="D113" s="43" t="s">
        <v>297</v>
      </c>
      <c r="E113" s="6" t="s">
        <v>202</v>
      </c>
      <c r="F113" s="20">
        <f>MC!F110</f>
        <v>192.52</v>
      </c>
      <c r="G113" s="76">
        <v>39.71</v>
      </c>
      <c r="H113" s="76">
        <f t="shared" ref="H113:H117" si="49">G113+($I$6*G113)</f>
        <v>51.126625000000004</v>
      </c>
      <c r="I113" s="76">
        <f t="shared" ref="I113" si="50">H113*F113</f>
        <v>9842.8978450000013</v>
      </c>
    </row>
    <row r="114" spans="1:11" ht="60.6" customHeight="1" outlineLevel="1">
      <c r="A114" s="48" t="s">
        <v>120</v>
      </c>
      <c r="B114" s="48" t="s">
        <v>298</v>
      </c>
      <c r="C114" s="48" t="s">
        <v>38</v>
      </c>
      <c r="D114" s="43" t="s">
        <v>299</v>
      </c>
      <c r="E114" s="6" t="s">
        <v>202</v>
      </c>
      <c r="F114" s="20">
        <f>MC!F111</f>
        <v>192.52</v>
      </c>
      <c r="G114" s="76">
        <v>70.040000000000006</v>
      </c>
      <c r="H114" s="76">
        <f t="shared" si="49"/>
        <v>90.176500000000004</v>
      </c>
      <c r="I114" s="76">
        <f t="shared" ref="I114:I116" si="51">H114*F114</f>
        <v>17360.779780000001</v>
      </c>
    </row>
    <row r="115" spans="1:11" ht="48" customHeight="1" outlineLevel="1">
      <c r="A115" s="48" t="s">
        <v>121</v>
      </c>
      <c r="B115" s="48" t="s">
        <v>553</v>
      </c>
      <c r="C115" s="48" t="s">
        <v>38</v>
      </c>
      <c r="D115" s="43" t="s">
        <v>554</v>
      </c>
      <c r="E115" s="6" t="s">
        <v>202</v>
      </c>
      <c r="F115" s="20">
        <f>MC!F112</f>
        <v>5.04</v>
      </c>
      <c r="G115" s="76">
        <v>262.19</v>
      </c>
      <c r="H115" s="76">
        <f t="shared" ref="H115" si="52">G115+($I$6*G115)</f>
        <v>337.56962499999997</v>
      </c>
      <c r="I115" s="76">
        <f t="shared" ref="I115" si="53">H115*F115</f>
        <v>1701.3509099999999</v>
      </c>
    </row>
    <row r="116" spans="1:11" ht="48" customHeight="1" outlineLevel="1">
      <c r="A116" s="48" t="s">
        <v>122</v>
      </c>
      <c r="B116" s="48" t="s">
        <v>300</v>
      </c>
      <c r="C116" s="48" t="s">
        <v>38</v>
      </c>
      <c r="D116" s="43" t="s">
        <v>301</v>
      </c>
      <c r="E116" s="6" t="s">
        <v>202</v>
      </c>
      <c r="F116" s="20">
        <f>MC!F113</f>
        <v>3.5999999999999996</v>
      </c>
      <c r="G116" s="76">
        <v>263.70999999999998</v>
      </c>
      <c r="H116" s="76">
        <f t="shared" si="49"/>
        <v>339.52662499999997</v>
      </c>
      <c r="I116" s="76">
        <f t="shared" si="51"/>
        <v>1222.2958499999997</v>
      </c>
    </row>
    <row r="117" spans="1:11" ht="36.6" customHeight="1" outlineLevel="1">
      <c r="A117" s="48" t="s">
        <v>552</v>
      </c>
      <c r="B117" s="48">
        <v>98689</v>
      </c>
      <c r="C117" s="48" t="s">
        <v>192</v>
      </c>
      <c r="D117" s="43" t="s">
        <v>302</v>
      </c>
      <c r="E117" s="6" t="s">
        <v>211</v>
      </c>
      <c r="F117" s="20">
        <f>MC!F114</f>
        <v>5.6000000000000005</v>
      </c>
      <c r="G117" s="76">
        <v>83.66</v>
      </c>
      <c r="H117" s="76">
        <f t="shared" si="49"/>
        <v>107.71225</v>
      </c>
      <c r="I117" s="76">
        <f t="shared" ref="I117" si="54">H117*F117</f>
        <v>603.18860000000006</v>
      </c>
    </row>
    <row r="118" spans="1:11" s="22" customFormat="1" ht="20.100000000000001" customHeight="1" outlineLevel="1">
      <c r="A118" s="9" t="s">
        <v>53</v>
      </c>
      <c r="B118" s="48"/>
      <c r="C118" s="48"/>
      <c r="D118" s="49" t="s">
        <v>193</v>
      </c>
      <c r="E118" s="48"/>
      <c r="F118" s="20"/>
      <c r="G118" s="20"/>
      <c r="H118" s="33"/>
      <c r="I118" s="33"/>
      <c r="J118" s="2"/>
      <c r="K118" s="24"/>
    </row>
    <row r="119" spans="1:11" ht="30" customHeight="1" outlineLevel="1">
      <c r="A119" s="48" t="s">
        <v>123</v>
      </c>
      <c r="B119" s="67">
        <v>98679</v>
      </c>
      <c r="C119" s="67" t="s">
        <v>192</v>
      </c>
      <c r="D119" s="68" t="s">
        <v>303</v>
      </c>
      <c r="E119" s="6" t="s">
        <v>202</v>
      </c>
      <c r="F119" s="20">
        <f>MC!F116</f>
        <v>50.61</v>
      </c>
      <c r="G119" s="76">
        <v>34.93</v>
      </c>
      <c r="H119" s="76">
        <f t="shared" ref="H119:H121" si="55">G119+($I$6*G119)</f>
        <v>44.972375</v>
      </c>
      <c r="I119" s="76">
        <f t="shared" ref="I119" si="56">H119*F119</f>
        <v>2276.05189875</v>
      </c>
    </row>
    <row r="120" spans="1:11" ht="33.6" customHeight="1" outlineLevel="1">
      <c r="A120" s="48" t="s">
        <v>124</v>
      </c>
      <c r="B120" s="67" t="s">
        <v>306</v>
      </c>
      <c r="C120" s="67" t="s">
        <v>38</v>
      </c>
      <c r="D120" s="18" t="s">
        <v>315</v>
      </c>
      <c r="E120" s="6" t="s">
        <v>203</v>
      </c>
      <c r="F120" s="20">
        <f>MC!F117</f>
        <v>1</v>
      </c>
      <c r="G120" s="76">
        <v>389.66</v>
      </c>
      <c r="H120" s="76">
        <f t="shared" si="55"/>
        <v>501.68725000000001</v>
      </c>
      <c r="I120" s="76">
        <f>H120*F120</f>
        <v>501.68725000000001</v>
      </c>
    </row>
    <row r="121" spans="1:11" ht="45.6" customHeight="1" outlineLevel="1">
      <c r="A121" s="48" t="s">
        <v>125</v>
      </c>
      <c r="B121" s="67" t="s">
        <v>304</v>
      </c>
      <c r="C121" s="67" t="s">
        <v>38</v>
      </c>
      <c r="D121" s="68" t="s">
        <v>305</v>
      </c>
      <c r="E121" s="6" t="s">
        <v>202</v>
      </c>
      <c r="F121" s="20">
        <f>MC!F118</f>
        <v>0.36</v>
      </c>
      <c r="G121" s="76">
        <v>128.11000000000001</v>
      </c>
      <c r="H121" s="76">
        <f t="shared" si="55"/>
        <v>164.94162500000002</v>
      </c>
      <c r="I121" s="76">
        <f>H121*F121</f>
        <v>59.378985</v>
      </c>
    </row>
    <row r="122" spans="1:11" ht="45.6" customHeight="1" outlineLevel="1">
      <c r="A122" s="48" t="s">
        <v>559</v>
      </c>
      <c r="B122" s="67" t="s">
        <v>558</v>
      </c>
      <c r="C122" s="67" t="s">
        <v>38</v>
      </c>
      <c r="D122" s="68" t="s">
        <v>557</v>
      </c>
      <c r="E122" s="6" t="s">
        <v>202</v>
      </c>
      <c r="F122" s="20">
        <f>MC!F119</f>
        <v>0.26999999999999996</v>
      </c>
      <c r="G122" s="76">
        <v>130.22999999999999</v>
      </c>
      <c r="H122" s="76">
        <f t="shared" ref="H122" si="57">G122+($I$6*G122)</f>
        <v>167.67112499999999</v>
      </c>
      <c r="I122" s="76">
        <f>H122*F122</f>
        <v>45.271203749999991</v>
      </c>
    </row>
    <row r="123" spans="1:11" ht="20.100000000000001" customHeight="1" outlineLevel="1">
      <c r="A123" s="27"/>
      <c r="B123" s="28"/>
      <c r="C123" s="28"/>
      <c r="D123" s="28"/>
      <c r="E123" s="28"/>
      <c r="F123" s="29" t="s">
        <v>64</v>
      </c>
      <c r="G123" s="29"/>
      <c r="H123" s="57"/>
      <c r="I123" s="34">
        <f>SUM(I113:I122)</f>
        <v>33612.902322500013</v>
      </c>
    </row>
    <row r="124" spans="1:11" s="284" customFormat="1" ht="20.100000000000001" customHeight="1">
      <c r="A124" s="316"/>
      <c r="B124" s="316"/>
      <c r="C124" s="316"/>
      <c r="D124" s="317"/>
      <c r="E124" s="316"/>
      <c r="F124" s="318"/>
      <c r="G124" s="319"/>
      <c r="I124" s="320"/>
      <c r="K124" s="285"/>
    </row>
    <row r="125" spans="1:11" ht="20.100000000000001" customHeight="1">
      <c r="A125" s="54">
        <v>11</v>
      </c>
      <c r="B125" s="54"/>
      <c r="C125" s="54"/>
      <c r="D125" s="52" t="s">
        <v>170</v>
      </c>
      <c r="E125" s="52"/>
      <c r="F125" s="15"/>
      <c r="G125" s="15"/>
      <c r="H125" s="52"/>
      <c r="I125" s="26"/>
    </row>
    <row r="126" spans="1:11" ht="33.6" customHeight="1" outlineLevel="1">
      <c r="A126" s="48" t="s">
        <v>0</v>
      </c>
      <c r="B126" s="63" t="s">
        <v>311</v>
      </c>
      <c r="C126" s="48" t="s">
        <v>38</v>
      </c>
      <c r="D126" s="75" t="s">
        <v>312</v>
      </c>
      <c r="E126" s="6" t="s">
        <v>202</v>
      </c>
      <c r="F126" s="20">
        <f>MC!F123</f>
        <v>468.36999999999989</v>
      </c>
      <c r="G126" s="76">
        <v>17.02</v>
      </c>
      <c r="H126" s="76">
        <f t="shared" ref="H126:H131" si="58">G126+($I$6*G126)</f>
        <v>21.913249999999998</v>
      </c>
      <c r="I126" s="76">
        <f t="shared" ref="I126:I131" si="59">H126*F126</f>
        <v>10263.508902499996</v>
      </c>
    </row>
    <row r="127" spans="1:11" ht="33.6" customHeight="1" outlineLevel="1">
      <c r="A127" s="48" t="s">
        <v>84</v>
      </c>
      <c r="B127" s="63" t="s">
        <v>310</v>
      </c>
      <c r="C127" s="48" t="s">
        <v>38</v>
      </c>
      <c r="D127" s="75" t="s">
        <v>309</v>
      </c>
      <c r="E127" s="6" t="s">
        <v>202</v>
      </c>
      <c r="F127" s="20">
        <f>MC!F124</f>
        <v>135.95999999999998</v>
      </c>
      <c r="G127" s="76">
        <v>15.64</v>
      </c>
      <c r="H127" s="76">
        <f t="shared" si="58"/>
        <v>20.136500000000002</v>
      </c>
      <c r="I127" s="76">
        <f t="shared" si="59"/>
        <v>2737.7585399999998</v>
      </c>
    </row>
    <row r="128" spans="1:11" ht="33.6" customHeight="1" outlineLevel="1">
      <c r="A128" s="48" t="s">
        <v>11</v>
      </c>
      <c r="B128" s="63" t="s">
        <v>313</v>
      </c>
      <c r="C128" s="48" t="s">
        <v>38</v>
      </c>
      <c r="D128" s="75" t="s">
        <v>314</v>
      </c>
      <c r="E128" s="6" t="s">
        <v>202</v>
      </c>
      <c r="F128" s="20">
        <f>MC!F125</f>
        <v>332.40999999999991</v>
      </c>
      <c r="G128" s="76">
        <v>14.1</v>
      </c>
      <c r="H128" s="76">
        <f t="shared" si="58"/>
        <v>18.153749999999999</v>
      </c>
      <c r="I128" s="76">
        <f t="shared" si="59"/>
        <v>6034.4880374999975</v>
      </c>
    </row>
    <row r="129" spans="1:11" ht="33.6" customHeight="1" outlineLevel="1">
      <c r="A129" s="48" t="s">
        <v>1</v>
      </c>
      <c r="B129" s="63">
        <v>102219</v>
      </c>
      <c r="C129" s="48" t="s">
        <v>192</v>
      </c>
      <c r="D129" s="75" t="s">
        <v>308</v>
      </c>
      <c r="E129" s="6" t="s">
        <v>202</v>
      </c>
      <c r="F129" s="20">
        <f>MC!F126</f>
        <v>6.7900000000000027</v>
      </c>
      <c r="G129" s="76">
        <v>16.37</v>
      </c>
      <c r="H129" s="76">
        <f t="shared" si="58"/>
        <v>21.076374999999999</v>
      </c>
      <c r="I129" s="76">
        <f t="shared" si="59"/>
        <v>143.10858625000006</v>
      </c>
    </row>
    <row r="130" spans="1:11" ht="45.6" customHeight="1" outlineLevel="1">
      <c r="A130" s="48" t="s">
        <v>66</v>
      </c>
      <c r="B130" s="67">
        <v>100742</v>
      </c>
      <c r="C130" s="59" t="s">
        <v>192</v>
      </c>
      <c r="D130" s="75" t="s">
        <v>307</v>
      </c>
      <c r="E130" s="6" t="s">
        <v>202</v>
      </c>
      <c r="F130" s="20">
        <f>MC!F127</f>
        <v>57.580000000000005</v>
      </c>
      <c r="G130" s="76">
        <v>23.38</v>
      </c>
      <c r="H130" s="76">
        <f t="shared" si="58"/>
        <v>30.101749999999999</v>
      </c>
      <c r="I130" s="76">
        <f t="shared" si="59"/>
        <v>1733.258765</v>
      </c>
    </row>
    <row r="131" spans="1:11" ht="33.6" customHeight="1" outlineLevel="1">
      <c r="A131" s="48" t="s">
        <v>67</v>
      </c>
      <c r="B131" s="63">
        <v>102203</v>
      </c>
      <c r="C131" s="48" t="s">
        <v>192</v>
      </c>
      <c r="D131" s="75" t="s">
        <v>238</v>
      </c>
      <c r="E131" s="6" t="s">
        <v>202</v>
      </c>
      <c r="F131" s="20">
        <f>MC!F128</f>
        <v>19.280000000000005</v>
      </c>
      <c r="G131" s="76">
        <v>9.67</v>
      </c>
      <c r="H131" s="76">
        <f t="shared" si="58"/>
        <v>12.450125</v>
      </c>
      <c r="I131" s="76">
        <f t="shared" si="59"/>
        <v>240.03841000000006</v>
      </c>
    </row>
    <row r="132" spans="1:11" ht="20.100000000000001" customHeight="1" outlineLevel="1">
      <c r="A132" s="27"/>
      <c r="B132" s="28"/>
      <c r="C132" s="28"/>
      <c r="D132" s="28"/>
      <c r="E132" s="28"/>
      <c r="F132" s="29" t="s">
        <v>64</v>
      </c>
      <c r="G132" s="29"/>
      <c r="H132" s="57"/>
      <c r="I132" s="34">
        <f>SUM(I126:I131)</f>
        <v>21152.161241249993</v>
      </c>
    </row>
    <row r="133" spans="1:11" s="321" customFormat="1" ht="20.100000000000001" customHeight="1">
      <c r="A133" s="316"/>
      <c r="B133" s="316"/>
      <c r="C133" s="316"/>
      <c r="D133" s="317"/>
      <c r="E133" s="316"/>
      <c r="F133" s="318"/>
      <c r="G133" s="319"/>
      <c r="H133" s="284"/>
      <c r="I133" s="320"/>
      <c r="J133" s="284"/>
      <c r="K133" s="285"/>
    </row>
    <row r="134" spans="1:11" ht="20.100000000000001" customHeight="1">
      <c r="A134" s="54">
        <v>12</v>
      </c>
      <c r="B134" s="54"/>
      <c r="C134" s="54"/>
      <c r="D134" s="52" t="s">
        <v>176</v>
      </c>
      <c r="E134" s="52"/>
      <c r="F134" s="15"/>
      <c r="G134" s="15"/>
      <c r="H134" s="52"/>
      <c r="I134" s="26"/>
    </row>
    <row r="135" spans="1:11" s="340" customFormat="1" ht="20.100000000000001" customHeight="1" outlineLevel="1">
      <c r="A135" s="10" t="s">
        <v>2</v>
      </c>
      <c r="B135" s="10"/>
      <c r="C135" s="10"/>
      <c r="D135" s="8" t="s">
        <v>179</v>
      </c>
      <c r="E135" s="58"/>
      <c r="F135" s="78"/>
      <c r="G135" s="78"/>
      <c r="H135" s="429"/>
      <c r="I135" s="429"/>
      <c r="K135" s="341"/>
    </row>
    <row r="136" spans="1:11" s="340" customFormat="1" ht="31.2" customHeight="1" outlineLevel="1">
      <c r="A136" s="80" t="s">
        <v>127</v>
      </c>
      <c r="B136" s="459">
        <v>89401</v>
      </c>
      <c r="C136" s="80" t="s">
        <v>192</v>
      </c>
      <c r="D136" s="79" t="s">
        <v>243</v>
      </c>
      <c r="E136" s="460" t="s">
        <v>211</v>
      </c>
      <c r="F136" s="78">
        <f>MC!F133</f>
        <v>22</v>
      </c>
      <c r="G136" s="461">
        <v>10.08</v>
      </c>
      <c r="H136" s="461">
        <f t="shared" ref="H136:H145" si="60">G136+($I$6*G136)</f>
        <v>12.978</v>
      </c>
      <c r="I136" s="461">
        <f t="shared" ref="I136" si="61">H136*F136</f>
        <v>285.51600000000002</v>
      </c>
      <c r="K136" s="341"/>
    </row>
    <row r="137" spans="1:11" s="340" customFormat="1" ht="31.2" customHeight="1" outlineLevel="1">
      <c r="A137" s="80" t="s">
        <v>128</v>
      </c>
      <c r="B137" s="459">
        <v>89446</v>
      </c>
      <c r="C137" s="80" t="s">
        <v>192</v>
      </c>
      <c r="D137" s="79" t="s">
        <v>244</v>
      </c>
      <c r="E137" s="460" t="s">
        <v>211</v>
      </c>
      <c r="F137" s="78">
        <f>MC!F134</f>
        <v>16</v>
      </c>
      <c r="G137" s="461">
        <v>5.56</v>
      </c>
      <c r="H137" s="461">
        <f t="shared" si="60"/>
        <v>7.1584999999999992</v>
      </c>
      <c r="I137" s="461">
        <f t="shared" ref="I137:I147" si="62">H137*F137</f>
        <v>114.53599999999999</v>
      </c>
      <c r="K137" s="341"/>
    </row>
    <row r="138" spans="1:11" s="340" customFormat="1" ht="31.2" customHeight="1" outlineLevel="1">
      <c r="A138" s="80" t="s">
        <v>149</v>
      </c>
      <c r="B138" s="459">
        <v>89448</v>
      </c>
      <c r="C138" s="80" t="s">
        <v>192</v>
      </c>
      <c r="D138" s="79" t="s">
        <v>245</v>
      </c>
      <c r="E138" s="460" t="s">
        <v>211</v>
      </c>
      <c r="F138" s="78">
        <f>MC!F135</f>
        <v>13</v>
      </c>
      <c r="G138" s="461">
        <v>17.2</v>
      </c>
      <c r="H138" s="461">
        <f t="shared" si="60"/>
        <v>22.145</v>
      </c>
      <c r="I138" s="461">
        <f t="shared" si="62"/>
        <v>287.88499999999999</v>
      </c>
      <c r="K138" s="341"/>
    </row>
    <row r="139" spans="1:11" s="340" customFormat="1" ht="31.2" customHeight="1" outlineLevel="1">
      <c r="A139" s="80" t="s">
        <v>150</v>
      </c>
      <c r="B139" s="459">
        <v>89485</v>
      </c>
      <c r="C139" s="80" t="s">
        <v>192</v>
      </c>
      <c r="D139" s="79" t="s">
        <v>246</v>
      </c>
      <c r="E139" s="460" t="s">
        <v>203</v>
      </c>
      <c r="F139" s="78">
        <f>MC!F136</f>
        <v>3</v>
      </c>
      <c r="G139" s="461">
        <v>5.58</v>
      </c>
      <c r="H139" s="461">
        <f t="shared" si="60"/>
        <v>7.1842500000000005</v>
      </c>
      <c r="I139" s="461">
        <f t="shared" si="62"/>
        <v>21.552750000000003</v>
      </c>
      <c r="K139" s="341"/>
    </row>
    <row r="140" spans="1:11" s="340" customFormat="1" ht="45.6" customHeight="1" outlineLevel="1">
      <c r="A140" s="80" t="s">
        <v>151</v>
      </c>
      <c r="B140" s="459">
        <v>89358</v>
      </c>
      <c r="C140" s="80" t="s">
        <v>192</v>
      </c>
      <c r="D140" s="79" t="s">
        <v>247</v>
      </c>
      <c r="E140" s="460" t="s">
        <v>203</v>
      </c>
      <c r="F140" s="78">
        <f>MC!F137</f>
        <v>7</v>
      </c>
      <c r="G140" s="461">
        <v>6.97</v>
      </c>
      <c r="H140" s="461">
        <f t="shared" si="60"/>
        <v>8.9738749999999996</v>
      </c>
      <c r="I140" s="461">
        <f t="shared" si="62"/>
        <v>62.817124999999997</v>
      </c>
      <c r="K140" s="341"/>
    </row>
    <row r="141" spans="1:11" s="340" customFormat="1" ht="31.2" customHeight="1" outlineLevel="1">
      <c r="A141" s="80" t="s">
        <v>152</v>
      </c>
      <c r="B141" s="459">
        <v>89362</v>
      </c>
      <c r="C141" s="80" t="s">
        <v>192</v>
      </c>
      <c r="D141" s="79" t="s">
        <v>248</v>
      </c>
      <c r="E141" s="460" t="s">
        <v>203</v>
      </c>
      <c r="F141" s="78">
        <f>MC!F138</f>
        <v>8</v>
      </c>
      <c r="G141" s="461">
        <v>8.2799999999999994</v>
      </c>
      <c r="H141" s="461">
        <f t="shared" si="60"/>
        <v>10.660499999999999</v>
      </c>
      <c r="I141" s="461">
        <f t="shared" si="62"/>
        <v>85.283999999999992</v>
      </c>
      <c r="K141" s="341"/>
    </row>
    <row r="142" spans="1:11" s="340" customFormat="1" ht="31.2" customHeight="1" outlineLevel="1">
      <c r="A142" s="80" t="s">
        <v>153</v>
      </c>
      <c r="B142" s="459">
        <v>89497</v>
      </c>
      <c r="C142" s="80" t="s">
        <v>192</v>
      </c>
      <c r="D142" s="79" t="s">
        <v>249</v>
      </c>
      <c r="E142" s="460" t="s">
        <v>203</v>
      </c>
      <c r="F142" s="78">
        <f>MC!F139</f>
        <v>6</v>
      </c>
      <c r="G142" s="461">
        <v>12.48</v>
      </c>
      <c r="H142" s="461">
        <f t="shared" si="60"/>
        <v>16.068000000000001</v>
      </c>
      <c r="I142" s="461">
        <f t="shared" si="62"/>
        <v>96.408000000000015</v>
      </c>
      <c r="K142" s="341"/>
    </row>
    <row r="143" spans="1:11" s="340" customFormat="1" ht="31.2" customHeight="1" outlineLevel="1">
      <c r="A143" s="80" t="s">
        <v>154</v>
      </c>
      <c r="B143" s="459">
        <v>89438</v>
      </c>
      <c r="C143" s="80" t="s">
        <v>192</v>
      </c>
      <c r="D143" s="79" t="s">
        <v>250</v>
      </c>
      <c r="E143" s="460" t="s">
        <v>203</v>
      </c>
      <c r="F143" s="78">
        <f>MC!F140</f>
        <v>2</v>
      </c>
      <c r="G143" s="461">
        <v>8.9</v>
      </c>
      <c r="H143" s="461">
        <f t="shared" si="60"/>
        <v>11.45875</v>
      </c>
      <c r="I143" s="461">
        <f t="shared" si="62"/>
        <v>22.9175</v>
      </c>
      <c r="K143" s="341"/>
    </row>
    <row r="144" spans="1:11" s="340" customFormat="1" ht="31.2" customHeight="1" outlineLevel="1">
      <c r="A144" s="80" t="s">
        <v>155</v>
      </c>
      <c r="B144" s="459">
        <v>89617</v>
      </c>
      <c r="C144" s="80" t="s">
        <v>192</v>
      </c>
      <c r="D144" s="79" t="s">
        <v>251</v>
      </c>
      <c r="E144" s="460" t="s">
        <v>203</v>
      </c>
      <c r="F144" s="78">
        <f>MC!F141</f>
        <v>5</v>
      </c>
      <c r="G144" s="461">
        <v>6.73</v>
      </c>
      <c r="H144" s="461">
        <f t="shared" si="60"/>
        <v>8.6648750000000003</v>
      </c>
      <c r="I144" s="461">
        <f t="shared" si="62"/>
        <v>43.324375000000003</v>
      </c>
      <c r="K144" s="341"/>
    </row>
    <row r="145" spans="1:11" s="340" customFormat="1" ht="31.2" customHeight="1" outlineLevel="1">
      <c r="A145" s="80" t="s">
        <v>156</v>
      </c>
      <c r="B145" s="459">
        <v>89623</v>
      </c>
      <c r="C145" s="80" t="s">
        <v>192</v>
      </c>
      <c r="D145" s="79" t="s">
        <v>252</v>
      </c>
      <c r="E145" s="460" t="s">
        <v>203</v>
      </c>
      <c r="F145" s="78">
        <f>MC!F142</f>
        <v>5</v>
      </c>
      <c r="G145" s="461">
        <v>18.39</v>
      </c>
      <c r="H145" s="461">
        <f t="shared" si="60"/>
        <v>23.677125</v>
      </c>
      <c r="I145" s="461">
        <f t="shared" si="62"/>
        <v>118.385625</v>
      </c>
      <c r="K145" s="341"/>
    </row>
    <row r="146" spans="1:11" s="340" customFormat="1" ht="20.100000000000001" customHeight="1" outlineLevel="1">
      <c r="A146" s="10" t="s">
        <v>3</v>
      </c>
      <c r="B146" s="59"/>
      <c r="C146" s="10"/>
      <c r="D146" s="8" t="s">
        <v>167</v>
      </c>
      <c r="E146" s="58"/>
      <c r="F146" s="78"/>
      <c r="G146" s="78"/>
      <c r="H146" s="461"/>
      <c r="I146" s="461"/>
      <c r="K146" s="341"/>
    </row>
    <row r="147" spans="1:11" s="340" customFormat="1" ht="31.2" customHeight="1" outlineLevel="1">
      <c r="A147" s="80" t="s">
        <v>129</v>
      </c>
      <c r="B147" s="459">
        <v>94495</v>
      </c>
      <c r="C147" s="80" t="s">
        <v>192</v>
      </c>
      <c r="D147" s="79" t="s">
        <v>241</v>
      </c>
      <c r="E147" s="460" t="s">
        <v>203</v>
      </c>
      <c r="F147" s="78">
        <f>MC!F144</f>
        <v>2</v>
      </c>
      <c r="G147" s="461">
        <v>81.77</v>
      </c>
      <c r="H147" s="461">
        <f t="shared" ref="H147" si="63">G147+($I$6*G147)</f>
        <v>105.278875</v>
      </c>
      <c r="I147" s="461">
        <f t="shared" si="62"/>
        <v>210.55775</v>
      </c>
      <c r="K147" s="341"/>
    </row>
    <row r="148" spans="1:11" s="340" customFormat="1" ht="31.2" customHeight="1" outlineLevel="1">
      <c r="A148" s="80" t="s">
        <v>130</v>
      </c>
      <c r="B148" s="459">
        <v>94497</v>
      </c>
      <c r="C148" s="80" t="s">
        <v>192</v>
      </c>
      <c r="D148" s="79" t="s">
        <v>242</v>
      </c>
      <c r="E148" s="460" t="s">
        <v>203</v>
      </c>
      <c r="F148" s="78">
        <f>MC!F145</f>
        <v>4</v>
      </c>
      <c r="G148" s="461">
        <v>140.97999999999999</v>
      </c>
      <c r="H148" s="461">
        <f t="shared" ref="H148:H149" si="64">G148+($I$6*G148)</f>
        <v>181.51174999999998</v>
      </c>
      <c r="I148" s="461">
        <f t="shared" ref="I148:I149" si="65">H148*F148</f>
        <v>726.04699999999991</v>
      </c>
      <c r="K148" s="341"/>
    </row>
    <row r="149" spans="1:11" s="340" customFormat="1" ht="49.2" customHeight="1" outlineLevel="1">
      <c r="A149" s="80" t="s">
        <v>696</v>
      </c>
      <c r="B149" s="459" t="s">
        <v>253</v>
      </c>
      <c r="C149" s="80" t="s">
        <v>38</v>
      </c>
      <c r="D149" s="79" t="s">
        <v>254</v>
      </c>
      <c r="E149" s="460" t="s">
        <v>203</v>
      </c>
      <c r="F149" s="78">
        <f>MC!F146</f>
        <v>1</v>
      </c>
      <c r="G149" s="461">
        <v>3746.64</v>
      </c>
      <c r="H149" s="461">
        <f t="shared" si="64"/>
        <v>4823.799</v>
      </c>
      <c r="I149" s="461">
        <f t="shared" si="65"/>
        <v>4823.799</v>
      </c>
      <c r="K149" s="341"/>
    </row>
    <row r="150" spans="1:11" s="340" customFormat="1" ht="20.100000000000001" customHeight="1" outlineLevel="1">
      <c r="A150" s="463"/>
      <c r="B150" s="464"/>
      <c r="C150" s="464"/>
      <c r="D150" s="464"/>
      <c r="E150" s="464"/>
      <c r="F150" s="465" t="s">
        <v>64</v>
      </c>
      <c r="G150" s="465"/>
      <c r="H150" s="7"/>
      <c r="I150" s="466">
        <f>SUM(I136:I149)</f>
        <v>6899.0301249999993</v>
      </c>
      <c r="K150" s="341"/>
    </row>
    <row r="151" spans="1:11" s="340" customFormat="1" ht="20.100000000000001" customHeight="1">
      <c r="A151" s="467"/>
      <c r="B151" s="467"/>
      <c r="C151" s="467"/>
      <c r="D151" s="468"/>
      <c r="E151" s="467"/>
      <c r="F151" s="469"/>
      <c r="G151" s="470"/>
      <c r="H151" s="22"/>
      <c r="I151" s="471"/>
      <c r="K151" s="341"/>
    </row>
    <row r="152" spans="1:11" ht="20.100000000000001" customHeight="1">
      <c r="A152" s="54">
        <v>13</v>
      </c>
      <c r="B152" s="54"/>
      <c r="C152" s="54"/>
      <c r="D152" s="52" t="s">
        <v>177</v>
      </c>
      <c r="E152" s="52"/>
      <c r="F152" s="15"/>
      <c r="G152" s="15"/>
      <c r="H152" s="52"/>
      <c r="I152" s="26"/>
    </row>
    <row r="153" spans="1:11" s="22" customFormat="1" ht="20.100000000000001" customHeight="1" outlineLevel="1">
      <c r="A153" s="10" t="s">
        <v>12</v>
      </c>
      <c r="B153" s="10"/>
      <c r="C153" s="10"/>
      <c r="D153" s="8" t="s">
        <v>179</v>
      </c>
      <c r="E153" s="58"/>
      <c r="F153" s="78"/>
      <c r="G153" s="78"/>
      <c r="H153" s="429"/>
      <c r="I153" s="429"/>
      <c r="K153" s="473"/>
    </row>
    <row r="154" spans="1:11" s="22" customFormat="1" ht="42.6" customHeight="1" outlineLevel="1">
      <c r="A154" s="80" t="s">
        <v>132</v>
      </c>
      <c r="B154" s="459">
        <v>89711</v>
      </c>
      <c r="C154" s="80" t="s">
        <v>192</v>
      </c>
      <c r="D154" s="79" t="s">
        <v>261</v>
      </c>
      <c r="E154" s="460" t="s">
        <v>211</v>
      </c>
      <c r="F154" s="78">
        <f>MC!F151</f>
        <v>20</v>
      </c>
      <c r="G154" s="461">
        <v>19.82</v>
      </c>
      <c r="H154" s="461">
        <f t="shared" ref="H154:H163" si="66">G154+($I$6*G154)</f>
        <v>25.518250000000002</v>
      </c>
      <c r="I154" s="461">
        <f t="shared" ref="I154" si="67">H154*F154</f>
        <v>510.36500000000001</v>
      </c>
      <c r="K154" s="473"/>
    </row>
    <row r="155" spans="1:11" s="22" customFormat="1" ht="42.6" customHeight="1" outlineLevel="1">
      <c r="A155" s="80" t="s">
        <v>133</v>
      </c>
      <c r="B155" s="459">
        <v>89712</v>
      </c>
      <c r="C155" s="80" t="s">
        <v>192</v>
      </c>
      <c r="D155" s="79" t="s">
        <v>262</v>
      </c>
      <c r="E155" s="460" t="s">
        <v>211</v>
      </c>
      <c r="F155" s="78">
        <f>MC!F152</f>
        <v>5</v>
      </c>
      <c r="G155" s="461">
        <v>25.65</v>
      </c>
      <c r="H155" s="461">
        <f t="shared" si="66"/>
        <v>33.024374999999999</v>
      </c>
      <c r="I155" s="461">
        <f t="shared" ref="I155:I170" si="68">H155*F155</f>
        <v>165.12187499999999</v>
      </c>
      <c r="K155" s="473"/>
    </row>
    <row r="156" spans="1:11" s="22" customFormat="1" ht="42.6" customHeight="1" outlineLevel="1">
      <c r="A156" s="80" t="s">
        <v>134</v>
      </c>
      <c r="B156" s="459">
        <v>89714</v>
      </c>
      <c r="C156" s="80" t="s">
        <v>192</v>
      </c>
      <c r="D156" s="79" t="s">
        <v>263</v>
      </c>
      <c r="E156" s="460" t="s">
        <v>211</v>
      </c>
      <c r="F156" s="78">
        <f>MC!F153</f>
        <v>5</v>
      </c>
      <c r="G156" s="461">
        <v>35.700000000000003</v>
      </c>
      <c r="H156" s="461">
        <f t="shared" si="66"/>
        <v>45.963750000000005</v>
      </c>
      <c r="I156" s="461">
        <f t="shared" si="68"/>
        <v>229.81875000000002</v>
      </c>
      <c r="K156" s="473"/>
    </row>
    <row r="157" spans="1:11" s="22" customFormat="1" ht="42.6" customHeight="1" outlineLevel="1">
      <c r="A157" s="80" t="s">
        <v>135</v>
      </c>
      <c r="B157" s="459">
        <v>89726</v>
      </c>
      <c r="C157" s="80" t="s">
        <v>192</v>
      </c>
      <c r="D157" s="79" t="s">
        <v>265</v>
      </c>
      <c r="E157" s="460" t="s">
        <v>203</v>
      </c>
      <c r="F157" s="78">
        <f>MC!F154</f>
        <v>2</v>
      </c>
      <c r="G157" s="461">
        <v>9.4600000000000009</v>
      </c>
      <c r="H157" s="461">
        <f t="shared" si="66"/>
        <v>12.17975</v>
      </c>
      <c r="I157" s="461">
        <f t="shared" si="68"/>
        <v>24.359500000000001</v>
      </c>
      <c r="K157" s="473"/>
    </row>
    <row r="158" spans="1:11" s="22" customFormat="1" ht="42.6" customHeight="1" outlineLevel="1">
      <c r="A158" s="80" t="s">
        <v>136</v>
      </c>
      <c r="B158" s="459">
        <v>89724</v>
      </c>
      <c r="C158" s="80" t="s">
        <v>192</v>
      </c>
      <c r="D158" s="79" t="s">
        <v>266</v>
      </c>
      <c r="E158" s="460" t="s">
        <v>203</v>
      </c>
      <c r="F158" s="78">
        <f>MC!F155</f>
        <v>9</v>
      </c>
      <c r="G158" s="461">
        <v>9.2200000000000006</v>
      </c>
      <c r="H158" s="461">
        <f t="shared" si="66"/>
        <v>11.870750000000001</v>
      </c>
      <c r="I158" s="461">
        <f t="shared" si="68"/>
        <v>106.83675000000001</v>
      </c>
      <c r="K158" s="473"/>
    </row>
    <row r="159" spans="1:11" s="22" customFormat="1" ht="42.6" customHeight="1" outlineLevel="1">
      <c r="A159" s="80" t="s">
        <v>137</v>
      </c>
      <c r="B159" s="459">
        <v>89744</v>
      </c>
      <c r="C159" s="80" t="s">
        <v>192</v>
      </c>
      <c r="D159" s="79" t="s">
        <v>267</v>
      </c>
      <c r="E159" s="460" t="s">
        <v>203</v>
      </c>
      <c r="F159" s="78">
        <f>MC!F156</f>
        <v>2</v>
      </c>
      <c r="G159" s="461">
        <v>25.33</v>
      </c>
      <c r="H159" s="461">
        <f t="shared" si="66"/>
        <v>32.612375</v>
      </c>
      <c r="I159" s="461">
        <f t="shared" si="68"/>
        <v>65.22475</v>
      </c>
      <c r="K159" s="473"/>
    </row>
    <row r="160" spans="1:11" s="22" customFormat="1" ht="42.6" customHeight="1" outlineLevel="1">
      <c r="A160" s="80" t="s">
        <v>181</v>
      </c>
      <c r="B160" s="459">
        <v>89690</v>
      </c>
      <c r="C160" s="80" t="s">
        <v>192</v>
      </c>
      <c r="D160" s="79" t="s">
        <v>268</v>
      </c>
      <c r="E160" s="460" t="s">
        <v>203</v>
      </c>
      <c r="F160" s="78">
        <f>MC!F157</f>
        <v>2</v>
      </c>
      <c r="G160" s="461">
        <v>86.85</v>
      </c>
      <c r="H160" s="461">
        <f t="shared" si="66"/>
        <v>111.81937499999999</v>
      </c>
      <c r="I160" s="461">
        <f t="shared" si="68"/>
        <v>223.63874999999999</v>
      </c>
      <c r="K160" s="473"/>
    </row>
    <row r="161" spans="1:11" s="22" customFormat="1" ht="42.6" customHeight="1" outlineLevel="1">
      <c r="A161" s="80" t="s">
        <v>182</v>
      </c>
      <c r="B161" s="459">
        <v>89569</v>
      </c>
      <c r="C161" s="80" t="s">
        <v>192</v>
      </c>
      <c r="D161" s="79" t="s">
        <v>709</v>
      </c>
      <c r="E161" s="460" t="s">
        <v>203</v>
      </c>
      <c r="F161" s="78">
        <f>MC!F158</f>
        <v>1</v>
      </c>
      <c r="G161" s="461">
        <v>92.81</v>
      </c>
      <c r="H161" s="461">
        <f t="shared" si="66"/>
        <v>119.492875</v>
      </c>
      <c r="I161" s="461">
        <f t="shared" si="68"/>
        <v>119.492875</v>
      </c>
      <c r="K161" s="473"/>
    </row>
    <row r="162" spans="1:11" s="22" customFormat="1" ht="42.6" customHeight="1" outlineLevel="1">
      <c r="A162" s="80" t="s">
        <v>183</v>
      </c>
      <c r="B162" s="459">
        <v>89782</v>
      </c>
      <c r="C162" s="80" t="s">
        <v>192</v>
      </c>
      <c r="D162" s="79" t="s">
        <v>269</v>
      </c>
      <c r="E162" s="460" t="s">
        <v>203</v>
      </c>
      <c r="F162" s="78">
        <f>MC!F159</f>
        <v>3</v>
      </c>
      <c r="G162" s="461">
        <v>13.47</v>
      </c>
      <c r="H162" s="461">
        <f t="shared" si="66"/>
        <v>17.342625000000002</v>
      </c>
      <c r="I162" s="461">
        <f t="shared" si="68"/>
        <v>52.027875000000009</v>
      </c>
      <c r="K162" s="473"/>
    </row>
    <row r="163" spans="1:11" s="22" customFormat="1" ht="31.2" customHeight="1" outlineLevel="1">
      <c r="A163" s="80" t="s">
        <v>184</v>
      </c>
      <c r="B163" s="459">
        <v>89798</v>
      </c>
      <c r="C163" s="80" t="s">
        <v>192</v>
      </c>
      <c r="D163" s="79" t="s">
        <v>264</v>
      </c>
      <c r="E163" s="460" t="s">
        <v>203</v>
      </c>
      <c r="F163" s="78">
        <f>MC!F160</f>
        <v>8</v>
      </c>
      <c r="G163" s="461">
        <v>13.84</v>
      </c>
      <c r="H163" s="461">
        <f t="shared" si="66"/>
        <v>17.818999999999999</v>
      </c>
      <c r="I163" s="461">
        <f t="shared" si="68"/>
        <v>142.55199999999999</v>
      </c>
      <c r="K163" s="473"/>
    </row>
    <row r="164" spans="1:11" s="340" customFormat="1" ht="20.100000000000001" customHeight="1" outlineLevel="1">
      <c r="A164" s="10" t="s">
        <v>4</v>
      </c>
      <c r="B164" s="59"/>
      <c r="C164" s="59"/>
      <c r="D164" s="8" t="s">
        <v>180</v>
      </c>
      <c r="E164" s="59"/>
      <c r="F164" s="78"/>
      <c r="G164" s="78"/>
      <c r="H164" s="461"/>
      <c r="I164" s="461"/>
    </row>
    <row r="165" spans="1:11" s="340" customFormat="1" ht="31.2" customHeight="1" outlineLevel="1">
      <c r="A165" s="80" t="s">
        <v>138</v>
      </c>
      <c r="B165" s="459">
        <v>89482</v>
      </c>
      <c r="C165" s="80" t="s">
        <v>192</v>
      </c>
      <c r="D165" s="79" t="s">
        <v>255</v>
      </c>
      <c r="E165" s="460" t="s">
        <v>203</v>
      </c>
      <c r="F165" s="78">
        <f>MC!F162</f>
        <v>1</v>
      </c>
      <c r="G165" s="461">
        <v>33.840000000000003</v>
      </c>
      <c r="H165" s="461">
        <f t="shared" ref="H165:H170" si="69">G165+($I$6*G165)</f>
        <v>43.569000000000003</v>
      </c>
      <c r="I165" s="461">
        <f t="shared" si="68"/>
        <v>43.569000000000003</v>
      </c>
      <c r="K165" s="341"/>
    </row>
    <row r="166" spans="1:11" s="340" customFormat="1" ht="49.2" customHeight="1" outlineLevel="1">
      <c r="A166" s="80" t="s">
        <v>139</v>
      </c>
      <c r="B166" s="459">
        <v>98105</v>
      </c>
      <c r="C166" s="80" t="s">
        <v>192</v>
      </c>
      <c r="D166" s="79" t="s">
        <v>256</v>
      </c>
      <c r="E166" s="460" t="s">
        <v>203</v>
      </c>
      <c r="F166" s="78">
        <f>MC!F163</f>
        <v>1</v>
      </c>
      <c r="G166" s="461">
        <v>583.36</v>
      </c>
      <c r="H166" s="461">
        <f t="shared" si="69"/>
        <v>751.07600000000002</v>
      </c>
      <c r="I166" s="461">
        <f t="shared" si="68"/>
        <v>751.07600000000002</v>
      </c>
      <c r="K166" s="341"/>
    </row>
    <row r="167" spans="1:11" s="340" customFormat="1" ht="49.2" customHeight="1" outlineLevel="1">
      <c r="A167" s="80" t="s">
        <v>140</v>
      </c>
      <c r="B167" s="459">
        <v>97903</v>
      </c>
      <c r="C167" s="80" t="s">
        <v>192</v>
      </c>
      <c r="D167" s="79" t="s">
        <v>257</v>
      </c>
      <c r="E167" s="460" t="s">
        <v>203</v>
      </c>
      <c r="F167" s="78">
        <f>MC!F164</f>
        <v>1</v>
      </c>
      <c r="G167" s="461">
        <v>724.65</v>
      </c>
      <c r="H167" s="461">
        <f t="shared" si="69"/>
        <v>932.98687499999994</v>
      </c>
      <c r="I167" s="461">
        <f t="shared" si="68"/>
        <v>932.98687499999994</v>
      </c>
      <c r="K167" s="341"/>
    </row>
    <row r="168" spans="1:11" s="340" customFormat="1" ht="49.2" customHeight="1" outlineLevel="1">
      <c r="A168" s="80" t="s">
        <v>141</v>
      </c>
      <c r="B168" s="459">
        <v>89710</v>
      </c>
      <c r="C168" s="80" t="s">
        <v>192</v>
      </c>
      <c r="D168" s="79" t="s">
        <v>258</v>
      </c>
      <c r="E168" s="460" t="s">
        <v>203</v>
      </c>
      <c r="F168" s="78">
        <f>MC!F165</f>
        <v>2</v>
      </c>
      <c r="G168" s="461">
        <v>15.78</v>
      </c>
      <c r="H168" s="461">
        <f t="shared" si="69"/>
        <v>20.316749999999999</v>
      </c>
      <c r="I168" s="461">
        <f t="shared" si="68"/>
        <v>40.633499999999998</v>
      </c>
      <c r="K168" s="341"/>
    </row>
    <row r="169" spans="1:11" s="340" customFormat="1" ht="49.2" customHeight="1" outlineLevel="1">
      <c r="A169" s="80" t="s">
        <v>142</v>
      </c>
      <c r="B169" s="459">
        <v>98099</v>
      </c>
      <c r="C169" s="80" t="s">
        <v>192</v>
      </c>
      <c r="D169" s="79" t="s">
        <v>259</v>
      </c>
      <c r="E169" s="460" t="s">
        <v>203</v>
      </c>
      <c r="F169" s="78">
        <f>MC!F166</f>
        <v>2</v>
      </c>
      <c r="G169" s="461">
        <v>4006.84</v>
      </c>
      <c r="H169" s="461">
        <f t="shared" si="69"/>
        <v>5158.8065000000006</v>
      </c>
      <c r="I169" s="461">
        <f t="shared" si="68"/>
        <v>10317.613000000001</v>
      </c>
      <c r="K169" s="341"/>
    </row>
    <row r="170" spans="1:11" s="340" customFormat="1" ht="49.2" customHeight="1" outlineLevel="1">
      <c r="A170" s="80" t="s">
        <v>143</v>
      </c>
      <c r="B170" s="459">
        <v>98068</v>
      </c>
      <c r="C170" s="80" t="s">
        <v>192</v>
      </c>
      <c r="D170" s="79" t="s">
        <v>260</v>
      </c>
      <c r="E170" s="460" t="s">
        <v>203</v>
      </c>
      <c r="F170" s="78">
        <f>MC!F167</f>
        <v>1</v>
      </c>
      <c r="G170" s="461">
        <v>8141.06</v>
      </c>
      <c r="H170" s="461">
        <f t="shared" si="69"/>
        <v>10481.614750000001</v>
      </c>
      <c r="I170" s="461">
        <f t="shared" si="68"/>
        <v>10481.614750000001</v>
      </c>
      <c r="K170" s="341"/>
    </row>
    <row r="171" spans="1:11" s="340" customFormat="1" ht="20.100000000000001" customHeight="1" outlineLevel="1">
      <c r="A171" s="463"/>
      <c r="B171" s="464"/>
      <c r="C171" s="464"/>
      <c r="D171" s="464"/>
      <c r="E171" s="464"/>
      <c r="F171" s="465" t="s">
        <v>64</v>
      </c>
      <c r="G171" s="465"/>
      <c r="H171" s="7"/>
      <c r="I171" s="479">
        <f>SUM(I154:I170)</f>
        <v>24206.931250000001</v>
      </c>
      <c r="K171" s="341"/>
    </row>
    <row r="172" spans="1:11" s="321" customFormat="1" ht="20.100000000000001" customHeight="1">
      <c r="A172" s="480"/>
      <c r="B172" s="480"/>
      <c r="C172" s="480"/>
      <c r="D172" s="481"/>
      <c r="E172" s="480"/>
      <c r="F172" s="482"/>
      <c r="G172" s="483"/>
      <c r="I172" s="484"/>
      <c r="K172" s="474"/>
    </row>
    <row r="173" spans="1:11" ht="20.100000000000001" customHeight="1">
      <c r="A173" s="54">
        <v>14</v>
      </c>
      <c r="B173" s="54"/>
      <c r="C173" s="54"/>
      <c r="D173" s="52" t="s">
        <v>174</v>
      </c>
      <c r="E173" s="52"/>
      <c r="F173" s="15"/>
      <c r="G173" s="15"/>
      <c r="H173" s="52"/>
      <c r="I173" s="26"/>
    </row>
    <row r="174" spans="1:11" s="22" customFormat="1" ht="51.6" customHeight="1" outlineLevel="1">
      <c r="A174" s="59" t="s">
        <v>5</v>
      </c>
      <c r="B174" s="485">
        <v>95470</v>
      </c>
      <c r="C174" s="486" t="s">
        <v>192</v>
      </c>
      <c r="D174" s="462" t="s">
        <v>316</v>
      </c>
      <c r="E174" s="460" t="s">
        <v>203</v>
      </c>
      <c r="F174" s="78">
        <f>MC!F171</f>
        <v>2</v>
      </c>
      <c r="G174" s="461">
        <v>306.76</v>
      </c>
      <c r="H174" s="461">
        <f t="shared" ref="H174:H187" si="70">G174+($I$6*G174)</f>
        <v>394.95349999999996</v>
      </c>
      <c r="I174" s="461">
        <f t="shared" ref="I174" si="71">H174*F174</f>
        <v>789.90699999999993</v>
      </c>
      <c r="K174" s="473"/>
    </row>
    <row r="175" spans="1:11" s="22" customFormat="1" ht="33.6" customHeight="1" outlineLevel="1">
      <c r="A175" s="59" t="s">
        <v>6</v>
      </c>
      <c r="B175" s="487">
        <v>99635</v>
      </c>
      <c r="C175" s="488" t="s">
        <v>192</v>
      </c>
      <c r="D175" s="462" t="s">
        <v>317</v>
      </c>
      <c r="E175" s="460" t="s">
        <v>203</v>
      </c>
      <c r="F175" s="78">
        <f>MC!F172</f>
        <v>2</v>
      </c>
      <c r="G175" s="461">
        <v>334.3</v>
      </c>
      <c r="H175" s="461">
        <f t="shared" si="70"/>
        <v>430.41125</v>
      </c>
      <c r="I175" s="461">
        <f t="shared" ref="I175:I178" si="72">H175*F175</f>
        <v>860.82249999999999</v>
      </c>
      <c r="K175" s="473"/>
    </row>
    <row r="176" spans="1:11" s="22" customFormat="1" ht="33.6" customHeight="1" outlineLevel="1">
      <c r="A176" s="59" t="s">
        <v>85</v>
      </c>
      <c r="B176" s="59">
        <v>86901</v>
      </c>
      <c r="C176" s="59" t="s">
        <v>192</v>
      </c>
      <c r="D176" s="462" t="s">
        <v>319</v>
      </c>
      <c r="E176" s="460" t="s">
        <v>203</v>
      </c>
      <c r="F176" s="78">
        <f>MC!F173</f>
        <v>1</v>
      </c>
      <c r="G176" s="461">
        <v>145.07</v>
      </c>
      <c r="H176" s="461">
        <f t="shared" si="70"/>
        <v>186.777625</v>
      </c>
      <c r="I176" s="461">
        <f t="shared" si="72"/>
        <v>186.777625</v>
      </c>
      <c r="K176" s="473"/>
    </row>
    <row r="177" spans="1:11" s="22" customFormat="1" ht="33.6" customHeight="1" outlineLevel="1">
      <c r="A177" s="59" t="s">
        <v>86</v>
      </c>
      <c r="B177" s="59">
        <v>86904</v>
      </c>
      <c r="C177" s="59" t="s">
        <v>192</v>
      </c>
      <c r="D177" s="462" t="s">
        <v>318</v>
      </c>
      <c r="E177" s="460" t="s">
        <v>203</v>
      </c>
      <c r="F177" s="78">
        <f>MC!F174</f>
        <v>2</v>
      </c>
      <c r="G177" s="461">
        <v>150.63</v>
      </c>
      <c r="H177" s="461">
        <f t="shared" si="70"/>
        <v>193.936125</v>
      </c>
      <c r="I177" s="461">
        <f t="shared" si="72"/>
        <v>387.87225000000001</v>
      </c>
      <c r="K177" s="473"/>
    </row>
    <row r="178" spans="1:11" s="22" customFormat="1" ht="49.8" customHeight="1" outlineLevel="1">
      <c r="A178" s="59" t="s">
        <v>68</v>
      </c>
      <c r="B178" s="487">
        <v>86919</v>
      </c>
      <c r="C178" s="59" t="s">
        <v>192</v>
      </c>
      <c r="D178" s="462" t="s">
        <v>320</v>
      </c>
      <c r="E178" s="460" t="s">
        <v>203</v>
      </c>
      <c r="F178" s="78">
        <f>MC!F175</f>
        <v>2</v>
      </c>
      <c r="G178" s="461">
        <v>897.93</v>
      </c>
      <c r="H178" s="461">
        <f t="shared" si="70"/>
        <v>1156.084875</v>
      </c>
      <c r="I178" s="461">
        <f t="shared" si="72"/>
        <v>2312.16975</v>
      </c>
      <c r="K178" s="473"/>
    </row>
    <row r="179" spans="1:11" s="22" customFormat="1" ht="34.200000000000003" customHeight="1" outlineLevel="1">
      <c r="A179" s="59" t="s">
        <v>69</v>
      </c>
      <c r="B179" s="59" t="s">
        <v>330</v>
      </c>
      <c r="C179" s="59" t="s">
        <v>38</v>
      </c>
      <c r="D179" s="462" t="s">
        <v>331</v>
      </c>
      <c r="E179" s="460" t="s">
        <v>203</v>
      </c>
      <c r="F179" s="78">
        <f>MC!F176</f>
        <v>2</v>
      </c>
      <c r="G179" s="461">
        <v>151.61000000000001</v>
      </c>
      <c r="H179" s="461">
        <f t="shared" si="70"/>
        <v>195.19787500000001</v>
      </c>
      <c r="I179" s="461">
        <f t="shared" ref="I179" si="73">H179*F179</f>
        <v>390.39575000000002</v>
      </c>
      <c r="K179" s="473"/>
    </row>
    <row r="180" spans="1:11" s="22" customFormat="1" ht="34.200000000000003" customHeight="1" outlineLevel="1">
      <c r="A180" s="59" t="s">
        <v>70</v>
      </c>
      <c r="B180" s="59">
        <v>86909</v>
      </c>
      <c r="C180" s="59" t="s">
        <v>192</v>
      </c>
      <c r="D180" s="462" t="s">
        <v>321</v>
      </c>
      <c r="E180" s="460" t="s">
        <v>203</v>
      </c>
      <c r="F180" s="78">
        <f>MC!F177</f>
        <v>1</v>
      </c>
      <c r="G180" s="461">
        <v>108.31</v>
      </c>
      <c r="H180" s="461">
        <f t="shared" si="70"/>
        <v>139.44912500000001</v>
      </c>
      <c r="I180" s="461">
        <f t="shared" ref="I180:I181" si="74">H180*F180</f>
        <v>139.44912500000001</v>
      </c>
      <c r="K180" s="473"/>
    </row>
    <row r="181" spans="1:11" s="22" customFormat="1" ht="34.200000000000003" customHeight="1" outlineLevel="1">
      <c r="A181" s="59" t="s">
        <v>71</v>
      </c>
      <c r="B181" s="59">
        <v>86914</v>
      </c>
      <c r="C181" s="59" t="s">
        <v>192</v>
      </c>
      <c r="D181" s="462" t="s">
        <v>322</v>
      </c>
      <c r="E181" s="460" t="s">
        <v>203</v>
      </c>
      <c r="F181" s="78">
        <f>MC!F178</f>
        <v>2</v>
      </c>
      <c r="G181" s="461">
        <v>82.02</v>
      </c>
      <c r="H181" s="461">
        <f t="shared" si="70"/>
        <v>105.60074999999999</v>
      </c>
      <c r="I181" s="461">
        <f t="shared" si="74"/>
        <v>211.20149999999998</v>
      </c>
      <c r="K181" s="473"/>
    </row>
    <row r="182" spans="1:11" s="22" customFormat="1" ht="34.799999999999997" customHeight="1" outlineLevel="1">
      <c r="A182" s="59" t="s">
        <v>72</v>
      </c>
      <c r="B182" s="59">
        <v>86906</v>
      </c>
      <c r="C182" s="59" t="s">
        <v>192</v>
      </c>
      <c r="D182" s="462" t="s">
        <v>323</v>
      </c>
      <c r="E182" s="460" t="s">
        <v>203</v>
      </c>
      <c r="F182" s="78">
        <f>MC!F179</f>
        <v>2</v>
      </c>
      <c r="G182" s="461">
        <v>62.37</v>
      </c>
      <c r="H182" s="461">
        <f t="shared" si="70"/>
        <v>80.301374999999993</v>
      </c>
      <c r="I182" s="461">
        <f t="shared" ref="I182:I183" si="75">H182*F182</f>
        <v>160.60274999999999</v>
      </c>
      <c r="K182" s="473"/>
    </row>
    <row r="183" spans="1:11" s="22" customFormat="1" ht="33.6" customHeight="1" outlineLevel="1">
      <c r="A183" s="59" t="s">
        <v>73</v>
      </c>
      <c r="B183" s="59">
        <v>95544</v>
      </c>
      <c r="C183" s="59" t="s">
        <v>192</v>
      </c>
      <c r="D183" s="462" t="s">
        <v>324</v>
      </c>
      <c r="E183" s="460" t="s">
        <v>203</v>
      </c>
      <c r="F183" s="78">
        <f>MC!F180</f>
        <v>2</v>
      </c>
      <c r="G183" s="461">
        <v>37.729999999999997</v>
      </c>
      <c r="H183" s="461">
        <f t="shared" si="70"/>
        <v>48.577374999999996</v>
      </c>
      <c r="I183" s="461">
        <f t="shared" si="75"/>
        <v>97.154749999999993</v>
      </c>
      <c r="K183" s="473"/>
    </row>
    <row r="184" spans="1:11" s="22" customFormat="1" ht="19.5" customHeight="1" outlineLevel="1">
      <c r="A184" s="59" t="s">
        <v>74</v>
      </c>
      <c r="B184" s="59" t="s">
        <v>326</v>
      </c>
      <c r="C184" s="489" t="s">
        <v>38</v>
      </c>
      <c r="D184" s="462" t="s">
        <v>325</v>
      </c>
      <c r="E184" s="460" t="s">
        <v>203</v>
      </c>
      <c r="F184" s="78">
        <f>MC!F181</f>
        <v>2</v>
      </c>
      <c r="G184" s="461">
        <v>64.400000000000006</v>
      </c>
      <c r="H184" s="461">
        <f t="shared" si="70"/>
        <v>82.915000000000006</v>
      </c>
      <c r="I184" s="461">
        <f t="shared" ref="I184:I187" si="76">H184*F184</f>
        <v>165.83</v>
      </c>
      <c r="K184" s="473"/>
    </row>
    <row r="185" spans="1:11" s="22" customFormat="1" ht="39.6" customHeight="1" outlineLevel="1">
      <c r="A185" s="59" t="s">
        <v>75</v>
      </c>
      <c r="B185" s="59">
        <v>95547</v>
      </c>
      <c r="C185" s="59" t="s">
        <v>192</v>
      </c>
      <c r="D185" s="462" t="s">
        <v>327</v>
      </c>
      <c r="E185" s="460" t="s">
        <v>203</v>
      </c>
      <c r="F185" s="78">
        <f>MC!F182</f>
        <v>2</v>
      </c>
      <c r="G185" s="461">
        <v>44.14</v>
      </c>
      <c r="H185" s="461">
        <f t="shared" si="70"/>
        <v>56.830249999999999</v>
      </c>
      <c r="I185" s="461">
        <f t="shared" si="76"/>
        <v>113.6605</v>
      </c>
      <c r="K185" s="473"/>
    </row>
    <row r="186" spans="1:11" s="492" customFormat="1" ht="39.6" customHeight="1" outlineLevel="1">
      <c r="A186" s="59" t="s">
        <v>76</v>
      </c>
      <c r="B186" s="490">
        <v>100868</v>
      </c>
      <c r="C186" s="59" t="s">
        <v>192</v>
      </c>
      <c r="D186" s="491" t="s">
        <v>328</v>
      </c>
      <c r="E186" s="460" t="s">
        <v>203</v>
      </c>
      <c r="F186" s="78">
        <f>MC!F183</f>
        <v>4</v>
      </c>
      <c r="G186" s="461">
        <v>379.95</v>
      </c>
      <c r="H186" s="461">
        <f t="shared" si="70"/>
        <v>489.18562499999996</v>
      </c>
      <c r="I186" s="461">
        <f t="shared" si="76"/>
        <v>1956.7424999999998</v>
      </c>
      <c r="J186" s="22"/>
      <c r="K186" s="473"/>
    </row>
    <row r="187" spans="1:11" s="492" customFormat="1" ht="39.6" customHeight="1" outlineLevel="1">
      <c r="A187" s="59" t="s">
        <v>77</v>
      </c>
      <c r="B187" s="493">
        <v>100864</v>
      </c>
      <c r="C187" s="486" t="s">
        <v>192</v>
      </c>
      <c r="D187" s="491" t="s">
        <v>329</v>
      </c>
      <c r="E187" s="460" t="s">
        <v>203</v>
      </c>
      <c r="F187" s="78">
        <f>MC!F184</f>
        <v>2</v>
      </c>
      <c r="G187" s="461">
        <v>726.17</v>
      </c>
      <c r="H187" s="461">
        <f t="shared" si="70"/>
        <v>934.94387499999993</v>
      </c>
      <c r="I187" s="461">
        <f t="shared" si="76"/>
        <v>1869.8877499999999</v>
      </c>
      <c r="J187" s="22"/>
      <c r="K187" s="473"/>
    </row>
    <row r="188" spans="1:11" s="22" customFormat="1" ht="20.100000000000001" customHeight="1" outlineLevel="1">
      <c r="A188" s="463"/>
      <c r="B188" s="464"/>
      <c r="C188" s="464"/>
      <c r="D188" s="464"/>
      <c r="E188" s="464"/>
      <c r="F188" s="465" t="s">
        <v>64</v>
      </c>
      <c r="G188" s="465"/>
      <c r="H188" s="7"/>
      <c r="I188" s="466">
        <f>SUM(I174:I187)</f>
        <v>9642.4737499999992</v>
      </c>
      <c r="K188" s="473"/>
    </row>
    <row r="189" spans="1:11" s="22" customFormat="1" ht="20.100000000000001" customHeight="1" outlineLevel="1">
      <c r="A189" s="456"/>
      <c r="B189" s="456"/>
      <c r="C189" s="456"/>
      <c r="D189" s="456"/>
      <c r="E189" s="456"/>
      <c r="F189" s="457"/>
      <c r="G189" s="457"/>
      <c r="H189" s="456"/>
      <c r="I189" s="458"/>
      <c r="K189" s="473"/>
    </row>
    <row r="190" spans="1:11" ht="20.100000000000001" customHeight="1">
      <c r="A190" s="54">
        <v>15</v>
      </c>
      <c r="B190" s="54"/>
      <c r="C190" s="54"/>
      <c r="D190" s="52" t="s">
        <v>391</v>
      </c>
      <c r="E190" s="52"/>
      <c r="F190" s="15"/>
      <c r="G190" s="15"/>
      <c r="H190" s="52"/>
      <c r="I190" s="26"/>
    </row>
    <row r="191" spans="1:11" s="22" customFormat="1" ht="47.4" customHeight="1" outlineLevel="1">
      <c r="A191" s="59" t="s">
        <v>15</v>
      </c>
      <c r="B191" s="59">
        <v>92688</v>
      </c>
      <c r="C191" s="59" t="s">
        <v>192</v>
      </c>
      <c r="D191" s="79" t="s">
        <v>395</v>
      </c>
      <c r="E191" s="59" t="s">
        <v>211</v>
      </c>
      <c r="F191" s="78">
        <f>MC!F188</f>
        <v>5.5</v>
      </c>
      <c r="G191" s="461">
        <v>40.54</v>
      </c>
      <c r="H191" s="461">
        <f t="shared" ref="H191:H197" si="77">G191+($I$6*G191)</f>
        <v>52.195250000000001</v>
      </c>
      <c r="I191" s="461">
        <f t="shared" ref="I191:I192" si="78">H191*F191</f>
        <v>287.07387499999999</v>
      </c>
      <c r="K191" s="473"/>
    </row>
    <row r="192" spans="1:11" s="22" customFormat="1" ht="30" customHeight="1" outlineLevel="1">
      <c r="A192" s="59" t="s">
        <v>16</v>
      </c>
      <c r="B192" s="59">
        <v>39634</v>
      </c>
      <c r="C192" s="59" t="s">
        <v>390</v>
      </c>
      <c r="D192" s="79" t="s">
        <v>396</v>
      </c>
      <c r="E192" s="59" t="s">
        <v>211</v>
      </c>
      <c r="F192" s="78">
        <f>MC!F189</f>
        <v>13.75</v>
      </c>
      <c r="G192" s="461">
        <v>7.21</v>
      </c>
      <c r="H192" s="461">
        <f t="shared" si="77"/>
        <v>9.2828750000000007</v>
      </c>
      <c r="I192" s="461">
        <f t="shared" si="78"/>
        <v>127.63953125</v>
      </c>
      <c r="K192" s="473"/>
    </row>
    <row r="193" spans="1:11" s="22" customFormat="1" ht="30" customHeight="1" outlineLevel="1">
      <c r="A193" s="59" t="s">
        <v>17</v>
      </c>
      <c r="B193" s="59" t="str">
        <f>'COMPOSIÇÃO DE CUSTO'!B17</f>
        <v>003</v>
      </c>
      <c r="C193" s="59" t="s">
        <v>375</v>
      </c>
      <c r="D193" s="79" t="str">
        <f>'COMPOSIÇÃO DE CUSTO'!C17</f>
        <v xml:space="preserve">ENVELOPE DE CONCRETO PARA PROTEÇÃO DE TUBO ENTERRADO, ESPESSURA 3 CM </v>
      </c>
      <c r="E193" s="59" t="s">
        <v>211</v>
      </c>
      <c r="F193" s="78">
        <f>MC!F190</f>
        <v>5.5</v>
      </c>
      <c r="G193" s="461">
        <f>'COMPOSIÇÃO DE CUSTO'!G17</f>
        <v>25.412000000000003</v>
      </c>
      <c r="H193" s="461">
        <f t="shared" si="77"/>
        <v>32.717950000000002</v>
      </c>
      <c r="I193" s="461">
        <f t="shared" ref="I193" si="79">H193*F193</f>
        <v>179.94872500000002</v>
      </c>
      <c r="K193" s="473"/>
    </row>
    <row r="194" spans="1:11" s="22" customFormat="1" ht="30" customHeight="1" outlineLevel="1">
      <c r="A194" s="59" t="s">
        <v>80</v>
      </c>
      <c r="B194" s="59">
        <v>103029</v>
      </c>
      <c r="C194" s="59" t="s">
        <v>192</v>
      </c>
      <c r="D194" s="79" t="s">
        <v>411</v>
      </c>
      <c r="E194" s="59" t="s">
        <v>203</v>
      </c>
      <c r="F194" s="78">
        <f>MC!F191</f>
        <v>2</v>
      </c>
      <c r="G194" s="461">
        <v>60.39</v>
      </c>
      <c r="H194" s="461">
        <f t="shared" si="77"/>
        <v>77.752125000000007</v>
      </c>
      <c r="I194" s="461">
        <f t="shared" ref="I194" si="80">H194*F194</f>
        <v>155.50425000000001</v>
      </c>
      <c r="K194" s="473"/>
    </row>
    <row r="195" spans="1:11" s="22" customFormat="1" ht="45" customHeight="1" outlineLevel="1">
      <c r="A195" s="59" t="s">
        <v>392</v>
      </c>
      <c r="B195" s="59" t="s">
        <v>415</v>
      </c>
      <c r="C195" s="59" t="s">
        <v>38</v>
      </c>
      <c r="D195" s="79" t="s">
        <v>416</v>
      </c>
      <c r="E195" s="59" t="s">
        <v>203</v>
      </c>
      <c r="F195" s="78">
        <f>MC!F192</f>
        <v>2</v>
      </c>
      <c r="G195" s="461">
        <v>16.03</v>
      </c>
      <c r="H195" s="461">
        <f t="shared" si="77"/>
        <v>20.638625000000001</v>
      </c>
      <c r="I195" s="461">
        <f t="shared" ref="I195:I197" si="81">H195*F195</f>
        <v>41.277250000000002</v>
      </c>
      <c r="K195" s="473"/>
    </row>
    <row r="196" spans="1:11" s="22" customFormat="1" ht="77.400000000000006" customHeight="1" outlineLevel="1">
      <c r="A196" s="59" t="s">
        <v>393</v>
      </c>
      <c r="B196" s="59" t="s">
        <v>450</v>
      </c>
      <c r="C196" s="59" t="s">
        <v>38</v>
      </c>
      <c r="D196" s="79" t="s">
        <v>449</v>
      </c>
      <c r="E196" s="59" t="s">
        <v>203</v>
      </c>
      <c r="F196" s="78">
        <f>MC!F193</f>
        <v>1</v>
      </c>
      <c r="G196" s="461">
        <v>3025.13</v>
      </c>
      <c r="H196" s="461">
        <f t="shared" si="77"/>
        <v>3894.854875</v>
      </c>
      <c r="I196" s="461">
        <f t="shared" si="81"/>
        <v>3894.854875</v>
      </c>
      <c r="K196" s="473"/>
    </row>
    <row r="197" spans="1:11" s="22" customFormat="1" ht="30" customHeight="1" outlineLevel="1">
      <c r="A197" s="59" t="s">
        <v>394</v>
      </c>
      <c r="B197" s="59" t="s">
        <v>695</v>
      </c>
      <c r="C197" s="59" t="s">
        <v>38</v>
      </c>
      <c r="D197" s="79" t="s">
        <v>694</v>
      </c>
      <c r="E197" s="59" t="s">
        <v>202</v>
      </c>
      <c r="F197" s="78">
        <f>MC!F194</f>
        <v>0.16</v>
      </c>
      <c r="G197" s="461">
        <v>258.94</v>
      </c>
      <c r="H197" s="461">
        <f t="shared" si="77"/>
        <v>333.38524999999998</v>
      </c>
      <c r="I197" s="461">
        <f t="shared" si="81"/>
        <v>53.341639999999998</v>
      </c>
      <c r="K197" s="473"/>
    </row>
    <row r="198" spans="1:11" s="22" customFormat="1" ht="20.100000000000001" customHeight="1" outlineLevel="1">
      <c r="A198" s="463"/>
      <c r="B198" s="464"/>
      <c r="C198" s="464"/>
      <c r="D198" s="464"/>
      <c r="E198" s="464"/>
      <c r="F198" s="465" t="s">
        <v>64</v>
      </c>
      <c r="G198" s="465"/>
      <c r="H198" s="7"/>
      <c r="I198" s="466">
        <f>SUM(I191:I197)</f>
        <v>4739.6401462499998</v>
      </c>
      <c r="K198" s="473"/>
    </row>
    <row r="199" spans="1:11" s="22" customFormat="1" ht="20.100000000000001" customHeight="1" outlineLevel="1">
      <c r="A199" s="456"/>
      <c r="B199" s="456"/>
      <c r="C199" s="456"/>
      <c r="D199" s="456"/>
      <c r="E199" s="456"/>
      <c r="F199" s="457"/>
      <c r="G199" s="457"/>
      <c r="H199" s="456"/>
      <c r="I199" s="458"/>
      <c r="K199" s="473"/>
    </row>
    <row r="200" spans="1:11" ht="20.100000000000001" customHeight="1">
      <c r="A200" s="54">
        <v>16</v>
      </c>
      <c r="B200" s="54"/>
      <c r="C200" s="54"/>
      <c r="D200" s="52" t="s">
        <v>676</v>
      </c>
      <c r="E200" s="52"/>
      <c r="F200" s="15"/>
      <c r="G200" s="15"/>
      <c r="H200" s="52"/>
      <c r="I200" s="26"/>
    </row>
    <row r="201" spans="1:11" s="22" customFormat="1" ht="24.6" customHeight="1" outlineLevel="1">
      <c r="A201" s="80" t="s">
        <v>78</v>
      </c>
      <c r="B201" s="459" t="s">
        <v>677</v>
      </c>
      <c r="C201" s="80" t="s">
        <v>38</v>
      </c>
      <c r="D201" s="79" t="s">
        <v>678</v>
      </c>
      <c r="E201" s="460" t="s">
        <v>203</v>
      </c>
      <c r="F201" s="78">
        <f>MC!F198</f>
        <v>2</v>
      </c>
      <c r="G201" s="76">
        <v>212.44</v>
      </c>
      <c r="H201" s="461">
        <f t="shared" ref="H201:H206" si="82">G201+($I$6*G201)</f>
        <v>273.51650000000001</v>
      </c>
      <c r="I201" s="461">
        <f t="shared" ref="I201:I206" si="83">H201*F201</f>
        <v>547.03300000000002</v>
      </c>
      <c r="K201" s="473"/>
    </row>
    <row r="202" spans="1:11" s="22" customFormat="1" ht="34.799999999999997" customHeight="1" outlineLevel="1">
      <c r="A202" s="80" t="s">
        <v>79</v>
      </c>
      <c r="B202" s="459" t="s">
        <v>679</v>
      </c>
      <c r="C202" s="80" t="s">
        <v>38</v>
      </c>
      <c r="D202" s="79" t="s">
        <v>680</v>
      </c>
      <c r="E202" s="460" t="s">
        <v>203</v>
      </c>
      <c r="F202" s="78">
        <f>MC!F199</f>
        <v>5</v>
      </c>
      <c r="G202" s="76">
        <v>29.04</v>
      </c>
      <c r="H202" s="461">
        <f t="shared" si="82"/>
        <v>37.388999999999996</v>
      </c>
      <c r="I202" s="461">
        <f t="shared" si="83"/>
        <v>186.94499999999999</v>
      </c>
      <c r="K202" s="473"/>
    </row>
    <row r="203" spans="1:11" s="22" customFormat="1" ht="24.6" customHeight="1" outlineLevel="1">
      <c r="A203" s="80" t="s">
        <v>406</v>
      </c>
      <c r="B203" s="459" t="s">
        <v>681</v>
      </c>
      <c r="C203" s="80" t="s">
        <v>38</v>
      </c>
      <c r="D203" s="79" t="s">
        <v>682</v>
      </c>
      <c r="E203" s="460" t="s">
        <v>203</v>
      </c>
      <c r="F203" s="78">
        <f>MC!F200</f>
        <v>4</v>
      </c>
      <c r="G203" s="76">
        <v>19.010000000000002</v>
      </c>
      <c r="H203" s="461">
        <f t="shared" si="82"/>
        <v>24.475375</v>
      </c>
      <c r="I203" s="461">
        <f t="shared" si="83"/>
        <v>97.901499999999999</v>
      </c>
      <c r="K203" s="473"/>
    </row>
    <row r="204" spans="1:11" s="22" customFormat="1" ht="24.6" customHeight="1" outlineLevel="1">
      <c r="A204" s="80" t="s">
        <v>407</v>
      </c>
      <c r="B204" s="459" t="s">
        <v>683</v>
      </c>
      <c r="C204" s="80" t="s">
        <v>38</v>
      </c>
      <c r="D204" s="79" t="s">
        <v>684</v>
      </c>
      <c r="E204" s="460" t="s">
        <v>203</v>
      </c>
      <c r="F204" s="78">
        <f>MC!F201</f>
        <v>1</v>
      </c>
      <c r="G204" s="76">
        <v>19.010000000000002</v>
      </c>
      <c r="H204" s="461">
        <f t="shared" si="82"/>
        <v>24.475375</v>
      </c>
      <c r="I204" s="461">
        <f t="shared" si="83"/>
        <v>24.475375</v>
      </c>
      <c r="K204" s="473"/>
    </row>
    <row r="205" spans="1:11" s="22" customFormat="1" ht="24.6" customHeight="1" outlineLevel="1">
      <c r="A205" s="80" t="s">
        <v>685</v>
      </c>
      <c r="B205" s="459" t="s">
        <v>686</v>
      </c>
      <c r="C205" s="80" t="s">
        <v>38</v>
      </c>
      <c r="D205" s="79" t="s">
        <v>687</v>
      </c>
      <c r="E205" s="460" t="s">
        <v>203</v>
      </c>
      <c r="F205" s="78">
        <f>MC!F202</f>
        <v>1</v>
      </c>
      <c r="G205" s="76">
        <v>19.010000000000002</v>
      </c>
      <c r="H205" s="461">
        <f t="shared" si="82"/>
        <v>24.475375</v>
      </c>
      <c r="I205" s="461">
        <f t="shared" si="83"/>
        <v>24.475375</v>
      </c>
      <c r="K205" s="473"/>
    </row>
    <row r="206" spans="1:11" s="22" customFormat="1" ht="24.6" customHeight="1" outlineLevel="1">
      <c r="A206" s="80" t="s">
        <v>688</v>
      </c>
      <c r="B206" s="459" t="s">
        <v>415</v>
      </c>
      <c r="C206" s="80" t="s">
        <v>38</v>
      </c>
      <c r="D206" s="79" t="s">
        <v>689</v>
      </c>
      <c r="E206" s="460" t="s">
        <v>203</v>
      </c>
      <c r="F206" s="78">
        <f>MC!F203</f>
        <v>2</v>
      </c>
      <c r="G206" s="76">
        <v>16.03</v>
      </c>
      <c r="H206" s="461">
        <f t="shared" si="82"/>
        <v>20.638625000000001</v>
      </c>
      <c r="I206" s="461">
        <f t="shared" si="83"/>
        <v>41.277250000000002</v>
      </c>
      <c r="K206" s="473"/>
    </row>
    <row r="207" spans="1:11" s="22" customFormat="1" ht="20.100000000000001" customHeight="1" outlineLevel="1">
      <c r="A207" s="463"/>
      <c r="B207" s="464"/>
      <c r="C207" s="464"/>
      <c r="D207" s="464"/>
      <c r="E207" s="464"/>
      <c r="F207" s="465" t="s">
        <v>64</v>
      </c>
      <c r="G207" s="465"/>
      <c r="H207" s="7"/>
      <c r="I207" s="466">
        <f>SUM(I201:I206)</f>
        <v>922.10749999999996</v>
      </c>
      <c r="K207" s="473"/>
    </row>
    <row r="208" spans="1:11" s="22" customFormat="1" ht="20.100000000000001" customHeight="1" outlineLevel="1">
      <c r="A208" s="456"/>
      <c r="B208" s="456"/>
      <c r="C208" s="456"/>
      <c r="D208" s="456"/>
      <c r="E208" s="456"/>
      <c r="F208" s="457"/>
      <c r="G208" s="457"/>
      <c r="H208" s="456"/>
      <c r="I208" s="458"/>
      <c r="K208" s="473"/>
    </row>
    <row r="209" spans="1:11" ht="20.100000000000001" customHeight="1">
      <c r="A209" s="54">
        <v>17</v>
      </c>
      <c r="B209" s="54"/>
      <c r="C209" s="54"/>
      <c r="D209" s="52" t="s">
        <v>191</v>
      </c>
      <c r="E209" s="52"/>
      <c r="F209" s="15"/>
      <c r="G209" s="15"/>
      <c r="H209" s="52"/>
      <c r="I209" s="26"/>
    </row>
    <row r="210" spans="1:11" s="22" customFormat="1" ht="20.100000000000001" customHeight="1" outlineLevel="1">
      <c r="A210" s="21" t="s">
        <v>7</v>
      </c>
      <c r="B210" s="21"/>
      <c r="C210" s="21"/>
      <c r="D210" s="7" t="s">
        <v>13</v>
      </c>
      <c r="E210" s="58"/>
      <c r="F210" s="78"/>
      <c r="G210" s="78"/>
      <c r="H210" s="429"/>
      <c r="I210" s="429"/>
      <c r="K210" s="473"/>
    </row>
    <row r="211" spans="1:11" s="22" customFormat="1" ht="55.2" customHeight="1" outlineLevel="1">
      <c r="A211" s="80" t="s">
        <v>661</v>
      </c>
      <c r="B211" s="459">
        <v>101875</v>
      </c>
      <c r="C211" s="80" t="s">
        <v>192</v>
      </c>
      <c r="D211" s="79" t="s">
        <v>280</v>
      </c>
      <c r="E211" s="460" t="s">
        <v>203</v>
      </c>
      <c r="F211" s="78">
        <f>MC!F208</f>
        <v>1</v>
      </c>
      <c r="G211" s="76">
        <v>418.58</v>
      </c>
      <c r="H211" s="461">
        <f t="shared" ref="H211:H218" si="84">G211+($I$6*G211)</f>
        <v>538.92174999999997</v>
      </c>
      <c r="I211" s="461">
        <f t="shared" ref="I211:I216" si="85">H211*F211</f>
        <v>538.92174999999997</v>
      </c>
      <c r="K211" s="473"/>
    </row>
    <row r="212" spans="1:11" s="22" customFormat="1" ht="55.2" customHeight="1" outlineLevel="1">
      <c r="A212" s="80" t="s">
        <v>662</v>
      </c>
      <c r="B212" s="459" t="s">
        <v>663</v>
      </c>
      <c r="C212" s="80" t="s">
        <v>38</v>
      </c>
      <c r="D212" s="79" t="s">
        <v>664</v>
      </c>
      <c r="E212" s="460" t="s">
        <v>203</v>
      </c>
      <c r="F212" s="78">
        <f>MC!F209</f>
        <v>1</v>
      </c>
      <c r="G212" s="76">
        <v>2877.56</v>
      </c>
      <c r="H212" s="461">
        <f t="shared" si="84"/>
        <v>3704.8584999999998</v>
      </c>
      <c r="I212" s="461">
        <f t="shared" si="85"/>
        <v>3704.8584999999998</v>
      </c>
      <c r="K212" s="473"/>
    </row>
    <row r="213" spans="1:11" s="22" customFormat="1" ht="34.799999999999997" customHeight="1" outlineLevel="1">
      <c r="A213" s="80" t="s">
        <v>665</v>
      </c>
      <c r="B213" s="459">
        <v>93653</v>
      </c>
      <c r="C213" s="80" t="s">
        <v>192</v>
      </c>
      <c r="D213" s="79" t="s">
        <v>666</v>
      </c>
      <c r="E213" s="460" t="s">
        <v>203</v>
      </c>
      <c r="F213" s="78">
        <f>MC!F210</f>
        <v>1</v>
      </c>
      <c r="G213" s="76">
        <v>17.13</v>
      </c>
      <c r="H213" s="461">
        <f t="shared" si="84"/>
        <v>22.054874999999999</v>
      </c>
      <c r="I213" s="461">
        <f t="shared" si="85"/>
        <v>22.054874999999999</v>
      </c>
      <c r="K213" s="473"/>
    </row>
    <row r="214" spans="1:11" s="22" customFormat="1" ht="34.799999999999997" customHeight="1" outlineLevel="1">
      <c r="A214" s="80" t="s">
        <v>667</v>
      </c>
      <c r="B214" s="459">
        <v>93654</v>
      </c>
      <c r="C214" s="80" t="s">
        <v>192</v>
      </c>
      <c r="D214" s="79" t="s">
        <v>668</v>
      </c>
      <c r="E214" s="460" t="s">
        <v>203</v>
      </c>
      <c r="F214" s="78">
        <f>MC!F211</f>
        <v>2</v>
      </c>
      <c r="G214" s="76">
        <v>17.68</v>
      </c>
      <c r="H214" s="461">
        <f t="shared" si="84"/>
        <v>22.762999999999998</v>
      </c>
      <c r="I214" s="461">
        <f t="shared" si="85"/>
        <v>45.525999999999996</v>
      </c>
      <c r="K214" s="473"/>
    </row>
    <row r="215" spans="1:11" s="22" customFormat="1" ht="34.799999999999997" customHeight="1" outlineLevel="1">
      <c r="A215" s="80" t="s">
        <v>669</v>
      </c>
      <c r="B215" s="459">
        <v>93656</v>
      </c>
      <c r="C215" s="80" t="s">
        <v>192</v>
      </c>
      <c r="D215" s="79" t="s">
        <v>670</v>
      </c>
      <c r="E215" s="460" t="s">
        <v>203</v>
      </c>
      <c r="F215" s="78">
        <f>MC!F212</f>
        <v>2</v>
      </c>
      <c r="G215" s="76">
        <v>18.91</v>
      </c>
      <c r="H215" s="461">
        <f t="shared" si="84"/>
        <v>24.346625</v>
      </c>
      <c r="I215" s="461">
        <f t="shared" si="85"/>
        <v>48.693249999999999</v>
      </c>
      <c r="K215" s="473"/>
    </row>
    <row r="216" spans="1:11" s="22" customFormat="1" ht="34.799999999999997" customHeight="1" outlineLevel="1">
      <c r="A216" s="80" t="s">
        <v>671</v>
      </c>
      <c r="B216" s="459">
        <v>93665</v>
      </c>
      <c r="C216" s="80" t="s">
        <v>192</v>
      </c>
      <c r="D216" s="79" t="s">
        <v>672</v>
      </c>
      <c r="E216" s="460" t="s">
        <v>203</v>
      </c>
      <c r="F216" s="78">
        <f>MC!F213</f>
        <v>1</v>
      </c>
      <c r="G216" s="76">
        <v>97.02</v>
      </c>
      <c r="H216" s="461">
        <f t="shared" si="84"/>
        <v>124.91324999999999</v>
      </c>
      <c r="I216" s="461">
        <f t="shared" si="85"/>
        <v>124.91324999999999</v>
      </c>
      <c r="K216" s="473"/>
    </row>
    <row r="217" spans="1:11" s="22" customFormat="1" ht="34.799999999999997" customHeight="1" outlineLevel="1">
      <c r="A217" s="80" t="s">
        <v>673</v>
      </c>
      <c r="B217" s="459">
        <v>39445</v>
      </c>
      <c r="C217" s="80" t="s">
        <v>390</v>
      </c>
      <c r="D217" s="79" t="s">
        <v>388</v>
      </c>
      <c r="E217" s="460" t="s">
        <v>203</v>
      </c>
      <c r="F217" s="78">
        <f>MC!F214</f>
        <v>3</v>
      </c>
      <c r="G217" s="76">
        <v>219.94</v>
      </c>
      <c r="H217" s="461">
        <f t="shared" si="84"/>
        <v>283.17275000000001</v>
      </c>
      <c r="I217" s="461">
        <f t="shared" ref="I217:I218" si="86">H217*F217</f>
        <v>849.51825000000008</v>
      </c>
      <c r="K217" s="473"/>
    </row>
    <row r="218" spans="1:11" s="22" customFormat="1" ht="34.799999999999997" customHeight="1" outlineLevel="1">
      <c r="A218" s="80" t="s">
        <v>674</v>
      </c>
      <c r="B218" s="459">
        <v>39467</v>
      </c>
      <c r="C218" s="80" t="s">
        <v>390</v>
      </c>
      <c r="D218" s="79" t="s">
        <v>389</v>
      </c>
      <c r="E218" s="460" t="s">
        <v>203</v>
      </c>
      <c r="F218" s="78">
        <f>MC!F215</f>
        <v>3</v>
      </c>
      <c r="G218" s="76">
        <v>153.81</v>
      </c>
      <c r="H218" s="461">
        <f t="shared" si="84"/>
        <v>198.03037499999999</v>
      </c>
      <c r="I218" s="461">
        <f t="shared" si="86"/>
        <v>594.09112499999992</v>
      </c>
      <c r="K218" s="473"/>
    </row>
    <row r="219" spans="1:11" s="22" customFormat="1" ht="20.100000000000001" customHeight="1" outlineLevel="1">
      <c r="A219" s="21" t="s">
        <v>18</v>
      </c>
      <c r="B219" s="21"/>
      <c r="C219" s="21"/>
      <c r="D219" s="7" t="s">
        <v>14</v>
      </c>
      <c r="E219" s="58"/>
      <c r="F219" s="78"/>
      <c r="G219" s="78"/>
      <c r="H219" s="429"/>
      <c r="I219" s="429"/>
      <c r="K219" s="473"/>
    </row>
    <row r="220" spans="1:11" s="22" customFormat="1" ht="49.2" customHeight="1" outlineLevel="1">
      <c r="A220" s="80" t="s">
        <v>648</v>
      </c>
      <c r="B220" s="459">
        <v>91834</v>
      </c>
      <c r="C220" s="80" t="s">
        <v>192</v>
      </c>
      <c r="D220" s="79" t="s">
        <v>341</v>
      </c>
      <c r="E220" s="460" t="s">
        <v>211</v>
      </c>
      <c r="F220" s="78">
        <f>MC!F217</f>
        <v>85</v>
      </c>
      <c r="G220" s="76">
        <v>10.17</v>
      </c>
      <c r="H220" s="461">
        <f t="shared" ref="H220:H227" si="87">G220+($I$6*G220)</f>
        <v>13.093875000000001</v>
      </c>
      <c r="I220" s="461">
        <f t="shared" ref="I220:I221" si="88">H220*F220</f>
        <v>1112.9793750000001</v>
      </c>
      <c r="K220" s="473"/>
    </row>
    <row r="221" spans="1:11" s="22" customFormat="1" ht="49.2" customHeight="1" outlineLevel="1">
      <c r="A221" s="80" t="s">
        <v>649</v>
      </c>
      <c r="B221" s="459">
        <v>91836</v>
      </c>
      <c r="C221" s="80" t="s">
        <v>192</v>
      </c>
      <c r="D221" s="79" t="s">
        <v>342</v>
      </c>
      <c r="E221" s="460" t="s">
        <v>211</v>
      </c>
      <c r="F221" s="78">
        <f>MC!F218</f>
        <v>25</v>
      </c>
      <c r="G221" s="76">
        <v>12.97</v>
      </c>
      <c r="H221" s="461">
        <f t="shared" si="87"/>
        <v>16.698875000000001</v>
      </c>
      <c r="I221" s="461">
        <f t="shared" si="88"/>
        <v>417.47187500000001</v>
      </c>
      <c r="K221" s="473"/>
    </row>
    <row r="222" spans="1:11" s="22" customFormat="1" ht="49.2" customHeight="1" outlineLevel="1">
      <c r="A222" s="80" t="s">
        <v>650</v>
      </c>
      <c r="B222" s="459" t="s">
        <v>343</v>
      </c>
      <c r="C222" s="80" t="s">
        <v>38</v>
      </c>
      <c r="D222" s="79" t="s">
        <v>344</v>
      </c>
      <c r="E222" s="460" t="s">
        <v>203</v>
      </c>
      <c r="F222" s="78">
        <f>MC!F219</f>
        <v>2</v>
      </c>
      <c r="G222" s="76">
        <v>144.85</v>
      </c>
      <c r="H222" s="461">
        <f t="shared" si="87"/>
        <v>186.49437499999999</v>
      </c>
      <c r="I222" s="461">
        <f t="shared" ref="I222:I223" si="89">H222*F222</f>
        <v>372.98874999999998</v>
      </c>
      <c r="K222" s="473"/>
    </row>
    <row r="223" spans="1:11" s="22" customFormat="1" ht="49.2" customHeight="1" outlineLevel="1">
      <c r="A223" s="80" t="s">
        <v>651</v>
      </c>
      <c r="B223" s="459">
        <v>91939</v>
      </c>
      <c r="C223" s="80" t="s">
        <v>192</v>
      </c>
      <c r="D223" s="79" t="s">
        <v>652</v>
      </c>
      <c r="E223" s="460" t="s">
        <v>203</v>
      </c>
      <c r="F223" s="78">
        <f>MC!F220</f>
        <v>11</v>
      </c>
      <c r="G223" s="76">
        <v>27.9</v>
      </c>
      <c r="H223" s="461">
        <f t="shared" si="87"/>
        <v>35.921250000000001</v>
      </c>
      <c r="I223" s="461">
        <f t="shared" si="89"/>
        <v>395.13375000000002</v>
      </c>
      <c r="K223" s="473"/>
    </row>
    <row r="224" spans="1:11" s="22" customFormat="1" ht="34.799999999999997" customHeight="1" outlineLevel="1">
      <c r="A224" s="80" t="s">
        <v>653</v>
      </c>
      <c r="B224" s="459">
        <v>91940</v>
      </c>
      <c r="C224" s="80" t="s">
        <v>192</v>
      </c>
      <c r="D224" s="79" t="s">
        <v>654</v>
      </c>
      <c r="E224" s="460" t="s">
        <v>203</v>
      </c>
      <c r="F224" s="78">
        <f>MC!F221</f>
        <v>16</v>
      </c>
      <c r="G224" s="76">
        <v>16.3</v>
      </c>
      <c r="H224" s="461">
        <f t="shared" si="87"/>
        <v>20.986250000000002</v>
      </c>
      <c r="I224" s="461">
        <f t="shared" ref="I224:I227" si="90">H224*F224</f>
        <v>335.78000000000003</v>
      </c>
      <c r="K224" s="473"/>
    </row>
    <row r="225" spans="1:11" s="22" customFormat="1" ht="34.799999999999997" customHeight="1" outlineLevel="1">
      <c r="A225" s="80" t="s">
        <v>655</v>
      </c>
      <c r="B225" s="459">
        <v>91941</v>
      </c>
      <c r="C225" s="80" t="s">
        <v>192</v>
      </c>
      <c r="D225" s="79" t="s">
        <v>656</v>
      </c>
      <c r="E225" s="460" t="s">
        <v>203</v>
      </c>
      <c r="F225" s="78">
        <f>MC!F222</f>
        <v>6</v>
      </c>
      <c r="G225" s="76">
        <v>10.62</v>
      </c>
      <c r="H225" s="461">
        <f t="shared" ref="H225:H226" si="91">G225+($I$6*G225)</f>
        <v>13.673249999999999</v>
      </c>
      <c r="I225" s="461">
        <f t="shared" ref="I225:I226" si="92">H225*F225</f>
        <v>82.039500000000004</v>
      </c>
      <c r="K225" s="473"/>
    </row>
    <row r="226" spans="1:11" s="22" customFormat="1" ht="34.799999999999997" customHeight="1" outlineLevel="1">
      <c r="A226" s="80" t="s">
        <v>657</v>
      </c>
      <c r="B226" s="459">
        <v>91944</v>
      </c>
      <c r="C226" s="80" t="s">
        <v>192</v>
      </c>
      <c r="D226" s="79" t="s">
        <v>658</v>
      </c>
      <c r="E226" s="460" t="s">
        <v>203</v>
      </c>
      <c r="F226" s="78">
        <f>MC!F223</f>
        <v>1</v>
      </c>
      <c r="G226" s="76">
        <v>13.75</v>
      </c>
      <c r="H226" s="461">
        <f t="shared" si="91"/>
        <v>17.703125</v>
      </c>
      <c r="I226" s="461">
        <f t="shared" si="92"/>
        <v>17.703125</v>
      </c>
      <c r="K226" s="473"/>
    </row>
    <row r="227" spans="1:11" s="22" customFormat="1" ht="34.799999999999997" customHeight="1" outlineLevel="1">
      <c r="A227" s="80" t="s">
        <v>659</v>
      </c>
      <c r="B227" s="459">
        <v>91936</v>
      </c>
      <c r="C227" s="80" t="s">
        <v>192</v>
      </c>
      <c r="D227" s="79" t="s">
        <v>660</v>
      </c>
      <c r="E227" s="460" t="s">
        <v>203</v>
      </c>
      <c r="F227" s="78">
        <f>MC!F224</f>
        <v>19</v>
      </c>
      <c r="G227" s="76">
        <v>17</v>
      </c>
      <c r="H227" s="461">
        <f t="shared" si="87"/>
        <v>21.887499999999999</v>
      </c>
      <c r="I227" s="461">
        <f t="shared" si="90"/>
        <v>415.86250000000001</v>
      </c>
      <c r="K227" s="473"/>
    </row>
    <row r="228" spans="1:11" s="22" customFormat="1" ht="20.100000000000001" customHeight="1" outlineLevel="1">
      <c r="A228" s="21" t="s">
        <v>408</v>
      </c>
      <c r="B228" s="21"/>
      <c r="C228" s="21"/>
      <c r="D228" s="7" t="s">
        <v>169</v>
      </c>
      <c r="E228" s="462"/>
      <c r="F228" s="78"/>
      <c r="G228" s="78"/>
      <c r="H228" s="429"/>
      <c r="I228" s="429"/>
      <c r="K228" s="473"/>
    </row>
    <row r="229" spans="1:11" s="22" customFormat="1" ht="34.799999999999997" customHeight="1" outlineLevel="1">
      <c r="A229" s="80" t="s">
        <v>641</v>
      </c>
      <c r="B229" s="459">
        <v>91926</v>
      </c>
      <c r="C229" s="80" t="s">
        <v>192</v>
      </c>
      <c r="D229" s="79" t="s">
        <v>281</v>
      </c>
      <c r="E229" s="460" t="s">
        <v>211</v>
      </c>
      <c r="F229" s="78">
        <f>MC!F226</f>
        <v>89.96</v>
      </c>
      <c r="G229" s="76">
        <v>3.75</v>
      </c>
      <c r="H229" s="461">
        <f t="shared" ref="H229:H233" si="93">G229+($I$6*G229)</f>
        <v>4.828125</v>
      </c>
      <c r="I229" s="461">
        <f t="shared" ref="I229:I231" si="94">H229*F229</f>
        <v>434.33812499999999</v>
      </c>
      <c r="K229" s="473"/>
    </row>
    <row r="230" spans="1:11" s="22" customFormat="1" ht="34.799999999999997" customHeight="1" outlineLevel="1">
      <c r="A230" s="80" t="s">
        <v>642</v>
      </c>
      <c r="B230" s="459">
        <v>91928</v>
      </c>
      <c r="C230" s="80" t="s">
        <v>192</v>
      </c>
      <c r="D230" s="79" t="s">
        <v>282</v>
      </c>
      <c r="E230" s="460" t="s">
        <v>211</v>
      </c>
      <c r="F230" s="78">
        <f>MC!F227</f>
        <v>60.04</v>
      </c>
      <c r="G230" s="76">
        <v>5.82</v>
      </c>
      <c r="H230" s="461">
        <f t="shared" si="93"/>
        <v>7.4932499999999997</v>
      </c>
      <c r="I230" s="461">
        <f t="shared" si="94"/>
        <v>449.89472999999998</v>
      </c>
      <c r="K230" s="473"/>
    </row>
    <row r="231" spans="1:11" s="22" customFormat="1" ht="34.799999999999997" customHeight="1" outlineLevel="1">
      <c r="A231" s="80" t="s">
        <v>643</v>
      </c>
      <c r="B231" s="459">
        <v>91932</v>
      </c>
      <c r="C231" s="80" t="s">
        <v>192</v>
      </c>
      <c r="D231" s="79" t="s">
        <v>283</v>
      </c>
      <c r="E231" s="460" t="s">
        <v>211</v>
      </c>
      <c r="F231" s="78">
        <f>MC!F228</f>
        <v>43.12</v>
      </c>
      <c r="G231" s="76">
        <v>14.55</v>
      </c>
      <c r="H231" s="461">
        <f t="shared" si="93"/>
        <v>18.733125000000001</v>
      </c>
      <c r="I231" s="461">
        <f t="shared" si="94"/>
        <v>807.77234999999996</v>
      </c>
      <c r="K231" s="473"/>
    </row>
    <row r="232" spans="1:11" s="22" customFormat="1" ht="24.6" customHeight="1" outlineLevel="1">
      <c r="A232" s="80" t="s">
        <v>644</v>
      </c>
      <c r="B232" s="459" t="s">
        <v>645</v>
      </c>
      <c r="C232" s="80" t="s">
        <v>38</v>
      </c>
      <c r="D232" s="79" t="s">
        <v>646</v>
      </c>
      <c r="E232" s="460" t="s">
        <v>211</v>
      </c>
      <c r="F232" s="78">
        <f>MC!F229</f>
        <v>14.75</v>
      </c>
      <c r="G232" s="76">
        <v>21.5</v>
      </c>
      <c r="H232" s="461">
        <f t="shared" si="93"/>
        <v>27.681249999999999</v>
      </c>
      <c r="I232" s="461">
        <f t="shared" ref="I232" si="95">H232*F232</f>
        <v>408.29843749999998</v>
      </c>
      <c r="K232" s="473"/>
    </row>
    <row r="233" spans="1:11" s="22" customFormat="1" ht="24.6" customHeight="1" outlineLevel="1">
      <c r="A233" s="80" t="s">
        <v>647</v>
      </c>
      <c r="B233" s="459" t="s">
        <v>346</v>
      </c>
      <c r="C233" s="80" t="s">
        <v>38</v>
      </c>
      <c r="D233" s="79" t="s">
        <v>345</v>
      </c>
      <c r="E233" s="460" t="s">
        <v>211</v>
      </c>
      <c r="F233" s="78">
        <f>MC!F230</f>
        <v>7</v>
      </c>
      <c r="G233" s="76">
        <v>5.61</v>
      </c>
      <c r="H233" s="461">
        <f t="shared" si="93"/>
        <v>7.2228750000000002</v>
      </c>
      <c r="I233" s="461">
        <f t="shared" ref="I233" si="96">H233*F233</f>
        <v>50.560124999999999</v>
      </c>
      <c r="K233" s="473"/>
    </row>
    <row r="234" spans="1:11" s="22" customFormat="1" ht="20.100000000000001" customHeight="1" outlineLevel="1">
      <c r="A234" s="21" t="s">
        <v>409</v>
      </c>
      <c r="B234" s="21"/>
      <c r="C234" s="21"/>
      <c r="D234" s="7" t="s">
        <v>172</v>
      </c>
      <c r="E234" s="462"/>
      <c r="F234" s="78"/>
      <c r="G234" s="78"/>
      <c r="H234" s="429"/>
      <c r="I234" s="429"/>
      <c r="K234" s="473"/>
    </row>
    <row r="235" spans="1:11" s="22" customFormat="1" ht="34.799999999999997" customHeight="1" outlineLevel="1">
      <c r="A235" s="80" t="s">
        <v>624</v>
      </c>
      <c r="B235" s="459">
        <v>91996</v>
      </c>
      <c r="C235" s="80" t="s">
        <v>192</v>
      </c>
      <c r="D235" s="79" t="s">
        <v>274</v>
      </c>
      <c r="E235" s="460" t="s">
        <v>203</v>
      </c>
      <c r="F235" s="78">
        <f>MC!F232</f>
        <v>19</v>
      </c>
      <c r="G235" s="76">
        <v>32.39</v>
      </c>
      <c r="H235" s="461">
        <f t="shared" ref="H235:H245" si="97">G235+($I$6*G235)</f>
        <v>41.702125000000002</v>
      </c>
      <c r="I235" s="461">
        <f t="shared" ref="I235" si="98">H235*F235</f>
        <v>792.34037499999999</v>
      </c>
      <c r="K235" s="473"/>
    </row>
    <row r="236" spans="1:11" s="22" customFormat="1" ht="34.799999999999997" customHeight="1" outlineLevel="1">
      <c r="A236" s="80" t="s">
        <v>625</v>
      </c>
      <c r="B236" s="459">
        <v>91997</v>
      </c>
      <c r="C236" s="80" t="s">
        <v>192</v>
      </c>
      <c r="D236" s="79" t="s">
        <v>275</v>
      </c>
      <c r="E236" s="460" t="s">
        <v>203</v>
      </c>
      <c r="F236" s="78">
        <f>MC!F233</f>
        <v>4</v>
      </c>
      <c r="G236" s="76">
        <v>34.619999999999997</v>
      </c>
      <c r="H236" s="461">
        <f t="shared" si="97"/>
        <v>44.573249999999994</v>
      </c>
      <c r="I236" s="461">
        <f t="shared" ref="I236:I244" si="99">H236*F236</f>
        <v>178.29299999999998</v>
      </c>
      <c r="K236" s="473"/>
    </row>
    <row r="237" spans="1:11" s="22" customFormat="1" ht="34.799999999999997" customHeight="1" outlineLevel="1">
      <c r="A237" s="80" t="s">
        <v>626</v>
      </c>
      <c r="B237" s="459">
        <v>92002</v>
      </c>
      <c r="C237" s="80" t="s">
        <v>192</v>
      </c>
      <c r="D237" s="79" t="s">
        <v>277</v>
      </c>
      <c r="E237" s="460" t="s">
        <v>203</v>
      </c>
      <c r="F237" s="78">
        <f>MC!F234</f>
        <v>1</v>
      </c>
      <c r="G237" s="76">
        <v>41.56</v>
      </c>
      <c r="H237" s="461">
        <f t="shared" si="97"/>
        <v>53.508499999999998</v>
      </c>
      <c r="I237" s="461">
        <f t="shared" si="99"/>
        <v>53.508499999999998</v>
      </c>
      <c r="K237" s="473"/>
    </row>
    <row r="238" spans="1:11" s="22" customFormat="1" ht="34.799999999999997" customHeight="1" outlineLevel="1">
      <c r="A238" s="80" t="s">
        <v>627</v>
      </c>
      <c r="B238" s="459">
        <v>91953</v>
      </c>
      <c r="C238" s="80" t="s">
        <v>192</v>
      </c>
      <c r="D238" s="79" t="s">
        <v>278</v>
      </c>
      <c r="E238" s="460" t="s">
        <v>203</v>
      </c>
      <c r="F238" s="78">
        <f>MC!F235</f>
        <v>4</v>
      </c>
      <c r="G238" s="76">
        <v>27.61</v>
      </c>
      <c r="H238" s="461">
        <f t="shared" si="97"/>
        <v>35.547874999999998</v>
      </c>
      <c r="I238" s="461">
        <f t="shared" si="99"/>
        <v>142.19149999999999</v>
      </c>
      <c r="K238" s="473"/>
    </row>
    <row r="239" spans="1:11" s="22" customFormat="1" ht="34.799999999999997" customHeight="1" outlineLevel="1">
      <c r="A239" s="80" t="s">
        <v>628</v>
      </c>
      <c r="B239" s="459">
        <v>91967</v>
      </c>
      <c r="C239" s="80" t="s">
        <v>192</v>
      </c>
      <c r="D239" s="79" t="s">
        <v>279</v>
      </c>
      <c r="E239" s="460" t="s">
        <v>203</v>
      </c>
      <c r="F239" s="78">
        <f>MC!F236</f>
        <v>2</v>
      </c>
      <c r="G239" s="76">
        <v>56.86</v>
      </c>
      <c r="H239" s="461">
        <f t="shared" si="97"/>
        <v>73.207250000000002</v>
      </c>
      <c r="I239" s="461">
        <f t="shared" si="99"/>
        <v>146.4145</v>
      </c>
      <c r="K239" s="473"/>
    </row>
    <row r="240" spans="1:11" s="22" customFormat="1" ht="34.799999999999997" customHeight="1" outlineLevel="1">
      <c r="A240" s="80" t="s">
        <v>629</v>
      </c>
      <c r="B240" s="459">
        <v>91955</v>
      </c>
      <c r="C240" s="80" t="s">
        <v>192</v>
      </c>
      <c r="D240" s="79" t="s">
        <v>276</v>
      </c>
      <c r="E240" s="460" t="s">
        <v>203</v>
      </c>
      <c r="F240" s="78">
        <f>MC!F237</f>
        <v>1</v>
      </c>
      <c r="G240" s="76">
        <v>33.549999999999997</v>
      </c>
      <c r="H240" s="461">
        <f t="shared" si="97"/>
        <v>43.195624999999993</v>
      </c>
      <c r="I240" s="461">
        <f t="shared" si="99"/>
        <v>43.195624999999993</v>
      </c>
      <c r="K240" s="473"/>
    </row>
    <row r="241" spans="1:11" s="22" customFormat="1" ht="44.4" customHeight="1" outlineLevel="1">
      <c r="A241" s="80" t="s">
        <v>630</v>
      </c>
      <c r="B241" s="459">
        <v>91957</v>
      </c>
      <c r="C241" s="80" t="s">
        <v>192</v>
      </c>
      <c r="D241" s="79" t="s">
        <v>634</v>
      </c>
      <c r="E241" s="460" t="s">
        <v>203</v>
      </c>
      <c r="F241" s="78">
        <f>MC!F238</f>
        <v>1</v>
      </c>
      <c r="G241" s="76">
        <v>48.12</v>
      </c>
      <c r="H241" s="461">
        <f t="shared" si="97"/>
        <v>61.954499999999996</v>
      </c>
      <c r="I241" s="461">
        <f t="shared" si="99"/>
        <v>61.954499999999996</v>
      </c>
      <c r="K241" s="473"/>
    </row>
    <row r="242" spans="1:11" s="22" customFormat="1" ht="44.4" customHeight="1" outlineLevel="1">
      <c r="A242" s="80" t="s">
        <v>631</v>
      </c>
      <c r="B242" s="459" t="s">
        <v>635</v>
      </c>
      <c r="C242" s="80" t="s">
        <v>38</v>
      </c>
      <c r="D242" s="79" t="s">
        <v>636</v>
      </c>
      <c r="E242" s="460" t="s">
        <v>203</v>
      </c>
      <c r="F242" s="78">
        <f>MC!F239</f>
        <v>2</v>
      </c>
      <c r="G242" s="76">
        <v>176.09</v>
      </c>
      <c r="H242" s="461">
        <f t="shared" si="97"/>
        <v>226.71587499999998</v>
      </c>
      <c r="I242" s="461">
        <f t="shared" si="99"/>
        <v>453.43174999999997</v>
      </c>
      <c r="K242" s="473"/>
    </row>
    <row r="243" spans="1:11" s="22" customFormat="1" ht="52.2" customHeight="1" outlineLevel="1">
      <c r="A243" s="80" t="s">
        <v>632</v>
      </c>
      <c r="B243" s="459" t="s">
        <v>637</v>
      </c>
      <c r="C243" s="80" t="s">
        <v>38</v>
      </c>
      <c r="D243" s="79" t="s">
        <v>638</v>
      </c>
      <c r="E243" s="460" t="s">
        <v>203</v>
      </c>
      <c r="F243" s="78">
        <f>MC!F240</f>
        <v>17</v>
      </c>
      <c r="G243" s="76">
        <v>198.1</v>
      </c>
      <c r="H243" s="461">
        <f t="shared" si="97"/>
        <v>255.05374999999998</v>
      </c>
      <c r="I243" s="461">
        <f t="shared" si="99"/>
        <v>4335.9137499999997</v>
      </c>
      <c r="K243" s="473"/>
    </row>
    <row r="244" spans="1:11" s="22" customFormat="1" ht="32.4" customHeight="1" outlineLevel="1">
      <c r="A244" s="80" t="s">
        <v>633</v>
      </c>
      <c r="B244" s="459">
        <v>98308</v>
      </c>
      <c r="C244" s="80" t="s">
        <v>192</v>
      </c>
      <c r="D244" s="79" t="s">
        <v>639</v>
      </c>
      <c r="E244" s="460" t="s">
        <v>203</v>
      </c>
      <c r="F244" s="78">
        <f>MC!F241</f>
        <v>1</v>
      </c>
      <c r="G244" s="76">
        <v>29.89</v>
      </c>
      <c r="H244" s="461">
        <f t="shared" si="97"/>
        <v>38.483375000000002</v>
      </c>
      <c r="I244" s="461">
        <f t="shared" si="99"/>
        <v>38.483375000000002</v>
      </c>
      <c r="K244" s="473"/>
    </row>
    <row r="245" spans="1:11" s="22" customFormat="1" ht="49.2" customHeight="1" outlineLevel="1">
      <c r="A245" s="80" t="s">
        <v>640</v>
      </c>
      <c r="B245" s="459" t="s">
        <v>386</v>
      </c>
      <c r="C245" s="80" t="s">
        <v>38</v>
      </c>
      <c r="D245" s="79" t="s">
        <v>387</v>
      </c>
      <c r="E245" s="460" t="s">
        <v>203</v>
      </c>
      <c r="F245" s="78">
        <f>MC!F242</f>
        <v>2</v>
      </c>
      <c r="G245" s="76">
        <v>27.03</v>
      </c>
      <c r="H245" s="461">
        <f t="shared" si="97"/>
        <v>34.801124999999999</v>
      </c>
      <c r="I245" s="461">
        <f t="shared" ref="I245" si="100">H245*F245</f>
        <v>69.602249999999998</v>
      </c>
      <c r="K245" s="473"/>
    </row>
    <row r="246" spans="1:11" s="22" customFormat="1" ht="20.100000000000001" customHeight="1" outlineLevel="1">
      <c r="A246" s="463"/>
      <c r="B246" s="464"/>
      <c r="C246" s="464"/>
      <c r="D246" s="464"/>
      <c r="E246" s="464"/>
      <c r="F246" s="465" t="s">
        <v>64</v>
      </c>
      <c r="G246" s="465"/>
      <c r="H246" s="7"/>
      <c r="I246" s="466">
        <f>SUM(I211:I245)</f>
        <v>17544.728767500001</v>
      </c>
      <c r="K246" s="473"/>
    </row>
    <row r="247" spans="1:11" s="340" customFormat="1" ht="20.100000000000001" customHeight="1" outlineLevel="1">
      <c r="A247" s="456"/>
      <c r="B247" s="456"/>
      <c r="C247" s="456"/>
      <c r="D247" s="456"/>
      <c r="E247" s="456"/>
      <c r="F247" s="457"/>
      <c r="G247" s="457"/>
      <c r="H247" s="456"/>
      <c r="I247" s="458"/>
      <c r="K247" s="341"/>
    </row>
    <row r="248" spans="1:11" ht="20.100000000000001" customHeight="1">
      <c r="A248" s="54">
        <v>18</v>
      </c>
      <c r="B248" s="54"/>
      <c r="C248" s="54"/>
      <c r="D248" s="52" t="s">
        <v>397</v>
      </c>
      <c r="E248" s="52"/>
      <c r="F248" s="15"/>
      <c r="G248" s="15"/>
      <c r="H248" s="52"/>
      <c r="I248" s="26"/>
    </row>
    <row r="249" spans="1:11" s="340" customFormat="1" ht="32.4" customHeight="1" outlineLevel="1">
      <c r="A249" s="80" t="s">
        <v>398</v>
      </c>
      <c r="B249" s="459">
        <v>92877</v>
      </c>
      <c r="C249" s="80" t="s">
        <v>192</v>
      </c>
      <c r="D249" s="79" t="s">
        <v>405</v>
      </c>
      <c r="E249" s="460" t="s">
        <v>222</v>
      </c>
      <c r="F249" s="78">
        <f>MC!F246</f>
        <v>34</v>
      </c>
      <c r="G249" s="76">
        <v>9.85</v>
      </c>
      <c r="H249" s="461">
        <f t="shared" ref="H249:H257" si="101">G249+($I$6*G249)</f>
        <v>12.681875</v>
      </c>
      <c r="I249" s="461">
        <f>H249*F249</f>
        <v>431.18374999999997</v>
      </c>
      <c r="K249" s="341"/>
    </row>
    <row r="250" spans="1:11" s="340" customFormat="1" ht="32.4" customHeight="1" outlineLevel="1">
      <c r="A250" s="80" t="s">
        <v>610</v>
      </c>
      <c r="B250" s="59">
        <v>98463</v>
      </c>
      <c r="C250" s="80" t="s">
        <v>192</v>
      </c>
      <c r="D250" s="79" t="s">
        <v>404</v>
      </c>
      <c r="E250" s="59" t="s">
        <v>203</v>
      </c>
      <c r="F250" s="78">
        <f>MC!F247</f>
        <v>8</v>
      </c>
      <c r="G250" s="76">
        <v>21.99</v>
      </c>
      <c r="H250" s="461">
        <f t="shared" si="101"/>
        <v>28.312124999999998</v>
      </c>
      <c r="I250" s="461">
        <f>H250*F250</f>
        <v>226.49699999999999</v>
      </c>
      <c r="K250" s="341"/>
    </row>
    <row r="251" spans="1:11" s="340" customFormat="1" ht="32.4" customHeight="1" outlineLevel="1">
      <c r="A251" s="80" t="s">
        <v>611</v>
      </c>
      <c r="B251" s="59">
        <v>96985</v>
      </c>
      <c r="C251" s="59" t="s">
        <v>192</v>
      </c>
      <c r="D251" s="79" t="s">
        <v>403</v>
      </c>
      <c r="E251" s="80" t="s">
        <v>203</v>
      </c>
      <c r="F251" s="78">
        <f>MC!F248</f>
        <v>8</v>
      </c>
      <c r="G251" s="76">
        <v>112.19</v>
      </c>
      <c r="H251" s="461">
        <f t="shared" si="101"/>
        <v>144.444625</v>
      </c>
      <c r="I251" s="461">
        <f>H251*F251</f>
        <v>1155.557</v>
      </c>
      <c r="K251" s="341"/>
    </row>
    <row r="252" spans="1:11" s="340" customFormat="1" ht="34.200000000000003" customHeight="1" outlineLevel="1">
      <c r="A252" s="80" t="s">
        <v>612</v>
      </c>
      <c r="B252" s="59">
        <v>96973</v>
      </c>
      <c r="C252" s="59" t="s">
        <v>192</v>
      </c>
      <c r="D252" s="462" t="s">
        <v>402</v>
      </c>
      <c r="E252" s="80" t="s">
        <v>211</v>
      </c>
      <c r="F252" s="78">
        <f>MC!F249</f>
        <v>120</v>
      </c>
      <c r="G252" s="76">
        <v>56.46</v>
      </c>
      <c r="H252" s="461">
        <f t="shared" si="101"/>
        <v>72.692250000000001</v>
      </c>
      <c r="I252" s="461">
        <f>H252*F252</f>
        <v>8723.07</v>
      </c>
      <c r="K252" s="341"/>
    </row>
    <row r="253" spans="1:11" s="340" customFormat="1" ht="33" customHeight="1" outlineLevel="1">
      <c r="A253" s="80" t="s">
        <v>613</v>
      </c>
      <c r="B253" s="59">
        <v>96974</v>
      </c>
      <c r="C253" s="59" t="s">
        <v>192</v>
      </c>
      <c r="D253" s="462" t="s">
        <v>401</v>
      </c>
      <c r="E253" s="59" t="s">
        <v>211</v>
      </c>
      <c r="F253" s="78">
        <f>MC!F250</f>
        <v>80</v>
      </c>
      <c r="G253" s="76">
        <v>74.17</v>
      </c>
      <c r="H253" s="461">
        <f t="shared" si="101"/>
        <v>95.493875000000003</v>
      </c>
      <c r="I253" s="461">
        <f>H253*F253</f>
        <v>7639.51</v>
      </c>
      <c r="K253" s="341"/>
    </row>
    <row r="254" spans="1:11" s="340" customFormat="1" ht="30" customHeight="1" outlineLevel="1">
      <c r="A254" s="80" t="s">
        <v>614</v>
      </c>
      <c r="B254" s="59">
        <v>93358</v>
      </c>
      <c r="C254" s="80" t="s">
        <v>192</v>
      </c>
      <c r="D254" s="79" t="s">
        <v>400</v>
      </c>
      <c r="E254" s="59" t="s">
        <v>205</v>
      </c>
      <c r="F254" s="78">
        <f>MC!F251</f>
        <v>12</v>
      </c>
      <c r="G254" s="76">
        <v>70.290000000000006</v>
      </c>
      <c r="H254" s="461">
        <f t="shared" si="101"/>
        <v>90.49837500000001</v>
      </c>
      <c r="I254" s="461">
        <f t="shared" ref="I254:I255" si="102">H254*F254</f>
        <v>1085.9805000000001</v>
      </c>
      <c r="K254" s="341"/>
    </row>
    <row r="255" spans="1:11" s="340" customFormat="1" ht="20.100000000000001" customHeight="1" outlineLevel="1">
      <c r="A255" s="80" t="s">
        <v>615</v>
      </c>
      <c r="B255" s="59">
        <v>93382</v>
      </c>
      <c r="C255" s="80" t="s">
        <v>192</v>
      </c>
      <c r="D255" s="79" t="s">
        <v>209</v>
      </c>
      <c r="E255" s="59" t="s">
        <v>205</v>
      </c>
      <c r="F255" s="78">
        <f>MC!F252</f>
        <v>12</v>
      </c>
      <c r="G255" s="76">
        <v>27.94</v>
      </c>
      <c r="H255" s="461">
        <f t="shared" si="101"/>
        <v>35.972750000000005</v>
      </c>
      <c r="I255" s="461">
        <f t="shared" si="102"/>
        <v>431.67300000000006</v>
      </c>
      <c r="K255" s="341"/>
    </row>
    <row r="256" spans="1:11" s="340" customFormat="1" ht="32.4" customHeight="1" outlineLevel="1">
      <c r="A256" s="80" t="s">
        <v>616</v>
      </c>
      <c r="B256" s="59">
        <v>98111</v>
      </c>
      <c r="C256" s="59" t="s">
        <v>192</v>
      </c>
      <c r="D256" s="462" t="s">
        <v>399</v>
      </c>
      <c r="E256" s="80" t="s">
        <v>203</v>
      </c>
      <c r="F256" s="78">
        <f>MC!F253</f>
        <v>1</v>
      </c>
      <c r="G256" s="76">
        <v>44.69</v>
      </c>
      <c r="H256" s="461">
        <f t="shared" si="101"/>
        <v>57.538374999999995</v>
      </c>
      <c r="I256" s="461">
        <f t="shared" ref="I256:I257" si="103">H256*F256</f>
        <v>57.538374999999995</v>
      </c>
      <c r="K256" s="341"/>
    </row>
    <row r="257" spans="1:11" s="340" customFormat="1" ht="32.4" customHeight="1" outlineLevel="1">
      <c r="A257" s="80" t="s">
        <v>617</v>
      </c>
      <c r="B257" s="59" t="s">
        <v>447</v>
      </c>
      <c r="C257" s="59" t="s">
        <v>38</v>
      </c>
      <c r="D257" s="462" t="s">
        <v>448</v>
      </c>
      <c r="E257" s="80" t="s">
        <v>203</v>
      </c>
      <c r="F257" s="78">
        <f>MC!F254</f>
        <v>120</v>
      </c>
      <c r="G257" s="76">
        <v>20.28</v>
      </c>
      <c r="H257" s="461">
        <f t="shared" si="101"/>
        <v>26.110500000000002</v>
      </c>
      <c r="I257" s="461">
        <f t="shared" si="103"/>
        <v>3133.26</v>
      </c>
      <c r="K257" s="341"/>
    </row>
    <row r="258" spans="1:11" s="340" customFormat="1" ht="20.100000000000001" customHeight="1" outlineLevel="1">
      <c r="A258" s="463"/>
      <c r="B258" s="464"/>
      <c r="C258" s="464"/>
      <c r="D258" s="464"/>
      <c r="E258" s="464"/>
      <c r="F258" s="465" t="s">
        <v>64</v>
      </c>
      <c r="G258" s="465"/>
      <c r="H258" s="7"/>
      <c r="I258" s="466">
        <f>SUM(I249:I257)</f>
        <v>22884.269625000001</v>
      </c>
      <c r="K258" s="341"/>
    </row>
    <row r="259" spans="1:11" s="22" customFormat="1" ht="20.100000000000001" customHeight="1">
      <c r="A259" s="54">
        <v>19</v>
      </c>
      <c r="B259" s="54"/>
      <c r="C259" s="54"/>
      <c r="D259" s="52" t="s">
        <v>63</v>
      </c>
      <c r="E259" s="52"/>
      <c r="F259" s="15"/>
      <c r="G259" s="15"/>
      <c r="H259" s="52"/>
      <c r="I259" s="26"/>
      <c r="J259" s="2"/>
      <c r="K259" s="24"/>
    </row>
    <row r="260" spans="1:11" ht="20.100000000000001" customHeight="1" outlineLevel="1">
      <c r="A260" s="53" t="s">
        <v>410</v>
      </c>
      <c r="B260" s="53"/>
      <c r="C260" s="53"/>
      <c r="D260" s="55" t="s">
        <v>178</v>
      </c>
      <c r="E260" s="55"/>
      <c r="F260" s="20"/>
      <c r="G260" s="20"/>
      <c r="H260" s="33"/>
      <c r="I260" s="33"/>
    </row>
    <row r="261" spans="1:11" ht="20.100000000000001" customHeight="1" outlineLevel="1">
      <c r="A261" s="48" t="s">
        <v>618</v>
      </c>
      <c r="B261" s="45" t="s">
        <v>337</v>
      </c>
      <c r="C261" s="51" t="s">
        <v>38</v>
      </c>
      <c r="D261" s="75" t="s">
        <v>338</v>
      </c>
      <c r="E261" s="51" t="s">
        <v>202</v>
      </c>
      <c r="F261" s="20">
        <f>MC!F259</f>
        <v>4.5164999999999997</v>
      </c>
      <c r="G261" s="76">
        <v>342.82</v>
      </c>
      <c r="H261" s="76">
        <f t="shared" ref="H261:H264" si="104">G261+($I$6*G261)</f>
        <v>441.38074999999998</v>
      </c>
      <c r="I261" s="76">
        <f t="shared" ref="I261" si="105">H261*F261</f>
        <v>1993.4961573749997</v>
      </c>
    </row>
    <row r="262" spans="1:11" ht="37.200000000000003" customHeight="1" outlineLevel="1">
      <c r="A262" s="48" t="s">
        <v>619</v>
      </c>
      <c r="B262" s="45">
        <v>100861</v>
      </c>
      <c r="C262" s="48" t="s">
        <v>192</v>
      </c>
      <c r="D262" s="75" t="s">
        <v>334</v>
      </c>
      <c r="E262" s="6" t="s">
        <v>203</v>
      </c>
      <c r="F262" s="20">
        <f>MC!F260</f>
        <v>10</v>
      </c>
      <c r="G262" s="76">
        <v>33.53</v>
      </c>
      <c r="H262" s="76">
        <f t="shared" si="104"/>
        <v>43.169875000000005</v>
      </c>
      <c r="I262" s="76">
        <f t="shared" ref="I262" si="106">H262*F262</f>
        <v>431.69875000000002</v>
      </c>
    </row>
    <row r="263" spans="1:11" s="22" customFormat="1" ht="37.200000000000003" customHeight="1" outlineLevel="1">
      <c r="A263" s="80" t="s">
        <v>620</v>
      </c>
      <c r="B263" s="505" t="s">
        <v>374</v>
      </c>
      <c r="C263" s="80" t="s">
        <v>375</v>
      </c>
      <c r="D263" s="79" t="str">
        <f>'COMPOSIÇÃO DE CUSTO'!C23</f>
        <v>PORTAS PARA ARMÁRIO DE COZINHA EM MDF COM REVESTIMENTO EM FÓRMICA CORFORME PROJETO</v>
      </c>
      <c r="E263" s="460" t="str">
        <f>'COMPOSIÇÃO DE CUSTO'!D23</f>
        <v>M²</v>
      </c>
      <c r="F263" s="78">
        <f>MC!F261</f>
        <v>4.6244999999999994</v>
      </c>
      <c r="G263" s="461">
        <f>'COMPOSIÇÃO DE CUSTO'!G23</f>
        <v>973.66</v>
      </c>
      <c r="H263" s="461">
        <f t="shared" si="104"/>
        <v>1253.58725</v>
      </c>
      <c r="I263" s="461">
        <f t="shared" ref="I263" si="107">H263*F263</f>
        <v>5797.2142376249994</v>
      </c>
      <c r="K263" s="473"/>
    </row>
    <row r="264" spans="1:11" ht="28.8" customHeight="1" outlineLevel="1">
      <c r="A264" s="48" t="s">
        <v>621</v>
      </c>
      <c r="B264" s="45" t="s">
        <v>336</v>
      </c>
      <c r="C264" s="48" t="s">
        <v>38</v>
      </c>
      <c r="D264" s="75" t="s">
        <v>335</v>
      </c>
      <c r="E264" s="6" t="s">
        <v>202</v>
      </c>
      <c r="F264" s="20">
        <f>MC!F262</f>
        <v>5.2200000000000006</v>
      </c>
      <c r="G264" s="76">
        <v>253.49</v>
      </c>
      <c r="H264" s="76">
        <f t="shared" si="104"/>
        <v>326.36837500000001</v>
      </c>
      <c r="I264" s="76">
        <f t="shared" ref="I264" si="108">H264*F264</f>
        <v>1703.6429175000003</v>
      </c>
    </row>
    <row r="265" spans="1:11" ht="19.5" customHeight="1" outlineLevel="1">
      <c r="A265" s="27"/>
      <c r="B265" s="28"/>
      <c r="C265" s="28"/>
      <c r="D265" s="28"/>
      <c r="E265" s="28"/>
      <c r="F265" s="29" t="s">
        <v>64</v>
      </c>
      <c r="G265" s="29"/>
      <c r="H265" s="57"/>
      <c r="I265" s="34">
        <f>SUM(I261:I264)</f>
        <v>9926.052062499999</v>
      </c>
    </row>
    <row r="266" spans="1:11" s="284" customFormat="1" ht="20.100000000000001" customHeight="1">
      <c r="A266" s="316"/>
      <c r="B266" s="316"/>
      <c r="C266" s="316"/>
      <c r="D266" s="317"/>
      <c r="E266" s="316"/>
      <c r="F266" s="318"/>
      <c r="G266" s="319"/>
      <c r="I266" s="320"/>
      <c r="K266" s="285"/>
    </row>
    <row r="267" spans="1:11" ht="20.100000000000001" customHeight="1">
      <c r="A267" s="54">
        <v>20</v>
      </c>
      <c r="B267" s="54"/>
      <c r="C267" s="54"/>
      <c r="D267" s="52" t="s">
        <v>8</v>
      </c>
      <c r="E267" s="52"/>
      <c r="F267" s="15"/>
      <c r="G267" s="15"/>
      <c r="H267" s="52"/>
      <c r="I267" s="26"/>
    </row>
    <row r="268" spans="1:11" ht="24.6" customHeight="1" outlineLevel="1">
      <c r="A268" s="48" t="s">
        <v>622</v>
      </c>
      <c r="B268" s="45" t="s">
        <v>271</v>
      </c>
      <c r="C268" s="48" t="s">
        <v>38</v>
      </c>
      <c r="D268" s="75" t="s">
        <v>270</v>
      </c>
      <c r="E268" s="6" t="s">
        <v>202</v>
      </c>
      <c r="F268" s="20">
        <f>MC!F266</f>
        <v>192.52</v>
      </c>
      <c r="G268" s="76">
        <v>6.47</v>
      </c>
      <c r="H268" s="76">
        <f t="shared" ref="H268:H269" si="109">G268+($I$6*G268)</f>
        <v>8.3301249999999989</v>
      </c>
      <c r="I268" s="76">
        <f t="shared" ref="I268:I269" si="110">H268*F268</f>
        <v>1603.7156649999999</v>
      </c>
    </row>
    <row r="269" spans="1:11" ht="24.6" customHeight="1" outlineLevel="1">
      <c r="A269" s="48" t="s">
        <v>623</v>
      </c>
      <c r="B269" s="45" t="s">
        <v>273</v>
      </c>
      <c r="C269" s="48" t="s">
        <v>38</v>
      </c>
      <c r="D269" s="75" t="s">
        <v>272</v>
      </c>
      <c r="E269" s="6" t="s">
        <v>203</v>
      </c>
      <c r="F269" s="20">
        <f>MC!F267</f>
        <v>1</v>
      </c>
      <c r="G269" s="76">
        <v>989.6</v>
      </c>
      <c r="H269" s="76">
        <f t="shared" si="109"/>
        <v>1274.1100000000001</v>
      </c>
      <c r="I269" s="76">
        <f t="shared" si="110"/>
        <v>1274.1100000000001</v>
      </c>
    </row>
    <row r="270" spans="1:11" ht="20.100000000000001" customHeight="1" outlineLevel="1">
      <c r="A270" s="27"/>
      <c r="B270" s="28"/>
      <c r="C270" s="28"/>
      <c r="D270" s="28"/>
      <c r="E270" s="28"/>
      <c r="F270" s="29" t="s">
        <v>64</v>
      </c>
      <c r="G270" s="29"/>
      <c r="H270" s="57"/>
      <c r="I270" s="34">
        <f>SUM(I268:I269)</f>
        <v>2877.8256650000003</v>
      </c>
    </row>
    <row r="271" spans="1:11" ht="20.100000000000001" customHeight="1">
      <c r="A271" s="3"/>
      <c r="B271" s="3"/>
      <c r="C271" s="3"/>
      <c r="F271" s="14"/>
      <c r="G271" s="13"/>
      <c r="I271" s="25"/>
    </row>
    <row r="272" spans="1:11" ht="20.100000000000001" customHeight="1">
      <c r="A272" s="30"/>
      <c r="B272" s="31"/>
      <c r="C272" s="31"/>
      <c r="D272" s="31"/>
      <c r="E272" s="31"/>
      <c r="F272" s="31"/>
      <c r="G272" s="32" t="s">
        <v>190</v>
      </c>
      <c r="H272" s="19"/>
      <c r="I272" s="494">
        <f>I270+I265+I246+I188+I171+I150+I132+I123+I109+I98+I94+I87+I69+I64+I41+I22+I15+I258+I198+I207</f>
        <v>520869.00664851035</v>
      </c>
    </row>
    <row r="273" spans="1:11" ht="20.100000000000001" customHeight="1">
      <c r="A273" s="534"/>
      <c r="B273" s="534"/>
      <c r="C273" s="534"/>
      <c r="D273" s="534"/>
      <c r="E273" s="534"/>
      <c r="F273" s="534"/>
      <c r="G273" s="534"/>
      <c r="H273" s="534"/>
      <c r="I273" s="534"/>
    </row>
    <row r="274" spans="1:11" ht="20.100000000000001" customHeight="1">
      <c r="A274" s="534"/>
      <c r="B274" s="534"/>
      <c r="C274" s="534"/>
      <c r="D274" s="534"/>
      <c r="E274" s="534"/>
      <c r="F274" s="534"/>
      <c r="G274" s="534"/>
      <c r="H274" s="534"/>
      <c r="I274" s="534"/>
    </row>
    <row r="275" spans="1:11" ht="20.100000000000001" customHeight="1">
      <c r="A275" s="142"/>
      <c r="B275" s="143" t="s">
        <v>429</v>
      </c>
      <c r="C275" s="143"/>
      <c r="D275" s="143"/>
      <c r="E275" s="142"/>
      <c r="F275" s="535"/>
      <c r="G275" s="535"/>
      <c r="H275" s="144"/>
      <c r="I275" s="145"/>
      <c r="J275" s="11"/>
    </row>
    <row r="276" spans="1:11" ht="20.100000000000001" customHeight="1" collapsed="1">
      <c r="A276" s="23"/>
      <c r="B276" s="23"/>
      <c r="C276" s="23"/>
      <c r="D276" s="23"/>
      <c r="E276" s="23"/>
      <c r="F276" s="23"/>
      <c r="G276" s="146"/>
      <c r="H276" s="146"/>
      <c r="I276" s="146"/>
    </row>
    <row r="277" spans="1:11" ht="20.100000000000001" customHeight="1">
      <c r="A277" s="2"/>
      <c r="B277" s="536"/>
      <c r="C277" s="536"/>
      <c r="D277" s="3"/>
      <c r="E277" s="2"/>
      <c r="F277" s="536"/>
      <c r="G277" s="536"/>
      <c r="H277" s="147"/>
      <c r="I277" s="148"/>
    </row>
    <row r="278" spans="1:11" ht="20.100000000000001" customHeight="1">
      <c r="A278" s="142"/>
      <c r="B278" s="143" t="s">
        <v>430</v>
      </c>
      <c r="C278" s="143"/>
      <c r="D278" s="149"/>
      <c r="E278" s="142"/>
      <c r="F278" s="535"/>
      <c r="G278" s="535"/>
      <c r="H278" s="144"/>
      <c r="I278" s="145"/>
    </row>
    <row r="279" spans="1:11" ht="20.100000000000001" customHeight="1">
      <c r="A279" s="23"/>
      <c r="B279" s="23"/>
      <c r="C279" s="23"/>
      <c r="D279" s="23"/>
      <c r="E279" s="23"/>
      <c r="F279" s="23"/>
      <c r="G279" s="146"/>
      <c r="H279" s="146"/>
      <c r="I279" s="146"/>
    </row>
    <row r="280" spans="1:11" s="11" customFormat="1">
      <c r="A280" s="23"/>
      <c r="B280" s="23"/>
      <c r="C280" s="23"/>
      <c r="D280" s="23"/>
      <c r="E280" s="23"/>
      <c r="F280" s="23"/>
      <c r="G280" s="146"/>
      <c r="H280" s="146"/>
      <c r="I280" s="146"/>
      <c r="K280" s="24"/>
    </row>
    <row r="285" spans="1:11" s="3" customFormat="1">
      <c r="A285" s="4"/>
      <c r="B285" s="4"/>
      <c r="C285" s="4"/>
      <c r="D285" s="5"/>
      <c r="F285" s="12"/>
      <c r="G285" s="11"/>
      <c r="H285" s="2"/>
      <c r="I285" s="2"/>
      <c r="J285" s="2"/>
      <c r="K285" s="24"/>
    </row>
    <row r="296" s="2" customFormat="1"/>
    <row r="297" s="2" customFormat="1"/>
    <row r="318" s="2" customFormat="1"/>
    <row r="323" s="2" customFormat="1"/>
  </sheetData>
  <mergeCells count="17">
    <mergeCell ref="A273:I273"/>
    <mergeCell ref="A4:E4"/>
    <mergeCell ref="H4:I4"/>
    <mergeCell ref="A5:E5"/>
    <mergeCell ref="F5:F6"/>
    <mergeCell ref="G5:G6"/>
    <mergeCell ref="A6:E6"/>
    <mergeCell ref="A1:I1"/>
    <mergeCell ref="A2:E2"/>
    <mergeCell ref="F2:I2"/>
    <mergeCell ref="A3:E3"/>
    <mergeCell ref="F3:I3"/>
    <mergeCell ref="A274:I274"/>
    <mergeCell ref="F275:G275"/>
    <mergeCell ref="B277:C277"/>
    <mergeCell ref="F277:G277"/>
    <mergeCell ref="F278:G278"/>
  </mergeCells>
  <phoneticPr fontId="36" type="noConversion"/>
  <conditionalFormatting sqref="F7:H7">
    <cfRule type="cellIs" dxfId="22" priority="25" stopIfTrue="1" operator="equal">
      <formula>0</formula>
    </cfRule>
  </conditionalFormatting>
  <conditionalFormatting sqref="H15 F259:H259 F267:H267">
    <cfRule type="cellIs" dxfId="21" priority="141" stopIfTrue="1" operator="equal">
      <formula>0</formula>
    </cfRule>
  </conditionalFormatting>
  <conditionalFormatting sqref="H22">
    <cfRule type="cellIs" dxfId="20" priority="140" stopIfTrue="1" operator="equal">
      <formula>0</formula>
    </cfRule>
  </conditionalFormatting>
  <conditionalFormatting sqref="H41">
    <cfRule type="cellIs" dxfId="19" priority="139" stopIfTrue="1" operator="equal">
      <formula>0</formula>
    </cfRule>
  </conditionalFormatting>
  <conditionalFormatting sqref="H64">
    <cfRule type="cellIs" dxfId="18" priority="138" stopIfTrue="1" operator="equal">
      <formula>0</formula>
    </cfRule>
  </conditionalFormatting>
  <conditionalFormatting sqref="H69">
    <cfRule type="cellIs" dxfId="17" priority="137" stopIfTrue="1" operator="equal">
      <formula>0</formula>
    </cfRule>
  </conditionalFormatting>
  <conditionalFormatting sqref="H87">
    <cfRule type="cellIs" dxfId="16" priority="136" stopIfTrue="1" operator="equal">
      <formula>0</formula>
    </cfRule>
  </conditionalFormatting>
  <conditionalFormatting sqref="H94">
    <cfRule type="cellIs" dxfId="15" priority="135" stopIfTrue="1" operator="equal">
      <formula>0</formula>
    </cfRule>
  </conditionalFormatting>
  <conditionalFormatting sqref="H98">
    <cfRule type="cellIs" dxfId="14" priority="134" stopIfTrue="1" operator="equal">
      <formula>0</formula>
    </cfRule>
  </conditionalFormatting>
  <conditionalFormatting sqref="H109">
    <cfRule type="cellIs" dxfId="13" priority="133" stopIfTrue="1" operator="equal">
      <formula>0</formula>
    </cfRule>
  </conditionalFormatting>
  <conditionalFormatting sqref="H123">
    <cfRule type="cellIs" dxfId="12" priority="132" stopIfTrue="1" operator="equal">
      <formula>0</formula>
    </cfRule>
  </conditionalFormatting>
  <conditionalFormatting sqref="H132">
    <cfRule type="cellIs" dxfId="11" priority="131" stopIfTrue="1" operator="equal">
      <formula>0</formula>
    </cfRule>
  </conditionalFormatting>
  <conditionalFormatting sqref="H150">
    <cfRule type="cellIs" dxfId="10" priority="130" stopIfTrue="1" operator="equal">
      <formula>0</formula>
    </cfRule>
  </conditionalFormatting>
  <conditionalFormatting sqref="H171">
    <cfRule type="cellIs" dxfId="9" priority="129" stopIfTrue="1" operator="equal">
      <formula>0</formula>
    </cfRule>
  </conditionalFormatting>
  <conditionalFormatting sqref="H188:H189">
    <cfRule type="cellIs" dxfId="8" priority="128" stopIfTrue="1" operator="equal">
      <formula>0</formula>
    </cfRule>
  </conditionalFormatting>
  <conditionalFormatting sqref="H198:H199">
    <cfRule type="cellIs" dxfId="7" priority="2" stopIfTrue="1" operator="equal">
      <formula>0</formula>
    </cfRule>
  </conditionalFormatting>
  <conditionalFormatting sqref="H207:H208">
    <cfRule type="cellIs" dxfId="6" priority="1" stopIfTrue="1" operator="equal">
      <formula>0</formula>
    </cfRule>
  </conditionalFormatting>
  <conditionalFormatting sqref="H246:H247">
    <cfRule type="cellIs" dxfId="5" priority="126" stopIfTrue="1" operator="equal">
      <formula>0</formula>
    </cfRule>
  </conditionalFormatting>
  <conditionalFormatting sqref="H258">
    <cfRule type="cellIs" dxfId="4" priority="4" stopIfTrue="1" operator="equal">
      <formula>0</formula>
    </cfRule>
  </conditionalFormatting>
  <conditionalFormatting sqref="H265">
    <cfRule type="cellIs" dxfId="3" priority="125" stopIfTrue="1" operator="equal">
      <formula>0</formula>
    </cfRule>
  </conditionalFormatting>
  <conditionalFormatting sqref="H270">
    <cfRule type="cellIs" dxfId="2" priority="124" stopIfTrue="1" operator="equal">
      <formula>0</formula>
    </cfRule>
  </conditionalFormatting>
  <printOptions horizontalCentered="1"/>
  <pageMargins left="0" right="0" top="0.59055118110236227" bottom="0" header="0" footer="0"/>
  <pageSetup paperSize="9" scale="60" fitToHeight="0" orientation="landscape" verticalDpi="4294967295" r:id="rId1"/>
  <headerFooter alignWithMargins="0">
    <oddFooter>Página &amp;P de &amp;N</oddFooter>
  </headerFooter>
  <rowBreaks count="7" manualBreakCount="7">
    <brk id="42" max="8" man="1"/>
    <brk id="79" max="8" man="1"/>
    <brk id="110" max="8" man="1"/>
    <brk id="145" max="8" man="1"/>
    <brk id="172" max="8" man="1"/>
    <brk id="208" max="8" man="1"/>
    <brk id="23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view="pageBreakPreview" topLeftCell="A43" zoomScaleNormal="100" zoomScaleSheetLayoutView="100" workbookViewId="0">
      <selection activeCell="J49" sqref="A49:J49"/>
    </sheetView>
  </sheetViews>
  <sheetFormatPr defaultRowHeight="13.2"/>
  <cols>
    <col min="1" max="1" width="10.8984375" style="82" customWidth="1"/>
    <col min="2" max="2" width="42.8984375" style="82" customWidth="1"/>
    <col min="3" max="3" width="18.59765625" style="82" customWidth="1"/>
    <col min="4" max="4" width="14.69921875" style="82" customWidth="1"/>
    <col min="5" max="10" width="14.09765625" style="82" customWidth="1"/>
    <col min="11" max="11" width="12.69921875" style="82" customWidth="1"/>
    <col min="12" max="256" width="8.796875" style="82"/>
    <col min="257" max="257" width="10.8984375" style="82" customWidth="1"/>
    <col min="258" max="258" width="42.8984375" style="82" customWidth="1"/>
    <col min="259" max="259" width="18.59765625" style="82" customWidth="1"/>
    <col min="260" max="260" width="14.69921875" style="82" customWidth="1"/>
    <col min="261" max="266" width="14.09765625" style="82" customWidth="1"/>
    <col min="267" max="267" width="12.69921875" style="82" customWidth="1"/>
    <col min="268" max="512" width="8.796875" style="82"/>
    <col min="513" max="513" width="10.8984375" style="82" customWidth="1"/>
    <col min="514" max="514" width="42.8984375" style="82" customWidth="1"/>
    <col min="515" max="515" width="18.59765625" style="82" customWidth="1"/>
    <col min="516" max="516" width="14.69921875" style="82" customWidth="1"/>
    <col min="517" max="522" width="14.09765625" style="82" customWidth="1"/>
    <col min="523" max="523" width="12.69921875" style="82" customWidth="1"/>
    <col min="524" max="768" width="8.796875" style="82"/>
    <col min="769" max="769" width="10.8984375" style="82" customWidth="1"/>
    <col min="770" max="770" width="42.8984375" style="82" customWidth="1"/>
    <col min="771" max="771" width="18.59765625" style="82" customWidth="1"/>
    <col min="772" max="772" width="14.69921875" style="82" customWidth="1"/>
    <col min="773" max="778" width="14.09765625" style="82" customWidth="1"/>
    <col min="779" max="779" width="12.69921875" style="82" customWidth="1"/>
    <col min="780" max="1024" width="8.796875" style="82"/>
    <col min="1025" max="1025" width="10.8984375" style="82" customWidth="1"/>
    <col min="1026" max="1026" width="42.8984375" style="82" customWidth="1"/>
    <col min="1027" max="1027" width="18.59765625" style="82" customWidth="1"/>
    <col min="1028" max="1028" width="14.69921875" style="82" customWidth="1"/>
    <col min="1029" max="1034" width="14.09765625" style="82" customWidth="1"/>
    <col min="1035" max="1035" width="12.69921875" style="82" customWidth="1"/>
    <col min="1036" max="1280" width="8.796875" style="82"/>
    <col min="1281" max="1281" width="10.8984375" style="82" customWidth="1"/>
    <col min="1282" max="1282" width="42.8984375" style="82" customWidth="1"/>
    <col min="1283" max="1283" width="18.59765625" style="82" customWidth="1"/>
    <col min="1284" max="1284" width="14.69921875" style="82" customWidth="1"/>
    <col min="1285" max="1290" width="14.09765625" style="82" customWidth="1"/>
    <col min="1291" max="1291" width="12.69921875" style="82" customWidth="1"/>
    <col min="1292" max="1536" width="8.796875" style="82"/>
    <col min="1537" max="1537" width="10.8984375" style="82" customWidth="1"/>
    <col min="1538" max="1538" width="42.8984375" style="82" customWidth="1"/>
    <col min="1539" max="1539" width="18.59765625" style="82" customWidth="1"/>
    <col min="1540" max="1540" width="14.69921875" style="82" customWidth="1"/>
    <col min="1541" max="1546" width="14.09765625" style="82" customWidth="1"/>
    <col min="1547" max="1547" width="12.69921875" style="82" customWidth="1"/>
    <col min="1548" max="1792" width="8.796875" style="82"/>
    <col min="1793" max="1793" width="10.8984375" style="82" customWidth="1"/>
    <col min="1794" max="1794" width="42.8984375" style="82" customWidth="1"/>
    <col min="1795" max="1795" width="18.59765625" style="82" customWidth="1"/>
    <col min="1796" max="1796" width="14.69921875" style="82" customWidth="1"/>
    <col min="1797" max="1802" width="14.09765625" style="82" customWidth="1"/>
    <col min="1803" max="1803" width="12.69921875" style="82" customWidth="1"/>
    <col min="1804" max="2048" width="8.796875" style="82"/>
    <col min="2049" max="2049" width="10.8984375" style="82" customWidth="1"/>
    <col min="2050" max="2050" width="42.8984375" style="82" customWidth="1"/>
    <col min="2051" max="2051" width="18.59765625" style="82" customWidth="1"/>
    <col min="2052" max="2052" width="14.69921875" style="82" customWidth="1"/>
    <col min="2053" max="2058" width="14.09765625" style="82" customWidth="1"/>
    <col min="2059" max="2059" width="12.69921875" style="82" customWidth="1"/>
    <col min="2060" max="2304" width="8.796875" style="82"/>
    <col min="2305" max="2305" width="10.8984375" style="82" customWidth="1"/>
    <col min="2306" max="2306" width="42.8984375" style="82" customWidth="1"/>
    <col min="2307" max="2307" width="18.59765625" style="82" customWidth="1"/>
    <col min="2308" max="2308" width="14.69921875" style="82" customWidth="1"/>
    <col min="2309" max="2314" width="14.09765625" style="82" customWidth="1"/>
    <col min="2315" max="2315" width="12.69921875" style="82" customWidth="1"/>
    <col min="2316" max="2560" width="8.796875" style="82"/>
    <col min="2561" max="2561" width="10.8984375" style="82" customWidth="1"/>
    <col min="2562" max="2562" width="42.8984375" style="82" customWidth="1"/>
    <col min="2563" max="2563" width="18.59765625" style="82" customWidth="1"/>
    <col min="2564" max="2564" width="14.69921875" style="82" customWidth="1"/>
    <col min="2565" max="2570" width="14.09765625" style="82" customWidth="1"/>
    <col min="2571" max="2571" width="12.69921875" style="82" customWidth="1"/>
    <col min="2572" max="2816" width="8.796875" style="82"/>
    <col min="2817" max="2817" width="10.8984375" style="82" customWidth="1"/>
    <col min="2818" max="2818" width="42.8984375" style="82" customWidth="1"/>
    <col min="2819" max="2819" width="18.59765625" style="82" customWidth="1"/>
    <col min="2820" max="2820" width="14.69921875" style="82" customWidth="1"/>
    <col min="2821" max="2826" width="14.09765625" style="82" customWidth="1"/>
    <col min="2827" max="2827" width="12.69921875" style="82" customWidth="1"/>
    <col min="2828" max="3072" width="8.796875" style="82"/>
    <col min="3073" max="3073" width="10.8984375" style="82" customWidth="1"/>
    <col min="3074" max="3074" width="42.8984375" style="82" customWidth="1"/>
    <col min="3075" max="3075" width="18.59765625" style="82" customWidth="1"/>
    <col min="3076" max="3076" width="14.69921875" style="82" customWidth="1"/>
    <col min="3077" max="3082" width="14.09765625" style="82" customWidth="1"/>
    <col min="3083" max="3083" width="12.69921875" style="82" customWidth="1"/>
    <col min="3084" max="3328" width="8.796875" style="82"/>
    <col min="3329" max="3329" width="10.8984375" style="82" customWidth="1"/>
    <col min="3330" max="3330" width="42.8984375" style="82" customWidth="1"/>
    <col min="3331" max="3331" width="18.59765625" style="82" customWidth="1"/>
    <col min="3332" max="3332" width="14.69921875" style="82" customWidth="1"/>
    <col min="3333" max="3338" width="14.09765625" style="82" customWidth="1"/>
    <col min="3339" max="3339" width="12.69921875" style="82" customWidth="1"/>
    <col min="3340" max="3584" width="8.796875" style="82"/>
    <col min="3585" max="3585" width="10.8984375" style="82" customWidth="1"/>
    <col min="3586" max="3586" width="42.8984375" style="82" customWidth="1"/>
    <col min="3587" max="3587" width="18.59765625" style="82" customWidth="1"/>
    <col min="3588" max="3588" width="14.69921875" style="82" customWidth="1"/>
    <col min="3589" max="3594" width="14.09765625" style="82" customWidth="1"/>
    <col min="3595" max="3595" width="12.69921875" style="82" customWidth="1"/>
    <col min="3596" max="3840" width="8.796875" style="82"/>
    <col min="3841" max="3841" width="10.8984375" style="82" customWidth="1"/>
    <col min="3842" max="3842" width="42.8984375" style="82" customWidth="1"/>
    <col min="3843" max="3843" width="18.59765625" style="82" customWidth="1"/>
    <col min="3844" max="3844" width="14.69921875" style="82" customWidth="1"/>
    <col min="3845" max="3850" width="14.09765625" style="82" customWidth="1"/>
    <col min="3851" max="3851" width="12.69921875" style="82" customWidth="1"/>
    <col min="3852" max="4096" width="8.796875" style="82"/>
    <col min="4097" max="4097" width="10.8984375" style="82" customWidth="1"/>
    <col min="4098" max="4098" width="42.8984375" style="82" customWidth="1"/>
    <col min="4099" max="4099" width="18.59765625" style="82" customWidth="1"/>
    <col min="4100" max="4100" width="14.69921875" style="82" customWidth="1"/>
    <col min="4101" max="4106" width="14.09765625" style="82" customWidth="1"/>
    <col min="4107" max="4107" width="12.69921875" style="82" customWidth="1"/>
    <col min="4108" max="4352" width="8.796875" style="82"/>
    <col min="4353" max="4353" width="10.8984375" style="82" customWidth="1"/>
    <col min="4354" max="4354" width="42.8984375" style="82" customWidth="1"/>
    <col min="4355" max="4355" width="18.59765625" style="82" customWidth="1"/>
    <col min="4356" max="4356" width="14.69921875" style="82" customWidth="1"/>
    <col min="4357" max="4362" width="14.09765625" style="82" customWidth="1"/>
    <col min="4363" max="4363" width="12.69921875" style="82" customWidth="1"/>
    <col min="4364" max="4608" width="8.796875" style="82"/>
    <col min="4609" max="4609" width="10.8984375" style="82" customWidth="1"/>
    <col min="4610" max="4610" width="42.8984375" style="82" customWidth="1"/>
    <col min="4611" max="4611" width="18.59765625" style="82" customWidth="1"/>
    <col min="4612" max="4612" width="14.69921875" style="82" customWidth="1"/>
    <col min="4613" max="4618" width="14.09765625" style="82" customWidth="1"/>
    <col min="4619" max="4619" width="12.69921875" style="82" customWidth="1"/>
    <col min="4620" max="4864" width="8.796875" style="82"/>
    <col min="4865" max="4865" width="10.8984375" style="82" customWidth="1"/>
    <col min="4866" max="4866" width="42.8984375" style="82" customWidth="1"/>
    <col min="4867" max="4867" width="18.59765625" style="82" customWidth="1"/>
    <col min="4868" max="4868" width="14.69921875" style="82" customWidth="1"/>
    <col min="4869" max="4874" width="14.09765625" style="82" customWidth="1"/>
    <col min="4875" max="4875" width="12.69921875" style="82" customWidth="1"/>
    <col min="4876" max="5120" width="8.796875" style="82"/>
    <col min="5121" max="5121" width="10.8984375" style="82" customWidth="1"/>
    <col min="5122" max="5122" width="42.8984375" style="82" customWidth="1"/>
    <col min="5123" max="5123" width="18.59765625" style="82" customWidth="1"/>
    <col min="5124" max="5124" width="14.69921875" style="82" customWidth="1"/>
    <col min="5125" max="5130" width="14.09765625" style="82" customWidth="1"/>
    <col min="5131" max="5131" width="12.69921875" style="82" customWidth="1"/>
    <col min="5132" max="5376" width="8.796875" style="82"/>
    <col min="5377" max="5377" width="10.8984375" style="82" customWidth="1"/>
    <col min="5378" max="5378" width="42.8984375" style="82" customWidth="1"/>
    <col min="5379" max="5379" width="18.59765625" style="82" customWidth="1"/>
    <col min="5380" max="5380" width="14.69921875" style="82" customWidth="1"/>
    <col min="5381" max="5386" width="14.09765625" style="82" customWidth="1"/>
    <col min="5387" max="5387" width="12.69921875" style="82" customWidth="1"/>
    <col min="5388" max="5632" width="8.796875" style="82"/>
    <col min="5633" max="5633" width="10.8984375" style="82" customWidth="1"/>
    <col min="5634" max="5634" width="42.8984375" style="82" customWidth="1"/>
    <col min="5635" max="5635" width="18.59765625" style="82" customWidth="1"/>
    <col min="5636" max="5636" width="14.69921875" style="82" customWidth="1"/>
    <col min="5637" max="5642" width="14.09765625" style="82" customWidth="1"/>
    <col min="5643" max="5643" width="12.69921875" style="82" customWidth="1"/>
    <col min="5644" max="5888" width="8.796875" style="82"/>
    <col min="5889" max="5889" width="10.8984375" style="82" customWidth="1"/>
    <col min="5890" max="5890" width="42.8984375" style="82" customWidth="1"/>
    <col min="5891" max="5891" width="18.59765625" style="82" customWidth="1"/>
    <col min="5892" max="5892" width="14.69921875" style="82" customWidth="1"/>
    <col min="5893" max="5898" width="14.09765625" style="82" customWidth="1"/>
    <col min="5899" max="5899" width="12.69921875" style="82" customWidth="1"/>
    <col min="5900" max="6144" width="8.796875" style="82"/>
    <col min="6145" max="6145" width="10.8984375" style="82" customWidth="1"/>
    <col min="6146" max="6146" width="42.8984375" style="82" customWidth="1"/>
    <col min="6147" max="6147" width="18.59765625" style="82" customWidth="1"/>
    <col min="6148" max="6148" width="14.69921875" style="82" customWidth="1"/>
    <col min="6149" max="6154" width="14.09765625" style="82" customWidth="1"/>
    <col min="6155" max="6155" width="12.69921875" style="82" customWidth="1"/>
    <col min="6156" max="6400" width="8.796875" style="82"/>
    <col min="6401" max="6401" width="10.8984375" style="82" customWidth="1"/>
    <col min="6402" max="6402" width="42.8984375" style="82" customWidth="1"/>
    <col min="6403" max="6403" width="18.59765625" style="82" customWidth="1"/>
    <col min="6404" max="6404" width="14.69921875" style="82" customWidth="1"/>
    <col min="6405" max="6410" width="14.09765625" style="82" customWidth="1"/>
    <col min="6411" max="6411" width="12.69921875" style="82" customWidth="1"/>
    <col min="6412" max="6656" width="8.796875" style="82"/>
    <col min="6657" max="6657" width="10.8984375" style="82" customWidth="1"/>
    <col min="6658" max="6658" width="42.8984375" style="82" customWidth="1"/>
    <col min="6659" max="6659" width="18.59765625" style="82" customWidth="1"/>
    <col min="6660" max="6660" width="14.69921875" style="82" customWidth="1"/>
    <col min="6661" max="6666" width="14.09765625" style="82" customWidth="1"/>
    <col min="6667" max="6667" width="12.69921875" style="82" customWidth="1"/>
    <col min="6668" max="6912" width="8.796875" style="82"/>
    <col min="6913" max="6913" width="10.8984375" style="82" customWidth="1"/>
    <col min="6914" max="6914" width="42.8984375" style="82" customWidth="1"/>
    <col min="6915" max="6915" width="18.59765625" style="82" customWidth="1"/>
    <col min="6916" max="6916" width="14.69921875" style="82" customWidth="1"/>
    <col min="6917" max="6922" width="14.09765625" style="82" customWidth="1"/>
    <col min="6923" max="6923" width="12.69921875" style="82" customWidth="1"/>
    <col min="6924" max="7168" width="8.796875" style="82"/>
    <col min="7169" max="7169" width="10.8984375" style="82" customWidth="1"/>
    <col min="7170" max="7170" width="42.8984375" style="82" customWidth="1"/>
    <col min="7171" max="7171" width="18.59765625" style="82" customWidth="1"/>
    <col min="7172" max="7172" width="14.69921875" style="82" customWidth="1"/>
    <col min="7173" max="7178" width="14.09765625" style="82" customWidth="1"/>
    <col min="7179" max="7179" width="12.69921875" style="82" customWidth="1"/>
    <col min="7180" max="7424" width="8.796875" style="82"/>
    <col min="7425" max="7425" width="10.8984375" style="82" customWidth="1"/>
    <col min="7426" max="7426" width="42.8984375" style="82" customWidth="1"/>
    <col min="7427" max="7427" width="18.59765625" style="82" customWidth="1"/>
    <col min="7428" max="7428" width="14.69921875" style="82" customWidth="1"/>
    <col min="7429" max="7434" width="14.09765625" style="82" customWidth="1"/>
    <col min="7435" max="7435" width="12.69921875" style="82" customWidth="1"/>
    <col min="7436" max="7680" width="8.796875" style="82"/>
    <col min="7681" max="7681" width="10.8984375" style="82" customWidth="1"/>
    <col min="7682" max="7682" width="42.8984375" style="82" customWidth="1"/>
    <col min="7683" max="7683" width="18.59765625" style="82" customWidth="1"/>
    <col min="7684" max="7684" width="14.69921875" style="82" customWidth="1"/>
    <col min="7685" max="7690" width="14.09765625" style="82" customWidth="1"/>
    <col min="7691" max="7691" width="12.69921875" style="82" customWidth="1"/>
    <col min="7692" max="7936" width="8.796875" style="82"/>
    <col min="7937" max="7937" width="10.8984375" style="82" customWidth="1"/>
    <col min="7938" max="7938" width="42.8984375" style="82" customWidth="1"/>
    <col min="7939" max="7939" width="18.59765625" style="82" customWidth="1"/>
    <col min="7940" max="7940" width="14.69921875" style="82" customWidth="1"/>
    <col min="7941" max="7946" width="14.09765625" style="82" customWidth="1"/>
    <col min="7947" max="7947" width="12.69921875" style="82" customWidth="1"/>
    <col min="7948" max="8192" width="8.796875" style="82"/>
    <col min="8193" max="8193" width="10.8984375" style="82" customWidth="1"/>
    <col min="8194" max="8194" width="42.8984375" style="82" customWidth="1"/>
    <col min="8195" max="8195" width="18.59765625" style="82" customWidth="1"/>
    <col min="8196" max="8196" width="14.69921875" style="82" customWidth="1"/>
    <col min="8197" max="8202" width="14.09765625" style="82" customWidth="1"/>
    <col min="8203" max="8203" width="12.69921875" style="82" customWidth="1"/>
    <col min="8204" max="8448" width="8.796875" style="82"/>
    <col min="8449" max="8449" width="10.8984375" style="82" customWidth="1"/>
    <col min="8450" max="8450" width="42.8984375" style="82" customWidth="1"/>
    <col min="8451" max="8451" width="18.59765625" style="82" customWidth="1"/>
    <col min="8452" max="8452" width="14.69921875" style="82" customWidth="1"/>
    <col min="8453" max="8458" width="14.09765625" style="82" customWidth="1"/>
    <col min="8459" max="8459" width="12.69921875" style="82" customWidth="1"/>
    <col min="8460" max="8704" width="8.796875" style="82"/>
    <col min="8705" max="8705" width="10.8984375" style="82" customWidth="1"/>
    <col min="8706" max="8706" width="42.8984375" style="82" customWidth="1"/>
    <col min="8707" max="8707" width="18.59765625" style="82" customWidth="1"/>
    <col min="8708" max="8708" width="14.69921875" style="82" customWidth="1"/>
    <col min="8709" max="8714" width="14.09765625" style="82" customWidth="1"/>
    <col min="8715" max="8715" width="12.69921875" style="82" customWidth="1"/>
    <col min="8716" max="8960" width="8.796875" style="82"/>
    <col min="8961" max="8961" width="10.8984375" style="82" customWidth="1"/>
    <col min="8962" max="8962" width="42.8984375" style="82" customWidth="1"/>
    <col min="8963" max="8963" width="18.59765625" style="82" customWidth="1"/>
    <col min="8964" max="8964" width="14.69921875" style="82" customWidth="1"/>
    <col min="8965" max="8970" width="14.09765625" style="82" customWidth="1"/>
    <col min="8971" max="8971" width="12.69921875" style="82" customWidth="1"/>
    <col min="8972" max="9216" width="8.796875" style="82"/>
    <col min="9217" max="9217" width="10.8984375" style="82" customWidth="1"/>
    <col min="9218" max="9218" width="42.8984375" style="82" customWidth="1"/>
    <col min="9219" max="9219" width="18.59765625" style="82" customWidth="1"/>
    <col min="9220" max="9220" width="14.69921875" style="82" customWidth="1"/>
    <col min="9221" max="9226" width="14.09765625" style="82" customWidth="1"/>
    <col min="9227" max="9227" width="12.69921875" style="82" customWidth="1"/>
    <col min="9228" max="9472" width="8.796875" style="82"/>
    <col min="9473" max="9473" width="10.8984375" style="82" customWidth="1"/>
    <col min="9474" max="9474" width="42.8984375" style="82" customWidth="1"/>
    <col min="9475" max="9475" width="18.59765625" style="82" customWidth="1"/>
    <col min="9476" max="9476" width="14.69921875" style="82" customWidth="1"/>
    <col min="9477" max="9482" width="14.09765625" style="82" customWidth="1"/>
    <col min="9483" max="9483" width="12.69921875" style="82" customWidth="1"/>
    <col min="9484" max="9728" width="8.796875" style="82"/>
    <col min="9729" max="9729" width="10.8984375" style="82" customWidth="1"/>
    <col min="9730" max="9730" width="42.8984375" style="82" customWidth="1"/>
    <col min="9731" max="9731" width="18.59765625" style="82" customWidth="1"/>
    <col min="9732" max="9732" width="14.69921875" style="82" customWidth="1"/>
    <col min="9733" max="9738" width="14.09765625" style="82" customWidth="1"/>
    <col min="9739" max="9739" width="12.69921875" style="82" customWidth="1"/>
    <col min="9740" max="9984" width="8.796875" style="82"/>
    <col min="9985" max="9985" width="10.8984375" style="82" customWidth="1"/>
    <col min="9986" max="9986" width="42.8984375" style="82" customWidth="1"/>
    <col min="9987" max="9987" width="18.59765625" style="82" customWidth="1"/>
    <col min="9988" max="9988" width="14.69921875" style="82" customWidth="1"/>
    <col min="9989" max="9994" width="14.09765625" style="82" customWidth="1"/>
    <col min="9995" max="9995" width="12.69921875" style="82" customWidth="1"/>
    <col min="9996" max="10240" width="8.796875" style="82"/>
    <col min="10241" max="10241" width="10.8984375" style="82" customWidth="1"/>
    <col min="10242" max="10242" width="42.8984375" style="82" customWidth="1"/>
    <col min="10243" max="10243" width="18.59765625" style="82" customWidth="1"/>
    <col min="10244" max="10244" width="14.69921875" style="82" customWidth="1"/>
    <col min="10245" max="10250" width="14.09765625" style="82" customWidth="1"/>
    <col min="10251" max="10251" width="12.69921875" style="82" customWidth="1"/>
    <col min="10252" max="10496" width="8.796875" style="82"/>
    <col min="10497" max="10497" width="10.8984375" style="82" customWidth="1"/>
    <col min="10498" max="10498" width="42.8984375" style="82" customWidth="1"/>
    <col min="10499" max="10499" width="18.59765625" style="82" customWidth="1"/>
    <col min="10500" max="10500" width="14.69921875" style="82" customWidth="1"/>
    <col min="10501" max="10506" width="14.09765625" style="82" customWidth="1"/>
    <col min="10507" max="10507" width="12.69921875" style="82" customWidth="1"/>
    <col min="10508" max="10752" width="8.796875" style="82"/>
    <col min="10753" max="10753" width="10.8984375" style="82" customWidth="1"/>
    <col min="10754" max="10754" width="42.8984375" style="82" customWidth="1"/>
    <col min="10755" max="10755" width="18.59765625" style="82" customWidth="1"/>
    <col min="10756" max="10756" width="14.69921875" style="82" customWidth="1"/>
    <col min="10757" max="10762" width="14.09765625" style="82" customWidth="1"/>
    <col min="10763" max="10763" width="12.69921875" style="82" customWidth="1"/>
    <col min="10764" max="11008" width="8.796875" style="82"/>
    <col min="11009" max="11009" width="10.8984375" style="82" customWidth="1"/>
    <col min="11010" max="11010" width="42.8984375" style="82" customWidth="1"/>
    <col min="11011" max="11011" width="18.59765625" style="82" customWidth="1"/>
    <col min="11012" max="11012" width="14.69921875" style="82" customWidth="1"/>
    <col min="11013" max="11018" width="14.09765625" style="82" customWidth="1"/>
    <col min="11019" max="11019" width="12.69921875" style="82" customWidth="1"/>
    <col min="11020" max="11264" width="8.796875" style="82"/>
    <col min="11265" max="11265" width="10.8984375" style="82" customWidth="1"/>
    <col min="11266" max="11266" width="42.8984375" style="82" customWidth="1"/>
    <col min="11267" max="11267" width="18.59765625" style="82" customWidth="1"/>
    <col min="11268" max="11268" width="14.69921875" style="82" customWidth="1"/>
    <col min="11269" max="11274" width="14.09765625" style="82" customWidth="1"/>
    <col min="11275" max="11275" width="12.69921875" style="82" customWidth="1"/>
    <col min="11276" max="11520" width="8.796875" style="82"/>
    <col min="11521" max="11521" width="10.8984375" style="82" customWidth="1"/>
    <col min="11522" max="11522" width="42.8984375" style="82" customWidth="1"/>
    <col min="11523" max="11523" width="18.59765625" style="82" customWidth="1"/>
    <col min="11524" max="11524" width="14.69921875" style="82" customWidth="1"/>
    <col min="11525" max="11530" width="14.09765625" style="82" customWidth="1"/>
    <col min="11531" max="11531" width="12.69921875" style="82" customWidth="1"/>
    <col min="11532" max="11776" width="8.796875" style="82"/>
    <col min="11777" max="11777" width="10.8984375" style="82" customWidth="1"/>
    <col min="11778" max="11778" width="42.8984375" style="82" customWidth="1"/>
    <col min="11779" max="11779" width="18.59765625" style="82" customWidth="1"/>
    <col min="11780" max="11780" width="14.69921875" style="82" customWidth="1"/>
    <col min="11781" max="11786" width="14.09765625" style="82" customWidth="1"/>
    <col min="11787" max="11787" width="12.69921875" style="82" customWidth="1"/>
    <col min="11788" max="12032" width="8.796875" style="82"/>
    <col min="12033" max="12033" width="10.8984375" style="82" customWidth="1"/>
    <col min="12034" max="12034" width="42.8984375" style="82" customWidth="1"/>
    <col min="12035" max="12035" width="18.59765625" style="82" customWidth="1"/>
    <col min="12036" max="12036" width="14.69921875" style="82" customWidth="1"/>
    <col min="12037" max="12042" width="14.09765625" style="82" customWidth="1"/>
    <col min="12043" max="12043" width="12.69921875" style="82" customWidth="1"/>
    <col min="12044" max="12288" width="8.796875" style="82"/>
    <col min="12289" max="12289" width="10.8984375" style="82" customWidth="1"/>
    <col min="12290" max="12290" width="42.8984375" style="82" customWidth="1"/>
    <col min="12291" max="12291" width="18.59765625" style="82" customWidth="1"/>
    <col min="12292" max="12292" width="14.69921875" style="82" customWidth="1"/>
    <col min="12293" max="12298" width="14.09765625" style="82" customWidth="1"/>
    <col min="12299" max="12299" width="12.69921875" style="82" customWidth="1"/>
    <col min="12300" max="12544" width="8.796875" style="82"/>
    <col min="12545" max="12545" width="10.8984375" style="82" customWidth="1"/>
    <col min="12546" max="12546" width="42.8984375" style="82" customWidth="1"/>
    <col min="12547" max="12547" width="18.59765625" style="82" customWidth="1"/>
    <col min="12548" max="12548" width="14.69921875" style="82" customWidth="1"/>
    <col min="12549" max="12554" width="14.09765625" style="82" customWidth="1"/>
    <col min="12555" max="12555" width="12.69921875" style="82" customWidth="1"/>
    <col min="12556" max="12800" width="8.796875" style="82"/>
    <col min="12801" max="12801" width="10.8984375" style="82" customWidth="1"/>
    <col min="12802" max="12802" width="42.8984375" style="82" customWidth="1"/>
    <col min="12803" max="12803" width="18.59765625" style="82" customWidth="1"/>
    <col min="12804" max="12804" width="14.69921875" style="82" customWidth="1"/>
    <col min="12805" max="12810" width="14.09765625" style="82" customWidth="1"/>
    <col min="12811" max="12811" width="12.69921875" style="82" customWidth="1"/>
    <col min="12812" max="13056" width="8.796875" style="82"/>
    <col min="13057" max="13057" width="10.8984375" style="82" customWidth="1"/>
    <col min="13058" max="13058" width="42.8984375" style="82" customWidth="1"/>
    <col min="13059" max="13059" width="18.59765625" style="82" customWidth="1"/>
    <col min="13060" max="13060" width="14.69921875" style="82" customWidth="1"/>
    <col min="13061" max="13066" width="14.09765625" style="82" customWidth="1"/>
    <col min="13067" max="13067" width="12.69921875" style="82" customWidth="1"/>
    <col min="13068" max="13312" width="8.796875" style="82"/>
    <col min="13313" max="13313" width="10.8984375" style="82" customWidth="1"/>
    <col min="13314" max="13314" width="42.8984375" style="82" customWidth="1"/>
    <col min="13315" max="13315" width="18.59765625" style="82" customWidth="1"/>
    <col min="13316" max="13316" width="14.69921875" style="82" customWidth="1"/>
    <col min="13317" max="13322" width="14.09765625" style="82" customWidth="1"/>
    <col min="13323" max="13323" width="12.69921875" style="82" customWidth="1"/>
    <col min="13324" max="13568" width="8.796875" style="82"/>
    <col min="13569" max="13569" width="10.8984375" style="82" customWidth="1"/>
    <col min="13570" max="13570" width="42.8984375" style="82" customWidth="1"/>
    <col min="13571" max="13571" width="18.59765625" style="82" customWidth="1"/>
    <col min="13572" max="13572" width="14.69921875" style="82" customWidth="1"/>
    <col min="13573" max="13578" width="14.09765625" style="82" customWidth="1"/>
    <col min="13579" max="13579" width="12.69921875" style="82" customWidth="1"/>
    <col min="13580" max="13824" width="8.796875" style="82"/>
    <col min="13825" max="13825" width="10.8984375" style="82" customWidth="1"/>
    <col min="13826" max="13826" width="42.8984375" style="82" customWidth="1"/>
    <col min="13827" max="13827" width="18.59765625" style="82" customWidth="1"/>
    <col min="13828" max="13828" width="14.69921875" style="82" customWidth="1"/>
    <col min="13829" max="13834" width="14.09765625" style="82" customWidth="1"/>
    <col min="13835" max="13835" width="12.69921875" style="82" customWidth="1"/>
    <col min="13836" max="14080" width="8.796875" style="82"/>
    <col min="14081" max="14081" width="10.8984375" style="82" customWidth="1"/>
    <col min="14082" max="14082" width="42.8984375" style="82" customWidth="1"/>
    <col min="14083" max="14083" width="18.59765625" style="82" customWidth="1"/>
    <col min="14084" max="14084" width="14.69921875" style="82" customWidth="1"/>
    <col min="14085" max="14090" width="14.09765625" style="82" customWidth="1"/>
    <col min="14091" max="14091" width="12.69921875" style="82" customWidth="1"/>
    <col min="14092" max="14336" width="8.796875" style="82"/>
    <col min="14337" max="14337" width="10.8984375" style="82" customWidth="1"/>
    <col min="14338" max="14338" width="42.8984375" style="82" customWidth="1"/>
    <col min="14339" max="14339" width="18.59765625" style="82" customWidth="1"/>
    <col min="14340" max="14340" width="14.69921875" style="82" customWidth="1"/>
    <col min="14341" max="14346" width="14.09765625" style="82" customWidth="1"/>
    <col min="14347" max="14347" width="12.69921875" style="82" customWidth="1"/>
    <col min="14348" max="14592" width="8.796875" style="82"/>
    <col min="14593" max="14593" width="10.8984375" style="82" customWidth="1"/>
    <col min="14594" max="14594" width="42.8984375" style="82" customWidth="1"/>
    <col min="14595" max="14595" width="18.59765625" style="82" customWidth="1"/>
    <col min="14596" max="14596" width="14.69921875" style="82" customWidth="1"/>
    <col min="14597" max="14602" width="14.09765625" style="82" customWidth="1"/>
    <col min="14603" max="14603" width="12.69921875" style="82" customWidth="1"/>
    <col min="14604" max="14848" width="8.796875" style="82"/>
    <col min="14849" max="14849" width="10.8984375" style="82" customWidth="1"/>
    <col min="14850" max="14850" width="42.8984375" style="82" customWidth="1"/>
    <col min="14851" max="14851" width="18.59765625" style="82" customWidth="1"/>
    <col min="14852" max="14852" width="14.69921875" style="82" customWidth="1"/>
    <col min="14853" max="14858" width="14.09765625" style="82" customWidth="1"/>
    <col min="14859" max="14859" width="12.69921875" style="82" customWidth="1"/>
    <col min="14860" max="15104" width="8.796875" style="82"/>
    <col min="15105" max="15105" width="10.8984375" style="82" customWidth="1"/>
    <col min="15106" max="15106" width="42.8984375" style="82" customWidth="1"/>
    <col min="15107" max="15107" width="18.59765625" style="82" customWidth="1"/>
    <col min="15108" max="15108" width="14.69921875" style="82" customWidth="1"/>
    <col min="15109" max="15114" width="14.09765625" style="82" customWidth="1"/>
    <col min="15115" max="15115" width="12.69921875" style="82" customWidth="1"/>
    <col min="15116" max="15360" width="8.796875" style="82"/>
    <col min="15361" max="15361" width="10.8984375" style="82" customWidth="1"/>
    <col min="15362" max="15362" width="42.8984375" style="82" customWidth="1"/>
    <col min="15363" max="15363" width="18.59765625" style="82" customWidth="1"/>
    <col min="15364" max="15364" width="14.69921875" style="82" customWidth="1"/>
    <col min="15365" max="15370" width="14.09765625" style="82" customWidth="1"/>
    <col min="15371" max="15371" width="12.69921875" style="82" customWidth="1"/>
    <col min="15372" max="15616" width="8.796875" style="82"/>
    <col min="15617" max="15617" width="10.8984375" style="82" customWidth="1"/>
    <col min="15618" max="15618" width="42.8984375" style="82" customWidth="1"/>
    <col min="15619" max="15619" width="18.59765625" style="82" customWidth="1"/>
    <col min="15620" max="15620" width="14.69921875" style="82" customWidth="1"/>
    <col min="15621" max="15626" width="14.09765625" style="82" customWidth="1"/>
    <col min="15627" max="15627" width="12.69921875" style="82" customWidth="1"/>
    <col min="15628" max="15872" width="8.796875" style="82"/>
    <col min="15873" max="15873" width="10.8984375" style="82" customWidth="1"/>
    <col min="15874" max="15874" width="42.8984375" style="82" customWidth="1"/>
    <col min="15875" max="15875" width="18.59765625" style="82" customWidth="1"/>
    <col min="15876" max="15876" width="14.69921875" style="82" customWidth="1"/>
    <col min="15877" max="15882" width="14.09765625" style="82" customWidth="1"/>
    <col min="15883" max="15883" width="12.69921875" style="82" customWidth="1"/>
    <col min="15884" max="16128" width="8.796875" style="82"/>
    <col min="16129" max="16129" width="10.8984375" style="82" customWidth="1"/>
    <col min="16130" max="16130" width="42.8984375" style="82" customWidth="1"/>
    <col min="16131" max="16131" width="18.59765625" style="82" customWidth="1"/>
    <col min="16132" max="16132" width="14.69921875" style="82" customWidth="1"/>
    <col min="16133" max="16138" width="14.09765625" style="82" customWidth="1"/>
    <col min="16139" max="16139" width="12.69921875" style="82" customWidth="1"/>
    <col min="16140" max="16384" width="8.796875" style="82"/>
  </cols>
  <sheetData>
    <row r="1" spans="1:11" ht="16.2" thickBot="1">
      <c r="A1" s="575" t="s">
        <v>432</v>
      </c>
      <c r="B1" s="576"/>
      <c r="C1" s="576"/>
      <c r="D1" s="576"/>
      <c r="E1" s="576"/>
      <c r="F1" s="576"/>
      <c r="G1" s="576"/>
      <c r="H1" s="576"/>
      <c r="I1" s="576"/>
      <c r="J1" s="577"/>
    </row>
    <row r="2" spans="1:11" ht="8.1" customHeight="1" thickBot="1">
      <c r="A2" s="150"/>
      <c r="B2" s="151"/>
      <c r="C2" s="152"/>
      <c r="D2" s="152"/>
      <c r="E2" s="151"/>
      <c r="F2" s="151"/>
      <c r="G2" s="151"/>
      <c r="H2" s="151"/>
      <c r="I2" s="151"/>
      <c r="J2" s="506"/>
    </row>
    <row r="3" spans="1:11" ht="15" customHeight="1" thickBot="1">
      <c r="A3" s="578" t="s">
        <v>433</v>
      </c>
      <c r="B3" s="579"/>
      <c r="C3" s="579"/>
      <c r="D3" s="579"/>
      <c r="E3" s="579"/>
      <c r="F3" s="579"/>
      <c r="G3" s="579"/>
      <c r="H3" s="579"/>
      <c r="I3" s="579"/>
      <c r="J3" s="580"/>
    </row>
    <row r="4" spans="1:11" ht="25.5" customHeight="1">
      <c r="A4" s="581" t="str">
        <f>'2 SALAS - 127V_BLOCOS'!A2:E2</f>
        <v>PREFEITURA: Prefeitura Municipal de Senhora dos Remédios - MG</v>
      </c>
      <c r="B4" s="582"/>
      <c r="C4" s="153" t="s">
        <v>434</v>
      </c>
      <c r="D4" s="583">
        <f>'2 SALAS - 127V_BLOCOS'!I272</f>
        <v>520869.00664851035</v>
      </c>
      <c r="E4" s="584"/>
      <c r="F4" s="585" t="str">
        <f>'2 SALAS - 127V_BLOCOS'!F3:I3</f>
        <v>DATA: 31/07/2023</v>
      </c>
      <c r="G4" s="586"/>
      <c r="H4" s="586"/>
      <c r="I4" s="586"/>
      <c r="J4" s="587"/>
    </row>
    <row r="5" spans="1:11" ht="27.6" customHeight="1" thickBot="1">
      <c r="A5" s="568" t="str">
        <f>'2 SALAS - 127V_BLOCOS'!A3:E3</f>
        <v xml:space="preserve">OBRA: CONSTRUÇÃO DE ESCOLA DE 2 SALAS DE AULA </v>
      </c>
      <c r="B5" s="569"/>
      <c r="C5" s="570" t="s">
        <v>431</v>
      </c>
      <c r="D5" s="571"/>
      <c r="E5" s="569"/>
      <c r="F5" s="572" t="s">
        <v>446</v>
      </c>
      <c r="G5" s="573"/>
      <c r="H5" s="573"/>
      <c r="I5" s="573"/>
      <c r="J5" s="574"/>
    </row>
    <row r="6" spans="1:11" ht="13.8" thickBot="1">
      <c r="A6" s="154" t="s">
        <v>19</v>
      </c>
      <c r="B6" s="155" t="s">
        <v>435</v>
      </c>
      <c r="C6" s="156" t="s">
        <v>436</v>
      </c>
      <c r="D6" s="156" t="s">
        <v>437</v>
      </c>
      <c r="E6" s="155" t="s">
        <v>438</v>
      </c>
      <c r="F6" s="157" t="s">
        <v>439</v>
      </c>
      <c r="G6" s="157" t="s">
        <v>440</v>
      </c>
      <c r="H6" s="157" t="s">
        <v>441</v>
      </c>
      <c r="I6" s="157" t="s">
        <v>723</v>
      </c>
      <c r="J6" s="507" t="s">
        <v>724</v>
      </c>
    </row>
    <row r="7" spans="1:11">
      <c r="A7" s="563">
        <v>1</v>
      </c>
      <c r="B7" s="565" t="str">
        <f>'2 SALAS - 127V_BLOCOS'!D9</f>
        <v>SERVIÇOS PRELIMINARES</v>
      </c>
      <c r="C7" s="158" t="s">
        <v>442</v>
      </c>
      <c r="D7" s="159">
        <f>D8/$D$48</f>
        <v>5.0129805499005434E-2</v>
      </c>
      <c r="E7" s="160">
        <v>1</v>
      </c>
      <c r="F7" s="160"/>
      <c r="G7" s="160"/>
      <c r="H7" s="160"/>
      <c r="I7" s="160"/>
      <c r="J7" s="508"/>
    </row>
    <row r="8" spans="1:11">
      <c r="A8" s="564"/>
      <c r="B8" s="566"/>
      <c r="C8" s="161" t="s">
        <v>443</v>
      </c>
      <c r="D8" s="162">
        <f>'2 SALAS - 127V_BLOCOS'!I15</f>
        <v>26111.061993749994</v>
      </c>
      <c r="E8" s="162">
        <f>E7*D8</f>
        <v>26111.061993749994</v>
      </c>
      <c r="F8" s="162"/>
      <c r="G8" s="162"/>
      <c r="H8" s="162"/>
      <c r="I8" s="162"/>
      <c r="J8" s="509"/>
    </row>
    <row r="9" spans="1:11">
      <c r="A9" s="554">
        <v>2</v>
      </c>
      <c r="B9" s="567" t="str">
        <f>'2 SALAS - 127V_BLOCOS'!D17</f>
        <v>MOVIMENTO DE TERRA PARA FUNDAÇÕES</v>
      </c>
      <c r="C9" s="163" t="s">
        <v>442</v>
      </c>
      <c r="D9" s="164">
        <f>D10/$D$48</f>
        <v>1.0877944265222237E-2</v>
      </c>
      <c r="E9" s="165">
        <v>1</v>
      </c>
      <c r="F9" s="165"/>
      <c r="G9" s="165"/>
      <c r="H9" s="165"/>
      <c r="I9" s="165"/>
      <c r="J9" s="510"/>
      <c r="K9" s="166"/>
    </row>
    <row r="10" spans="1:11">
      <c r="A10" s="555"/>
      <c r="B10" s="557"/>
      <c r="C10" s="161" t="s">
        <v>443</v>
      </c>
      <c r="D10" s="167">
        <f>'2 SALAS - 127V_BLOCOS'!I22</f>
        <v>5665.984023804167</v>
      </c>
      <c r="E10" s="162">
        <f>E9*D10</f>
        <v>5665.984023804167</v>
      </c>
      <c r="F10" s="162"/>
      <c r="G10" s="162"/>
      <c r="H10" s="162"/>
      <c r="I10" s="162"/>
      <c r="J10" s="509"/>
    </row>
    <row r="11" spans="1:11">
      <c r="A11" s="554">
        <v>3</v>
      </c>
      <c r="B11" s="567" t="str">
        <f>'2 SALAS - 127V_BLOCOS'!D24</f>
        <v>FUNDAÇÕES</v>
      </c>
      <c r="C11" s="163" t="s">
        <v>442</v>
      </c>
      <c r="D11" s="164">
        <f>D12/$D$48</f>
        <v>8.2611591540410784E-2</v>
      </c>
      <c r="E11" s="165">
        <v>1</v>
      </c>
      <c r="F11" s="165"/>
      <c r="G11" s="165"/>
      <c r="H11" s="165"/>
      <c r="I11" s="165"/>
      <c r="J11" s="510"/>
      <c r="K11" s="166"/>
    </row>
    <row r="12" spans="1:11">
      <c r="A12" s="555"/>
      <c r="B12" s="557"/>
      <c r="C12" s="161" t="s">
        <v>443</v>
      </c>
      <c r="D12" s="167">
        <f>'2 SALAS - 127V_BLOCOS'!I41</f>
        <v>43029.817623306248</v>
      </c>
      <c r="E12" s="162">
        <f>E11*D12</f>
        <v>43029.817623306248</v>
      </c>
      <c r="F12" s="162"/>
      <c r="G12" s="162"/>
      <c r="H12" s="162"/>
      <c r="I12" s="162"/>
      <c r="J12" s="509"/>
    </row>
    <row r="13" spans="1:11">
      <c r="A13" s="554">
        <v>4</v>
      </c>
      <c r="B13" s="556" t="str">
        <f>'2 SALAS - 127V_BLOCOS'!D43</f>
        <v>SUPERESTRUTURA</v>
      </c>
      <c r="C13" s="163" t="s">
        <v>442</v>
      </c>
      <c r="D13" s="164">
        <f>D14/$D$48</f>
        <v>0.16534881360659148</v>
      </c>
      <c r="E13" s="165"/>
      <c r="F13" s="165">
        <v>0.6</v>
      </c>
      <c r="G13" s="165">
        <v>0.4</v>
      </c>
      <c r="H13" s="165"/>
      <c r="I13" s="165"/>
      <c r="J13" s="510"/>
      <c r="K13" s="166"/>
    </row>
    <row r="14" spans="1:11">
      <c r="A14" s="555"/>
      <c r="B14" s="557"/>
      <c r="C14" s="161" t="s">
        <v>443</v>
      </c>
      <c r="D14" s="167">
        <f>'2 SALAS - 127V_BLOCOS'!I64</f>
        <v>86125.072293775011</v>
      </c>
      <c r="E14" s="162"/>
      <c r="F14" s="162">
        <f>F13*D14</f>
        <v>51675.043376265006</v>
      </c>
      <c r="G14" s="162">
        <f>G13*D14</f>
        <v>34450.028917510004</v>
      </c>
      <c r="H14" s="162"/>
      <c r="I14" s="162"/>
      <c r="J14" s="509"/>
    </row>
    <row r="15" spans="1:11">
      <c r="A15" s="554">
        <v>5</v>
      </c>
      <c r="B15" s="556" t="str">
        <f>'2 SALAS - 127V_BLOCOS'!D66</f>
        <v>SISTEMAS DE VEDAÇÃO VERTICAL</v>
      </c>
      <c r="C15" s="163" t="s">
        <v>442</v>
      </c>
      <c r="D15" s="164">
        <f>D16/$D$48</f>
        <v>2.5895895399718299E-2</v>
      </c>
      <c r="E15" s="165"/>
      <c r="F15" s="165"/>
      <c r="G15" s="165">
        <v>0.4</v>
      </c>
      <c r="H15" s="165">
        <v>0.6</v>
      </c>
      <c r="I15" s="165"/>
      <c r="J15" s="510"/>
      <c r="K15" s="166"/>
    </row>
    <row r="16" spans="1:11">
      <c r="A16" s="555"/>
      <c r="B16" s="557"/>
      <c r="C16" s="161" t="s">
        <v>443</v>
      </c>
      <c r="D16" s="167">
        <f>'2 SALAS - 127V_BLOCOS'!I69</f>
        <v>13488.369313125</v>
      </c>
      <c r="E16" s="162"/>
      <c r="F16" s="162"/>
      <c r="G16" s="162">
        <f>G15*D16</f>
        <v>5395.3477252500006</v>
      </c>
      <c r="H16" s="162">
        <f>H15*D16</f>
        <v>8093.0215878749996</v>
      </c>
      <c r="I16" s="162"/>
      <c r="J16" s="509"/>
    </row>
    <row r="17" spans="1:11">
      <c r="A17" s="554">
        <v>6</v>
      </c>
      <c r="B17" s="556" t="str">
        <f>'2 SALAS - 127V_BLOCOS'!D71</f>
        <v>ESQUADRIAS</v>
      </c>
      <c r="C17" s="163" t="s">
        <v>442</v>
      </c>
      <c r="D17" s="164">
        <f>D18/$D$48</f>
        <v>0.10347395694560882</v>
      </c>
      <c r="E17" s="165"/>
      <c r="F17" s="165"/>
      <c r="G17" s="165"/>
      <c r="H17" s="165"/>
      <c r="I17" s="165">
        <v>0.3</v>
      </c>
      <c r="J17" s="510">
        <v>0.7</v>
      </c>
      <c r="K17" s="166"/>
    </row>
    <row r="18" spans="1:11">
      <c r="A18" s="555"/>
      <c r="B18" s="557"/>
      <c r="C18" s="161" t="s">
        <v>443</v>
      </c>
      <c r="D18" s="167">
        <f>'2 SALAS - 127V_BLOCOS'!I87</f>
        <v>53896.377168250001</v>
      </c>
      <c r="E18" s="162"/>
      <c r="F18" s="162"/>
      <c r="G18" s="162"/>
      <c r="H18" s="162"/>
      <c r="I18" s="162">
        <f>I17*D18</f>
        <v>16168.913150475</v>
      </c>
      <c r="J18" s="509">
        <f>J17*D18</f>
        <v>37727.464017774997</v>
      </c>
    </row>
    <row r="19" spans="1:11">
      <c r="A19" s="554">
        <v>7</v>
      </c>
      <c r="B19" s="556" t="str">
        <f>'2 SALAS - 127V_BLOCOS'!D89</f>
        <v>SISTEMAS DE COBERTURA</v>
      </c>
      <c r="C19" s="163" t="s">
        <v>442</v>
      </c>
      <c r="D19" s="164">
        <f>D20/$D$48</f>
        <v>0.12048709126515555</v>
      </c>
      <c r="E19" s="165"/>
      <c r="F19" s="165">
        <v>0.3</v>
      </c>
      <c r="G19" s="165">
        <v>0.7</v>
      </c>
      <c r="H19" s="165"/>
      <c r="I19" s="165"/>
      <c r="J19" s="510"/>
      <c r="K19" s="166"/>
    </row>
    <row r="20" spans="1:11">
      <c r="A20" s="555"/>
      <c r="B20" s="557"/>
      <c r="C20" s="161" t="s">
        <v>443</v>
      </c>
      <c r="D20" s="167">
        <f>'2 SALAS - 127V_BLOCOS'!I94</f>
        <v>62757.99154124999</v>
      </c>
      <c r="E20" s="162"/>
      <c r="F20" s="162">
        <f>F19*D20</f>
        <v>18827.397462374996</v>
      </c>
      <c r="G20" s="162">
        <f>G19*D20</f>
        <v>43930.594078874994</v>
      </c>
      <c r="H20" s="162"/>
      <c r="I20" s="162"/>
      <c r="J20" s="509"/>
    </row>
    <row r="21" spans="1:11">
      <c r="A21" s="554">
        <v>8</v>
      </c>
      <c r="B21" s="556" t="str">
        <f>'2 SALAS - 127V_BLOCOS'!D96</f>
        <v>IMPERMEABILIZAÇÃO</v>
      </c>
      <c r="C21" s="163" t="s">
        <v>442</v>
      </c>
      <c r="D21" s="164">
        <f>D22/$D$48</f>
        <v>6.52622034832243E-3</v>
      </c>
      <c r="E21" s="165">
        <v>0.6</v>
      </c>
      <c r="F21" s="165">
        <v>0.4</v>
      </c>
      <c r="G21" s="165"/>
      <c r="H21" s="165"/>
      <c r="I21" s="165"/>
      <c r="J21" s="510"/>
      <c r="K21" s="166"/>
    </row>
    <row r="22" spans="1:11" ht="15.75" customHeight="1">
      <c r="A22" s="555"/>
      <c r="B22" s="557"/>
      <c r="C22" s="161" t="s">
        <v>443</v>
      </c>
      <c r="D22" s="167">
        <f>'2 SALAS - 127V_BLOCOS'!I98</f>
        <v>3399.3059099999996</v>
      </c>
      <c r="E22" s="162">
        <f>E21*D22</f>
        <v>2039.5835459999996</v>
      </c>
      <c r="F22" s="162">
        <f>F21*D22</f>
        <v>1359.722364</v>
      </c>
      <c r="G22" s="162"/>
      <c r="H22" s="162"/>
      <c r="I22" s="162"/>
      <c r="J22" s="509"/>
    </row>
    <row r="23" spans="1:11">
      <c r="A23" s="554">
        <v>9</v>
      </c>
      <c r="B23" s="556" t="str">
        <f>'2 SALAS - 127V_BLOCOS'!D100</f>
        <v>REVESTIMENTOS INTERNO E EXTERNO</v>
      </c>
      <c r="C23" s="163" t="s">
        <v>442</v>
      </c>
      <c r="D23" s="164">
        <f>D24/$D$48</f>
        <v>0.13820539023706538</v>
      </c>
      <c r="E23" s="165"/>
      <c r="F23" s="165"/>
      <c r="G23" s="165"/>
      <c r="H23" s="165">
        <v>0.6</v>
      </c>
      <c r="I23" s="165">
        <v>0.4</v>
      </c>
      <c r="J23" s="510"/>
      <c r="K23" s="166"/>
    </row>
    <row r="24" spans="1:11">
      <c r="A24" s="555"/>
      <c r="B24" s="557"/>
      <c r="C24" s="161" t="s">
        <v>443</v>
      </c>
      <c r="D24" s="167">
        <f>'2 SALAS - 127V_BLOCOS'!I109</f>
        <v>71986.904326249976</v>
      </c>
      <c r="E24" s="162"/>
      <c r="F24" s="162"/>
      <c r="G24" s="162"/>
      <c r="H24" s="162">
        <f>H23*D24</f>
        <v>43192.142595749981</v>
      </c>
      <c r="I24" s="162">
        <f>I23*D24</f>
        <v>28794.761730499991</v>
      </c>
      <c r="J24" s="509"/>
    </row>
    <row r="25" spans="1:11">
      <c r="A25" s="554">
        <v>10</v>
      </c>
      <c r="B25" s="556" t="str">
        <f>'2 SALAS - 127V_BLOCOS'!D111</f>
        <v>SISTEMAS DE PISOS</v>
      </c>
      <c r="C25" s="161" t="s">
        <v>442</v>
      </c>
      <c r="D25" s="164">
        <f>D26/$D$48</f>
        <v>6.453235245993906E-2</v>
      </c>
      <c r="E25" s="165"/>
      <c r="F25" s="165"/>
      <c r="G25" s="165"/>
      <c r="H25" s="165">
        <v>0.5</v>
      </c>
      <c r="I25" s="165">
        <v>0.5</v>
      </c>
      <c r="J25" s="510"/>
      <c r="K25" s="166"/>
    </row>
    <row r="26" spans="1:11">
      <c r="A26" s="555"/>
      <c r="B26" s="557"/>
      <c r="C26" s="161" t="s">
        <v>443</v>
      </c>
      <c r="D26" s="162">
        <f>'2 SALAS - 127V_BLOCOS'!I123</f>
        <v>33612.902322500013</v>
      </c>
      <c r="E26" s="162"/>
      <c r="F26" s="162"/>
      <c r="G26" s="162"/>
      <c r="H26" s="162">
        <f>H25*D26</f>
        <v>16806.451161250006</v>
      </c>
      <c r="I26" s="162">
        <f>I25*D26</f>
        <v>16806.451161250006</v>
      </c>
      <c r="J26" s="509"/>
    </row>
    <row r="27" spans="1:11" ht="13.2" customHeight="1">
      <c r="A27" s="554">
        <v>11</v>
      </c>
      <c r="B27" s="556" t="str">
        <f>'2 SALAS - 127V_BLOCOS'!D125</f>
        <v>PINTURAS E ACABAMENTOS</v>
      </c>
      <c r="C27" s="161" t="s">
        <v>442</v>
      </c>
      <c r="D27" s="164">
        <f>D28/$D$48</f>
        <v>4.060936813528581E-2</v>
      </c>
      <c r="E27" s="165"/>
      <c r="F27" s="165"/>
      <c r="G27" s="165"/>
      <c r="H27" s="165"/>
      <c r="I27" s="165">
        <v>0.2</v>
      </c>
      <c r="J27" s="510">
        <v>0.8</v>
      </c>
      <c r="K27" s="166"/>
    </row>
    <row r="28" spans="1:11">
      <c r="A28" s="555"/>
      <c r="B28" s="557"/>
      <c r="C28" s="161" t="s">
        <v>443</v>
      </c>
      <c r="D28" s="162">
        <f>'2 SALAS - 127V_BLOCOS'!I132</f>
        <v>21152.161241249993</v>
      </c>
      <c r="E28" s="162"/>
      <c r="F28" s="162"/>
      <c r="G28" s="162"/>
      <c r="H28" s="162"/>
      <c r="I28" s="162">
        <f>I27*D28</f>
        <v>4230.4322482499983</v>
      </c>
      <c r="J28" s="509">
        <f>J27*D28</f>
        <v>16921.728992999993</v>
      </c>
    </row>
    <row r="29" spans="1:11">
      <c r="A29" s="554">
        <v>12</v>
      </c>
      <c r="B29" s="556" t="str">
        <f>'2 SALAS - 127V_BLOCOS'!D134</f>
        <v>INSTALAÇÃO HIDRÁULICA</v>
      </c>
      <c r="C29" s="161" t="s">
        <v>442</v>
      </c>
      <c r="D29" s="164">
        <f>D30/$D$48</f>
        <v>1.3245230637528718E-2</v>
      </c>
      <c r="E29" s="165"/>
      <c r="F29" s="165"/>
      <c r="G29" s="165">
        <v>0.2</v>
      </c>
      <c r="H29" s="165">
        <v>0.2</v>
      </c>
      <c r="I29" s="165">
        <v>0.6</v>
      </c>
      <c r="J29" s="510"/>
      <c r="K29" s="166"/>
    </row>
    <row r="30" spans="1:11">
      <c r="A30" s="555"/>
      <c r="B30" s="557"/>
      <c r="C30" s="161" t="s">
        <v>443</v>
      </c>
      <c r="D30" s="162">
        <f>'2 SALAS - 127V_BLOCOS'!I150</f>
        <v>6899.0301249999993</v>
      </c>
      <c r="E30" s="162"/>
      <c r="F30" s="162"/>
      <c r="G30" s="162">
        <f>G29*D30</f>
        <v>1379.8060249999999</v>
      </c>
      <c r="H30" s="162">
        <f>H29*D30</f>
        <v>1379.8060249999999</v>
      </c>
      <c r="I30" s="162">
        <f>I29*D30</f>
        <v>4139.4180749999996</v>
      </c>
      <c r="J30" s="509"/>
      <c r="K30" s="166"/>
    </row>
    <row r="31" spans="1:11">
      <c r="A31" s="554">
        <v>13</v>
      </c>
      <c r="B31" s="556" t="str">
        <f>'2 SALAS - 127V_BLOCOS'!D152</f>
        <v>INSTALAÇÃO SANITÁRIA</v>
      </c>
      <c r="C31" s="161" t="s">
        <v>442</v>
      </c>
      <c r="D31" s="164">
        <f>D32/$D$48</f>
        <v>4.6474124858680972E-2</v>
      </c>
      <c r="E31" s="165"/>
      <c r="F31" s="165"/>
      <c r="G31" s="165">
        <v>0.2</v>
      </c>
      <c r="H31" s="165">
        <v>0.2</v>
      </c>
      <c r="I31" s="165">
        <v>0.6</v>
      </c>
      <c r="J31" s="510"/>
      <c r="K31" s="166"/>
    </row>
    <row r="32" spans="1:11">
      <c r="A32" s="555"/>
      <c r="B32" s="557"/>
      <c r="C32" s="161" t="s">
        <v>443</v>
      </c>
      <c r="D32" s="162">
        <f>'2 SALAS - 127V_BLOCOS'!I171</f>
        <v>24206.931250000001</v>
      </c>
      <c r="E32" s="162"/>
      <c r="F32" s="162"/>
      <c r="G32" s="162">
        <f>G31*D32</f>
        <v>4841.3862500000005</v>
      </c>
      <c r="H32" s="162">
        <f>H31*D32</f>
        <v>4841.3862500000005</v>
      </c>
      <c r="I32" s="162">
        <f>I31*D32</f>
        <v>14524.158750000001</v>
      </c>
      <c r="J32" s="509"/>
    </row>
    <row r="33" spans="1:11">
      <c r="A33" s="554">
        <v>14</v>
      </c>
      <c r="B33" s="556" t="str">
        <f>'2 SALAS - 127V_BLOCOS'!D173</f>
        <v>LOUÇAS, ACESSÓRIOS E METAIS</v>
      </c>
      <c r="C33" s="161" t="s">
        <v>442</v>
      </c>
      <c r="D33" s="164">
        <f>D34/$D$48</f>
        <v>1.8512281642641244E-2</v>
      </c>
      <c r="E33" s="165"/>
      <c r="F33" s="165"/>
      <c r="G33" s="165"/>
      <c r="H33" s="165"/>
      <c r="I33" s="165">
        <v>0.5</v>
      </c>
      <c r="J33" s="510">
        <v>0.5</v>
      </c>
      <c r="K33" s="166"/>
    </row>
    <row r="34" spans="1:11">
      <c r="A34" s="555"/>
      <c r="B34" s="557"/>
      <c r="C34" s="161" t="s">
        <v>443</v>
      </c>
      <c r="D34" s="167">
        <f>'2 SALAS - 127V_BLOCOS'!I188</f>
        <v>9642.4737499999992</v>
      </c>
      <c r="E34" s="162"/>
      <c r="F34" s="162"/>
      <c r="G34" s="162"/>
      <c r="H34" s="162"/>
      <c r="I34" s="162">
        <f>I33*D34</f>
        <v>4821.2368749999996</v>
      </c>
      <c r="J34" s="509">
        <f>J33*D34</f>
        <v>4821.2368749999996</v>
      </c>
    </row>
    <row r="35" spans="1:11">
      <c r="A35" s="554">
        <v>15</v>
      </c>
      <c r="B35" s="556" t="str">
        <f>'2 SALAS - 127V_BLOCOS'!D190</f>
        <v>INSTALAÇÃO DE GÁS COMBUSTÍVEL</v>
      </c>
      <c r="C35" s="161" t="s">
        <v>442</v>
      </c>
      <c r="D35" s="164">
        <f>D36/$D$48</f>
        <v>9.0994858318540241E-3</v>
      </c>
      <c r="E35" s="165"/>
      <c r="F35" s="165"/>
      <c r="G35" s="165"/>
      <c r="H35" s="165"/>
      <c r="I35" s="165">
        <v>0.2</v>
      </c>
      <c r="J35" s="510">
        <v>0.8</v>
      </c>
      <c r="K35" s="166"/>
    </row>
    <row r="36" spans="1:11">
      <c r="A36" s="555"/>
      <c r="B36" s="557"/>
      <c r="C36" s="161" t="s">
        <v>443</v>
      </c>
      <c r="D36" s="167">
        <f>'2 SALAS - 127V_BLOCOS'!I198</f>
        <v>4739.6401462499998</v>
      </c>
      <c r="E36" s="162"/>
      <c r="F36" s="162"/>
      <c r="G36" s="162"/>
      <c r="H36" s="162"/>
      <c r="I36" s="162">
        <f>I35*D36</f>
        <v>947.92802925000001</v>
      </c>
      <c r="J36" s="509">
        <f>J35*D36</f>
        <v>3791.712117</v>
      </c>
    </row>
    <row r="37" spans="1:11">
      <c r="A37" s="554">
        <v>16</v>
      </c>
      <c r="B37" s="556" t="str">
        <f>'2 SALAS - 127V_BLOCOS'!D200</f>
        <v>SISTEMA DE PROTEÇÃO CONTRA INCÊNDIO</v>
      </c>
      <c r="C37" s="161" t="s">
        <v>442</v>
      </c>
      <c r="D37" s="164">
        <f>D38/$D$48</f>
        <v>1.7703251455355854E-3</v>
      </c>
      <c r="E37" s="165"/>
      <c r="F37" s="165"/>
      <c r="G37" s="165"/>
      <c r="H37" s="165"/>
      <c r="I37" s="165">
        <v>0.2</v>
      </c>
      <c r="J37" s="510">
        <v>0.8</v>
      </c>
      <c r="K37" s="166"/>
    </row>
    <row r="38" spans="1:11">
      <c r="A38" s="555"/>
      <c r="B38" s="557"/>
      <c r="C38" s="161" t="s">
        <v>443</v>
      </c>
      <c r="D38" s="167">
        <f>'2 SALAS - 127V_BLOCOS'!I207</f>
        <v>922.10749999999996</v>
      </c>
      <c r="E38" s="162"/>
      <c r="F38" s="162"/>
      <c r="G38" s="162"/>
      <c r="H38" s="162"/>
      <c r="I38" s="162">
        <f>I37*D38</f>
        <v>184.42150000000001</v>
      </c>
      <c r="J38" s="509">
        <f>J37*D38</f>
        <v>737.68600000000004</v>
      </c>
    </row>
    <row r="39" spans="1:11">
      <c r="A39" s="554">
        <v>17</v>
      </c>
      <c r="B39" s="556" t="str">
        <f>'2 SALAS - 127V_BLOCOS'!D209</f>
        <v>INSTALAÇÃO ELÉTRICA - 127V</v>
      </c>
      <c r="C39" s="161" t="s">
        <v>442</v>
      </c>
      <c r="D39" s="164">
        <f>D40/$D$48</f>
        <v>3.368357215260348E-2</v>
      </c>
      <c r="E39" s="165"/>
      <c r="F39" s="165">
        <v>0.1</v>
      </c>
      <c r="G39" s="165">
        <v>0.2</v>
      </c>
      <c r="H39" s="165">
        <v>0.2</v>
      </c>
      <c r="I39" s="165">
        <v>0.2</v>
      </c>
      <c r="J39" s="510">
        <v>0.3</v>
      </c>
      <c r="K39" s="166"/>
    </row>
    <row r="40" spans="1:11">
      <c r="A40" s="555"/>
      <c r="B40" s="557"/>
      <c r="C40" s="161" t="s">
        <v>443</v>
      </c>
      <c r="D40" s="167">
        <f>'2 SALAS - 127V_BLOCOS'!I246</f>
        <v>17544.728767500001</v>
      </c>
      <c r="E40" s="162"/>
      <c r="F40" s="162">
        <f>F39*D40</f>
        <v>1754.4728767500001</v>
      </c>
      <c r="G40" s="162">
        <f>G39*D40</f>
        <v>3508.9457535000001</v>
      </c>
      <c r="H40" s="162">
        <f>H39*D40</f>
        <v>3508.9457535000001</v>
      </c>
      <c r="I40" s="162">
        <f>I39*D40</f>
        <v>3508.9457535000001</v>
      </c>
      <c r="J40" s="509">
        <f>J39*D40</f>
        <v>5263.4186302500002</v>
      </c>
    </row>
    <row r="41" spans="1:11">
      <c r="A41" s="554">
        <v>18</v>
      </c>
      <c r="B41" s="556" t="str">
        <f>'2 SALAS - 127V_BLOCOS'!D248</f>
        <v>SISTEMA DE PROTEÇÃO CONTRA DESCARGAS ATMOSFÉRICAS (SPDA)</v>
      </c>
      <c r="C41" s="161" t="s">
        <v>442</v>
      </c>
      <c r="D41" s="164">
        <f>D42/$D$48</f>
        <v>4.3934788464852201E-2</v>
      </c>
      <c r="E41" s="165"/>
      <c r="F41" s="165"/>
      <c r="G41" s="165"/>
      <c r="H41" s="165"/>
      <c r="I41" s="165">
        <v>0.2</v>
      </c>
      <c r="J41" s="510">
        <v>0.8</v>
      </c>
      <c r="K41" s="166"/>
    </row>
    <row r="42" spans="1:11">
      <c r="A42" s="555"/>
      <c r="B42" s="557"/>
      <c r="C42" s="161" t="s">
        <v>443</v>
      </c>
      <c r="D42" s="167">
        <f>'2 SALAS - 127V_BLOCOS'!I258</f>
        <v>22884.269625000001</v>
      </c>
      <c r="E42" s="162"/>
      <c r="F42" s="162"/>
      <c r="G42" s="162"/>
      <c r="H42" s="162"/>
      <c r="I42" s="162">
        <f>I41*D42</f>
        <v>4576.8539250000003</v>
      </c>
      <c r="J42" s="509">
        <f>J41*D42</f>
        <v>18307.415700000001</v>
      </c>
    </row>
    <row r="43" spans="1:11">
      <c r="A43" s="554">
        <v>19</v>
      </c>
      <c r="B43" s="556" t="str">
        <f>'2 SALAS - 127V_BLOCOS'!D259</f>
        <v>SERVIÇOS COMPLEMENTARES</v>
      </c>
      <c r="C43" s="161" t="s">
        <v>442</v>
      </c>
      <c r="D43" s="164">
        <f>D44/$D$48</f>
        <v>1.9056714712914827E-2</v>
      </c>
      <c r="E43" s="165"/>
      <c r="F43" s="165"/>
      <c r="G43" s="165"/>
      <c r="H43" s="165"/>
      <c r="I43" s="165"/>
      <c r="J43" s="510">
        <v>1</v>
      </c>
      <c r="K43" s="166"/>
    </row>
    <row r="44" spans="1:11">
      <c r="A44" s="555"/>
      <c r="B44" s="557"/>
      <c r="C44" s="161" t="s">
        <v>443</v>
      </c>
      <c r="D44" s="167">
        <f>'2 SALAS - 127V_BLOCOS'!I265</f>
        <v>9926.052062499999</v>
      </c>
      <c r="E44" s="162"/>
      <c r="F44" s="162"/>
      <c r="G44" s="162"/>
      <c r="H44" s="162"/>
      <c r="I44" s="162"/>
      <c r="J44" s="509">
        <f>J43*D44</f>
        <v>9926.052062499999</v>
      </c>
    </row>
    <row r="45" spans="1:11">
      <c r="A45" s="554">
        <v>20</v>
      </c>
      <c r="B45" s="556" t="str">
        <f>'2 SALAS - 127V_BLOCOS'!D267</f>
        <v>SERVIÇOS FINAIS</v>
      </c>
      <c r="C45" s="161" t="s">
        <v>442</v>
      </c>
      <c r="D45" s="164">
        <f>D46/$D$48</f>
        <v>5.5250468510636436E-3</v>
      </c>
      <c r="E45" s="165"/>
      <c r="F45" s="165"/>
      <c r="G45" s="165"/>
      <c r="H45" s="165"/>
      <c r="I45" s="165"/>
      <c r="J45" s="510">
        <v>1</v>
      </c>
      <c r="K45" s="166"/>
    </row>
    <row r="46" spans="1:11">
      <c r="A46" s="555"/>
      <c r="B46" s="557"/>
      <c r="C46" s="161" t="s">
        <v>443</v>
      </c>
      <c r="D46" s="167">
        <f>'2 SALAS - 127V_BLOCOS'!I270</f>
        <v>2877.8256650000003</v>
      </c>
      <c r="E46" s="162"/>
      <c r="F46" s="162"/>
      <c r="G46" s="162"/>
      <c r="H46" s="162"/>
      <c r="I46" s="162"/>
      <c r="J46" s="509">
        <f>J45*D46</f>
        <v>2877.8256650000003</v>
      </c>
    </row>
    <row r="47" spans="1:11">
      <c r="A47" s="559" t="s">
        <v>444</v>
      </c>
      <c r="B47" s="560"/>
      <c r="C47" s="168" t="s">
        <v>442</v>
      </c>
      <c r="D47" s="169">
        <f>D45+D29+D27+D25+D23+D21+D19+D17+D15+D13+D11+D31+D9+D7+D43+D41+D39+D35+D33+D37</f>
        <v>1.0000000000000002</v>
      </c>
      <c r="E47" s="169">
        <f>E48/D48</f>
        <v>0.1475350735136319</v>
      </c>
      <c r="F47" s="169">
        <f>F48/$D$48</f>
        <v>0.1413342608980909</v>
      </c>
      <c r="G47" s="169">
        <f>G48/$D$48</f>
        <v>0.17951943301789544</v>
      </c>
      <c r="H47" s="169">
        <f>H48/$D$48</f>
        <v>0.14940753314180233</v>
      </c>
      <c r="I47" s="169">
        <f>I48/$D$48</f>
        <v>0.18949778147355098</v>
      </c>
      <c r="J47" s="511">
        <f>J48/$D$48</f>
        <v>0.19270591795502839</v>
      </c>
      <c r="K47" s="166"/>
    </row>
    <row r="48" spans="1:11" ht="13.8" thickBot="1">
      <c r="A48" s="561"/>
      <c r="B48" s="562"/>
      <c r="C48" s="170" t="s">
        <v>443</v>
      </c>
      <c r="D48" s="171">
        <f>D46+D30+D28+D26+D24+D22+D20+D18+D16+D14+D12+D32+D10+D8+D44+D42+D40+D36+D34+D38</f>
        <v>520869.0066485104</v>
      </c>
      <c r="E48" s="171">
        <f t="shared" ref="E48:J48" si="0">E46+E30+E28+E26+E24+E22+E20+E18+E16+E14+E12+E32+E8+E10+E34+E36+E40+E42+E44+E38</f>
        <v>76846.447186860401</v>
      </c>
      <c r="F48" s="171">
        <f t="shared" si="0"/>
        <v>73616.636079390009</v>
      </c>
      <c r="G48" s="171">
        <f t="shared" si="0"/>
        <v>93506.108750134998</v>
      </c>
      <c r="H48" s="171">
        <f t="shared" si="0"/>
        <v>77821.753373374973</v>
      </c>
      <c r="I48" s="171">
        <f t="shared" si="0"/>
        <v>98703.521198225004</v>
      </c>
      <c r="J48" s="512">
        <f t="shared" si="0"/>
        <v>100374.54006052499</v>
      </c>
      <c r="K48" s="174"/>
    </row>
    <row r="49" spans="1:10" ht="13.8" thickBot="1">
      <c r="A49" s="530"/>
      <c r="B49" s="531"/>
      <c r="C49" s="532"/>
      <c r="D49" s="532"/>
      <c r="E49" s="531"/>
      <c r="F49" s="531"/>
      <c r="G49" s="531"/>
      <c r="H49" s="531"/>
      <c r="I49" s="531"/>
      <c r="J49" s="533"/>
    </row>
    <row r="50" spans="1:10" ht="25.2" customHeight="1">
      <c r="A50" s="513"/>
      <c r="B50" s="513"/>
      <c r="C50" s="513"/>
      <c r="D50" s="513"/>
      <c r="E50" s="513"/>
      <c r="F50" s="513"/>
      <c r="G50" s="513"/>
      <c r="H50" s="513"/>
      <c r="I50" s="513"/>
      <c r="J50" s="513"/>
    </row>
    <row r="51" spans="1:10">
      <c r="A51" s="513"/>
      <c r="B51" s="523"/>
      <c r="C51" s="513"/>
      <c r="D51" s="558"/>
      <c r="E51" s="558"/>
      <c r="F51" s="514"/>
      <c r="G51" s="514"/>
      <c r="H51" s="514"/>
      <c r="I51" s="514"/>
      <c r="J51" s="514"/>
    </row>
    <row r="52" spans="1:10" ht="13.2" customHeight="1">
      <c r="A52" s="524"/>
      <c r="B52" s="515" t="s">
        <v>429</v>
      </c>
      <c r="C52" s="152"/>
      <c r="D52" s="553" t="s">
        <v>445</v>
      </c>
      <c r="E52" s="553"/>
      <c r="F52" s="516"/>
      <c r="G52" s="517"/>
      <c r="H52" s="517"/>
      <c r="I52" s="517"/>
      <c r="J52" s="517"/>
    </row>
    <row r="53" spans="1:10">
      <c r="A53" s="525"/>
      <c r="B53" s="518"/>
      <c r="C53" s="152"/>
      <c r="D53" s="152"/>
      <c r="E53" s="151"/>
      <c r="F53" s="151"/>
      <c r="G53" s="151"/>
      <c r="H53" s="151"/>
      <c r="I53" s="151"/>
      <c r="J53" s="151"/>
    </row>
    <row r="54" spans="1:10" ht="22.95" customHeight="1">
      <c r="A54" s="525"/>
      <c r="B54" s="519"/>
      <c r="C54" s="152"/>
      <c r="D54" s="152"/>
      <c r="E54" s="151"/>
      <c r="F54" s="151"/>
      <c r="G54" s="151"/>
      <c r="H54" s="151"/>
      <c r="I54" s="151"/>
      <c r="J54" s="151"/>
    </row>
    <row r="55" spans="1:10">
      <c r="A55" s="525"/>
      <c r="B55" s="519"/>
      <c r="C55" s="152"/>
      <c r="D55" s="152"/>
      <c r="E55" s="151"/>
      <c r="F55" s="151"/>
      <c r="G55" s="151"/>
      <c r="H55" s="151"/>
      <c r="I55" s="151"/>
      <c r="J55" s="151"/>
    </row>
    <row r="56" spans="1:10">
      <c r="A56" s="526"/>
      <c r="B56" s="527"/>
      <c r="C56" s="520"/>
      <c r="D56" s="520"/>
      <c r="E56" s="521"/>
      <c r="F56" s="521"/>
      <c r="G56" s="521"/>
      <c r="H56" s="521"/>
      <c r="I56" s="521"/>
      <c r="J56" s="521"/>
    </row>
    <row r="57" spans="1:10">
      <c r="A57" s="526"/>
      <c r="B57" s="518" t="s">
        <v>430</v>
      </c>
      <c r="C57" s="520"/>
      <c r="D57" s="520"/>
      <c r="E57" s="521"/>
      <c r="F57" s="521"/>
      <c r="G57" s="521"/>
      <c r="H57" s="521"/>
      <c r="I57" s="521"/>
      <c r="J57" s="521"/>
    </row>
    <row r="58" spans="1:10">
      <c r="A58" s="526"/>
      <c r="B58" s="522"/>
      <c r="C58" s="520"/>
      <c r="D58" s="520"/>
      <c r="E58" s="521"/>
      <c r="F58" s="521"/>
      <c r="G58" s="521"/>
      <c r="H58" s="521"/>
      <c r="I58" s="521"/>
      <c r="J58" s="521"/>
    </row>
    <row r="59" spans="1:10">
      <c r="A59" s="528"/>
      <c r="B59" s="515"/>
      <c r="C59" s="529"/>
      <c r="D59" s="529"/>
      <c r="E59" s="151"/>
      <c r="F59" s="151"/>
      <c r="G59" s="151"/>
      <c r="H59" s="151"/>
      <c r="I59" s="151"/>
      <c r="J59" s="151"/>
    </row>
    <row r="60" spans="1:10">
      <c r="A60" s="151"/>
      <c r="B60" s="151"/>
      <c r="C60" s="152"/>
      <c r="D60" s="152"/>
      <c r="E60" s="151"/>
      <c r="F60" s="151"/>
      <c r="G60" s="151"/>
      <c r="H60" s="151"/>
      <c r="I60" s="151"/>
      <c r="J60" s="151"/>
    </row>
    <row r="61" spans="1:10">
      <c r="A61" s="151"/>
      <c r="B61" s="151"/>
      <c r="C61" s="152"/>
      <c r="D61" s="152"/>
      <c r="E61" s="151"/>
      <c r="F61" s="151"/>
      <c r="G61" s="151"/>
      <c r="H61" s="151"/>
      <c r="I61" s="151"/>
      <c r="J61" s="151"/>
    </row>
    <row r="62" spans="1:10">
      <c r="A62" s="151"/>
      <c r="B62" s="151"/>
      <c r="C62" s="152"/>
      <c r="D62" s="152"/>
      <c r="E62" s="151"/>
      <c r="F62" s="151"/>
      <c r="G62" s="151"/>
      <c r="H62" s="151"/>
      <c r="I62" s="151"/>
      <c r="J62" s="151"/>
    </row>
    <row r="63" spans="1:10">
      <c r="A63" s="151"/>
      <c r="B63" s="151"/>
      <c r="C63" s="152"/>
      <c r="D63" s="152"/>
      <c r="E63" s="151"/>
      <c r="F63" s="151"/>
      <c r="G63" s="172"/>
      <c r="H63" s="172"/>
      <c r="I63" s="172"/>
      <c r="J63" s="151"/>
    </row>
    <row r="64" spans="1:10">
      <c r="A64" s="151"/>
      <c r="B64" s="151"/>
      <c r="C64" s="152"/>
      <c r="D64" s="152"/>
      <c r="E64" s="151"/>
      <c r="F64" s="151"/>
      <c r="G64" s="151"/>
      <c r="H64" s="151"/>
      <c r="I64" s="151"/>
      <c r="J64" s="151"/>
    </row>
    <row r="65" spans="1:10">
      <c r="A65" s="151"/>
      <c r="B65" s="151"/>
      <c r="C65" s="152"/>
      <c r="D65" s="152"/>
      <c r="E65" s="151"/>
      <c r="F65" s="151"/>
      <c r="G65" s="151"/>
      <c r="H65" s="151"/>
      <c r="I65" s="151"/>
      <c r="J65" s="151"/>
    </row>
    <row r="66" spans="1:10">
      <c r="A66" s="151"/>
      <c r="B66" s="151"/>
      <c r="C66" s="152"/>
      <c r="D66" s="152"/>
      <c r="E66" s="151"/>
      <c r="F66" s="151"/>
      <c r="G66" s="151"/>
      <c r="H66" s="151"/>
      <c r="I66" s="151"/>
      <c r="J66" s="151"/>
    </row>
  </sheetData>
  <mergeCells count="51">
    <mergeCell ref="A5:B5"/>
    <mergeCell ref="C5:E5"/>
    <mergeCell ref="F5:J5"/>
    <mergeCell ref="A1:J1"/>
    <mergeCell ref="A3:J3"/>
    <mergeCell ref="A4:B4"/>
    <mergeCell ref="D4:E4"/>
    <mergeCell ref="F4:J4"/>
    <mergeCell ref="A7:A8"/>
    <mergeCell ref="B7:B8"/>
    <mergeCell ref="A9:A10"/>
    <mergeCell ref="B9:B10"/>
    <mergeCell ref="A11:A12"/>
    <mergeCell ref="B11:B12"/>
    <mergeCell ref="A13:A14"/>
    <mergeCell ref="B13:B14"/>
    <mergeCell ref="A15:A16"/>
    <mergeCell ref="B15:B16"/>
    <mergeCell ref="A17:A18"/>
    <mergeCell ref="B17:B18"/>
    <mergeCell ref="A19:A20"/>
    <mergeCell ref="B19:B20"/>
    <mergeCell ref="A21:A22"/>
    <mergeCell ref="B21:B22"/>
    <mergeCell ref="A23:A24"/>
    <mergeCell ref="B23:B24"/>
    <mergeCell ref="A25:A26"/>
    <mergeCell ref="B25:B26"/>
    <mergeCell ref="A27:A28"/>
    <mergeCell ref="B27:B28"/>
    <mergeCell ref="A29:A30"/>
    <mergeCell ref="B29:B30"/>
    <mergeCell ref="A31:A32"/>
    <mergeCell ref="B31:B32"/>
    <mergeCell ref="A45:A46"/>
    <mergeCell ref="B45:B46"/>
    <mergeCell ref="A47:B48"/>
    <mergeCell ref="B43:B44"/>
    <mergeCell ref="D52:E52"/>
    <mergeCell ref="A33:A34"/>
    <mergeCell ref="B33:B34"/>
    <mergeCell ref="A35:A36"/>
    <mergeCell ref="B35:B36"/>
    <mergeCell ref="A39:A40"/>
    <mergeCell ref="B39:B40"/>
    <mergeCell ref="A41:A42"/>
    <mergeCell ref="B41:B42"/>
    <mergeCell ref="A43:A44"/>
    <mergeCell ref="D51:E51"/>
    <mergeCell ref="A37:A38"/>
    <mergeCell ref="B37:B38"/>
  </mergeCells>
  <printOptions horizontalCentered="1"/>
  <pageMargins left="0" right="0.39370078740157483" top="0.59055118110236227" bottom="0" header="0" footer="0"/>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1"/>
  <sheetViews>
    <sheetView showGridLines="0" view="pageBreakPreview" topLeftCell="A116" zoomScale="60" zoomScaleNormal="70" workbookViewId="0">
      <selection activeCell="G126" sqref="G126"/>
    </sheetView>
  </sheetViews>
  <sheetFormatPr defaultColWidth="9" defaultRowHeight="13.2" outlineLevelRow="1"/>
  <cols>
    <col min="1" max="1" width="9.59765625" style="4" customWidth="1"/>
    <col min="2" max="3" width="12.59765625" style="4" customWidth="1"/>
    <col min="4" max="4" width="65.8984375" style="5" customWidth="1"/>
    <col min="5" max="5" width="7.59765625" style="3" customWidth="1"/>
    <col min="6" max="6" width="10.19921875" style="3" customWidth="1"/>
    <col min="7" max="7" width="33.59765625" style="12" customWidth="1"/>
    <col min="8" max="8" width="6.19921875" style="2" customWidth="1"/>
    <col min="9" max="9" width="11.59765625" style="24" customWidth="1"/>
    <col min="10" max="16384" width="9" style="2"/>
  </cols>
  <sheetData>
    <row r="1" spans="1:8" ht="12.75" customHeight="1">
      <c r="A1" s="537" t="s">
        <v>451</v>
      </c>
      <c r="B1" s="538"/>
      <c r="C1" s="538"/>
      <c r="D1" s="538"/>
      <c r="E1" s="538"/>
      <c r="F1" s="538"/>
      <c r="G1" s="538"/>
    </row>
    <row r="2" spans="1:8" ht="19.2" customHeight="1">
      <c r="A2" s="540" t="s">
        <v>427</v>
      </c>
      <c r="B2" s="541"/>
      <c r="C2" s="541"/>
      <c r="D2" s="541"/>
      <c r="E2" s="541"/>
      <c r="F2" s="541"/>
      <c r="G2" s="541"/>
    </row>
    <row r="3" spans="1:8" ht="22.2" customHeight="1">
      <c r="A3" s="540" t="s">
        <v>426</v>
      </c>
      <c r="B3" s="541"/>
      <c r="C3" s="541"/>
      <c r="D3" s="541"/>
      <c r="E3" s="541"/>
      <c r="F3" s="541"/>
      <c r="G3" s="541"/>
    </row>
    <row r="4" spans="1:8" ht="20.100000000000001" customHeight="1">
      <c r="A4" s="540" t="s">
        <v>431</v>
      </c>
      <c r="B4" s="541"/>
      <c r="C4" s="541"/>
      <c r="D4" s="541"/>
      <c r="E4" s="541"/>
      <c r="F4" s="541"/>
      <c r="G4" s="541"/>
    </row>
    <row r="5" spans="1:8" ht="27.6" customHeight="1" thickBot="1">
      <c r="A5" s="588" t="s">
        <v>428</v>
      </c>
      <c r="B5" s="589"/>
      <c r="C5" s="589"/>
      <c r="D5" s="589"/>
      <c r="E5" s="589"/>
      <c r="F5" s="589"/>
      <c r="G5" s="589"/>
    </row>
    <row r="6" spans="1:8" ht="44.25" customHeight="1" thickBot="1">
      <c r="A6" s="39" t="s">
        <v>19</v>
      </c>
      <c r="B6" s="35" t="s">
        <v>20</v>
      </c>
      <c r="C6" s="35" t="s">
        <v>21</v>
      </c>
      <c r="D6" s="35" t="s">
        <v>22</v>
      </c>
      <c r="E6" s="35" t="s">
        <v>166</v>
      </c>
      <c r="F6" s="36" t="s">
        <v>23</v>
      </c>
      <c r="G6" s="36" t="s">
        <v>453</v>
      </c>
    </row>
    <row r="7" spans="1:8" ht="4.95" customHeight="1">
      <c r="A7" s="3"/>
      <c r="B7" s="3"/>
      <c r="C7" s="3"/>
      <c r="G7" s="14"/>
    </row>
    <row r="8" spans="1:8" ht="20.100000000000001" customHeight="1">
      <c r="A8" s="54">
        <v>1</v>
      </c>
      <c r="B8" s="54"/>
      <c r="C8" s="54"/>
      <c r="D8" s="52" t="s">
        <v>144</v>
      </c>
      <c r="E8" s="52"/>
      <c r="F8" s="52"/>
      <c r="G8" s="17"/>
    </row>
    <row r="9" spans="1:8" ht="71.400000000000006" customHeight="1" outlineLevel="1">
      <c r="A9" s="51" t="s">
        <v>25</v>
      </c>
      <c r="B9" s="69" t="s">
        <v>195</v>
      </c>
      <c r="C9" s="69" t="s">
        <v>38</v>
      </c>
      <c r="D9" s="68" t="s">
        <v>196</v>
      </c>
      <c r="E9" s="6" t="s">
        <v>202</v>
      </c>
      <c r="F9" s="177">
        <f>1.5*3</f>
        <v>4.5</v>
      </c>
      <c r="G9" s="323" t="s">
        <v>452</v>
      </c>
    </row>
    <row r="10" spans="1:8" ht="20.100000000000001" customHeight="1" outlineLevel="1">
      <c r="A10" s="51" t="s">
        <v>37</v>
      </c>
      <c r="B10" s="69">
        <v>98458</v>
      </c>
      <c r="C10" s="69" t="s">
        <v>192</v>
      </c>
      <c r="D10" s="73" t="s">
        <v>194</v>
      </c>
      <c r="E10" s="6" t="s">
        <v>202</v>
      </c>
      <c r="F10" s="6">
        <v>90.95</v>
      </c>
      <c r="G10" s="323" t="s">
        <v>454</v>
      </c>
    </row>
    <row r="11" spans="1:8" ht="63" customHeight="1" outlineLevel="1">
      <c r="A11" s="51" t="s">
        <v>39</v>
      </c>
      <c r="B11" s="69" t="s">
        <v>197</v>
      </c>
      <c r="C11" s="69" t="s">
        <v>38</v>
      </c>
      <c r="D11" s="68" t="s">
        <v>198</v>
      </c>
      <c r="E11" s="51" t="s">
        <v>203</v>
      </c>
      <c r="F11" s="176">
        <v>1</v>
      </c>
      <c r="G11" s="323" t="s">
        <v>455</v>
      </c>
    </row>
    <row r="12" spans="1:8" ht="57" customHeight="1" outlineLevel="1">
      <c r="A12" s="51" t="s">
        <v>40</v>
      </c>
      <c r="B12" s="69" t="s">
        <v>199</v>
      </c>
      <c r="C12" s="69" t="s">
        <v>38</v>
      </c>
      <c r="D12" s="68" t="s">
        <v>200</v>
      </c>
      <c r="E12" s="51" t="s">
        <v>203</v>
      </c>
      <c r="F12" s="176">
        <v>1</v>
      </c>
      <c r="G12" s="323" t="s">
        <v>455</v>
      </c>
    </row>
    <row r="13" spans="1:8" ht="43.8" customHeight="1" outlineLevel="1">
      <c r="A13" s="51" t="s">
        <v>41</v>
      </c>
      <c r="B13" s="74">
        <v>98525</v>
      </c>
      <c r="C13" s="69" t="s">
        <v>192</v>
      </c>
      <c r="D13" s="1" t="s">
        <v>201</v>
      </c>
      <c r="E13" s="6" t="s">
        <v>202</v>
      </c>
      <c r="F13" s="176">
        <v>268.64999999999998</v>
      </c>
      <c r="G13" s="495" t="s">
        <v>456</v>
      </c>
      <c r="H13" s="60"/>
    </row>
    <row r="14" spans="1:8" ht="20.100000000000001" customHeight="1">
      <c r="A14" s="54">
        <v>2</v>
      </c>
      <c r="B14" s="54"/>
      <c r="C14" s="54"/>
      <c r="D14" s="52" t="s">
        <v>162</v>
      </c>
      <c r="E14" s="52"/>
      <c r="F14" s="52"/>
      <c r="G14" s="17"/>
    </row>
    <row r="15" spans="1:8" ht="32.4" customHeight="1" outlineLevel="1">
      <c r="A15" s="48" t="s">
        <v>26</v>
      </c>
      <c r="B15" s="48">
        <v>94319</v>
      </c>
      <c r="C15" s="48" t="s">
        <v>192</v>
      </c>
      <c r="D15" s="75" t="s">
        <v>204</v>
      </c>
      <c r="E15" s="48" t="s">
        <v>205</v>
      </c>
      <c r="F15" s="48">
        <v>41.04</v>
      </c>
      <c r="G15" s="178" t="s">
        <v>455</v>
      </c>
    </row>
    <row r="16" spans="1:8" ht="58.8" customHeight="1" outlineLevel="1">
      <c r="A16" s="48" t="s">
        <v>42</v>
      </c>
      <c r="B16" s="45">
        <v>93358</v>
      </c>
      <c r="C16" s="48" t="s">
        <v>192</v>
      </c>
      <c r="D16" s="75" t="s">
        <v>206</v>
      </c>
      <c r="E16" s="48" t="s">
        <v>205</v>
      </c>
      <c r="F16" s="179">
        <f>'ANEXO A MC'!A64</f>
        <v>14.667399999999999</v>
      </c>
      <c r="G16" s="178" t="s">
        <v>504</v>
      </c>
    </row>
    <row r="17" spans="1:7" ht="31.2" customHeight="1" outlineLevel="1">
      <c r="A17" s="48" t="s">
        <v>43</v>
      </c>
      <c r="B17" s="45" t="s">
        <v>207</v>
      </c>
      <c r="C17" s="48" t="s">
        <v>38</v>
      </c>
      <c r="D17" s="75" t="s">
        <v>208</v>
      </c>
      <c r="E17" s="6" t="s">
        <v>202</v>
      </c>
      <c r="F17" s="179">
        <f>'ANEXO A MC'!B64</f>
        <v>21.334666666666664</v>
      </c>
      <c r="G17" s="178" t="s">
        <v>504</v>
      </c>
    </row>
    <row r="18" spans="1:7" ht="63.6" customHeight="1" outlineLevel="1">
      <c r="A18" s="48" t="s">
        <v>44</v>
      </c>
      <c r="B18" s="70">
        <v>93382</v>
      </c>
      <c r="C18" s="48" t="s">
        <v>192</v>
      </c>
      <c r="D18" s="75" t="s">
        <v>209</v>
      </c>
      <c r="E18" s="48" t="s">
        <v>205</v>
      </c>
      <c r="F18" s="179">
        <f>F16-('ANEXO A MC'!J11+'ANEXO A MC'!I32)</f>
        <v>3.8091499999999989</v>
      </c>
      <c r="G18" s="178" t="s">
        <v>505</v>
      </c>
    </row>
    <row r="19" spans="1:7" ht="20.100000000000001" customHeight="1" outlineLevel="1">
      <c r="A19" s="27"/>
      <c r="B19" s="28"/>
      <c r="C19" s="28"/>
      <c r="D19" s="28"/>
      <c r="E19" s="28"/>
      <c r="F19" s="28"/>
      <c r="G19" s="29" t="s">
        <v>64</v>
      </c>
    </row>
    <row r="20" spans="1:7" ht="20.100000000000001" customHeight="1">
      <c r="A20" s="3"/>
      <c r="B20" s="3"/>
      <c r="C20" s="3"/>
      <c r="G20" s="14"/>
    </row>
    <row r="21" spans="1:7" ht="20.100000000000001" customHeight="1">
      <c r="A21" s="54">
        <v>3</v>
      </c>
      <c r="B21" s="54"/>
      <c r="C21" s="54"/>
      <c r="D21" s="52" t="s">
        <v>62</v>
      </c>
      <c r="E21" s="52"/>
      <c r="F21" s="52"/>
      <c r="G21" s="17"/>
    </row>
    <row r="22" spans="1:7" ht="20.100000000000001" customHeight="1" outlineLevel="1">
      <c r="A22" s="53" t="s">
        <v>27</v>
      </c>
      <c r="B22" s="53"/>
      <c r="C22" s="53"/>
      <c r="D22" s="55" t="s">
        <v>160</v>
      </c>
      <c r="E22" s="56"/>
      <c r="F22" s="56"/>
      <c r="G22" s="20"/>
    </row>
    <row r="23" spans="1:7" ht="45.6" customHeight="1" outlineLevel="1">
      <c r="A23" s="51" t="s">
        <v>87</v>
      </c>
      <c r="B23" s="63">
        <v>100896</v>
      </c>
      <c r="C23" s="51" t="s">
        <v>192</v>
      </c>
      <c r="D23" s="75" t="s">
        <v>210</v>
      </c>
      <c r="E23" s="51" t="s">
        <v>211</v>
      </c>
      <c r="F23" s="176">
        <f>105</f>
        <v>105</v>
      </c>
      <c r="G23" s="178" t="s">
        <v>506</v>
      </c>
    </row>
    <row r="24" spans="1:7" ht="34.200000000000003" customHeight="1" outlineLevel="1">
      <c r="A24" s="51" t="s">
        <v>88</v>
      </c>
      <c r="B24" s="46">
        <v>96619</v>
      </c>
      <c r="C24" s="48" t="s">
        <v>192</v>
      </c>
      <c r="D24" s="75" t="s">
        <v>212</v>
      </c>
      <c r="E24" s="6" t="s">
        <v>202</v>
      </c>
      <c r="F24" s="176">
        <f>'ANEXO A MC'!H11</f>
        <v>0.59050000000000002</v>
      </c>
      <c r="G24" s="178" t="s">
        <v>504</v>
      </c>
    </row>
    <row r="25" spans="1:7" ht="31.8" customHeight="1" outlineLevel="1">
      <c r="A25" s="51" t="s">
        <v>89</v>
      </c>
      <c r="B25" s="51">
        <v>96534</v>
      </c>
      <c r="C25" s="48" t="s">
        <v>192</v>
      </c>
      <c r="D25" s="75" t="s">
        <v>213</v>
      </c>
      <c r="E25" s="6" t="s">
        <v>202</v>
      </c>
      <c r="F25" s="6">
        <v>50.02</v>
      </c>
      <c r="G25" s="178" t="s">
        <v>507</v>
      </c>
    </row>
    <row r="26" spans="1:7" ht="31.2" customHeight="1" outlineLevel="1">
      <c r="A26" s="48" t="s">
        <v>90</v>
      </c>
      <c r="B26" s="45" t="s">
        <v>217</v>
      </c>
      <c r="C26" s="48" t="s">
        <v>38</v>
      </c>
      <c r="D26" s="75" t="s">
        <v>219</v>
      </c>
      <c r="E26" s="6" t="s">
        <v>222</v>
      </c>
      <c r="F26" s="6">
        <v>16.55</v>
      </c>
      <c r="G26" s="178" t="s">
        <v>507</v>
      </c>
    </row>
    <row r="27" spans="1:7" ht="31.2" customHeight="1" outlineLevel="1">
      <c r="A27" s="48" t="s">
        <v>91</v>
      </c>
      <c r="B27" s="45" t="s">
        <v>215</v>
      </c>
      <c r="C27" s="48" t="s">
        <v>38</v>
      </c>
      <c r="D27" s="75" t="s">
        <v>220</v>
      </c>
      <c r="E27" s="6" t="s">
        <v>222</v>
      </c>
      <c r="F27" s="6">
        <v>54.09</v>
      </c>
      <c r="G27" s="178" t="s">
        <v>507</v>
      </c>
    </row>
    <row r="28" spans="1:7" ht="31.2" customHeight="1" outlineLevel="1">
      <c r="A28" s="48" t="s">
        <v>92</v>
      </c>
      <c r="B28" s="45" t="s">
        <v>216</v>
      </c>
      <c r="C28" s="48" t="s">
        <v>38</v>
      </c>
      <c r="D28" s="75" t="s">
        <v>214</v>
      </c>
      <c r="E28" s="6" t="s">
        <v>222</v>
      </c>
      <c r="F28" s="6">
        <v>37.82</v>
      </c>
      <c r="G28" s="178" t="s">
        <v>507</v>
      </c>
    </row>
    <row r="29" spans="1:7" ht="31.2" customHeight="1" outlineLevel="1">
      <c r="A29" s="48" t="s">
        <v>163</v>
      </c>
      <c r="B29" s="45" t="s">
        <v>218</v>
      </c>
      <c r="C29" s="48" t="s">
        <v>38</v>
      </c>
      <c r="D29" s="75" t="s">
        <v>221</v>
      </c>
      <c r="E29" s="6" t="s">
        <v>222</v>
      </c>
      <c r="F29" s="6">
        <v>98.5</v>
      </c>
      <c r="G29" s="178" t="s">
        <v>507</v>
      </c>
    </row>
    <row r="30" spans="1:7" ht="41.4" customHeight="1" outlineLevel="1">
      <c r="A30" s="48" t="s">
        <v>164</v>
      </c>
      <c r="B30" s="45" t="s">
        <v>223</v>
      </c>
      <c r="C30" s="48" t="s">
        <v>38</v>
      </c>
      <c r="D30" s="75" t="s">
        <v>224</v>
      </c>
      <c r="E30" s="6" t="s">
        <v>205</v>
      </c>
      <c r="F30" s="177">
        <f>'ANEXO A MC'!J11</f>
        <v>7.2864999999999993</v>
      </c>
      <c r="G30" s="178" t="s">
        <v>504</v>
      </c>
    </row>
    <row r="31" spans="1:7" ht="20.100000000000001" customHeight="1" outlineLevel="1">
      <c r="A31" s="53" t="s">
        <v>33</v>
      </c>
      <c r="B31" s="53"/>
      <c r="C31" s="53"/>
      <c r="D31" s="55" t="s">
        <v>161</v>
      </c>
      <c r="E31" s="56"/>
      <c r="F31" s="56"/>
      <c r="G31" s="20"/>
    </row>
    <row r="32" spans="1:7" ht="31.2" customHeight="1" outlineLevel="1">
      <c r="A32" s="48" t="s">
        <v>93</v>
      </c>
      <c r="B32" s="45" t="s">
        <v>225</v>
      </c>
      <c r="C32" s="48" t="s">
        <v>38</v>
      </c>
      <c r="D32" s="75" t="s">
        <v>226</v>
      </c>
      <c r="E32" s="6" t="s">
        <v>205</v>
      </c>
      <c r="F32" s="177">
        <f>'ANEXO A MC'!H32</f>
        <v>0.71435000000000015</v>
      </c>
      <c r="G32" s="178" t="s">
        <v>504</v>
      </c>
    </row>
    <row r="33" spans="1:7" ht="31.2" customHeight="1" outlineLevel="1">
      <c r="A33" s="48" t="s">
        <v>94</v>
      </c>
      <c r="B33" s="45">
        <v>96536</v>
      </c>
      <c r="C33" s="48" t="s">
        <v>192</v>
      </c>
      <c r="D33" s="75" t="s">
        <v>227</v>
      </c>
      <c r="E33" s="6" t="s">
        <v>202</v>
      </c>
      <c r="F33" s="177">
        <v>81.400000000000006</v>
      </c>
      <c r="G33" s="178" t="s">
        <v>507</v>
      </c>
    </row>
    <row r="34" spans="1:7" ht="31.2" customHeight="1" outlineLevel="1">
      <c r="A34" s="48" t="s">
        <v>95</v>
      </c>
      <c r="B34" s="45" t="s">
        <v>217</v>
      </c>
      <c r="C34" s="48" t="s">
        <v>38</v>
      </c>
      <c r="D34" s="75" t="s">
        <v>219</v>
      </c>
      <c r="E34" s="6" t="s">
        <v>222</v>
      </c>
      <c r="F34" s="177">
        <v>175.36</v>
      </c>
      <c r="G34" s="178" t="s">
        <v>507</v>
      </c>
    </row>
    <row r="35" spans="1:7" ht="31.2" customHeight="1" outlineLevel="1">
      <c r="A35" s="48" t="s">
        <v>96</v>
      </c>
      <c r="B35" s="45" t="s">
        <v>215</v>
      </c>
      <c r="C35" s="48" t="s">
        <v>38</v>
      </c>
      <c r="D35" s="75" t="s">
        <v>220</v>
      </c>
      <c r="E35" s="6" t="s">
        <v>222</v>
      </c>
      <c r="F35" s="177">
        <v>18</v>
      </c>
      <c r="G35" s="178" t="s">
        <v>507</v>
      </c>
    </row>
    <row r="36" spans="1:7" ht="31.2" customHeight="1" outlineLevel="1">
      <c r="A36" s="48" t="s">
        <v>97</v>
      </c>
      <c r="B36" s="45" t="s">
        <v>218</v>
      </c>
      <c r="C36" s="48" t="s">
        <v>38</v>
      </c>
      <c r="D36" s="75" t="s">
        <v>221</v>
      </c>
      <c r="E36" s="6" t="s">
        <v>222</v>
      </c>
      <c r="F36" s="177">
        <v>80.45</v>
      </c>
      <c r="G36" s="178" t="s">
        <v>507</v>
      </c>
    </row>
    <row r="37" spans="1:7" ht="41.4" customHeight="1" outlineLevel="1">
      <c r="A37" s="48" t="s">
        <v>98</v>
      </c>
      <c r="B37" s="45" t="s">
        <v>223</v>
      </c>
      <c r="C37" s="48" t="s">
        <v>38</v>
      </c>
      <c r="D37" s="75" t="s">
        <v>224</v>
      </c>
      <c r="E37" s="6" t="s">
        <v>205</v>
      </c>
      <c r="F37" s="177">
        <f>'ANEXO A MC'!I32</f>
        <v>3.5717500000000002</v>
      </c>
      <c r="G37" s="178" t="s">
        <v>504</v>
      </c>
    </row>
    <row r="38" spans="1:7" ht="20.100000000000001" customHeight="1" outlineLevel="1" collapsed="1">
      <c r="A38" s="27"/>
      <c r="B38" s="28"/>
      <c r="C38" s="28"/>
      <c r="D38" s="28"/>
      <c r="E38" s="28"/>
      <c r="F38" s="28"/>
      <c r="G38" s="29" t="s">
        <v>64</v>
      </c>
    </row>
    <row r="39" spans="1:7" ht="20.100000000000001" customHeight="1">
      <c r="A39" s="3"/>
      <c r="B39" s="3"/>
      <c r="C39" s="3"/>
      <c r="G39" s="14"/>
    </row>
    <row r="40" spans="1:7" ht="20.100000000000001" customHeight="1">
      <c r="A40" s="54">
        <v>4</v>
      </c>
      <c r="B40" s="54"/>
      <c r="C40" s="54"/>
      <c r="D40" s="52" t="s">
        <v>145</v>
      </c>
      <c r="E40" s="52"/>
      <c r="F40" s="52"/>
      <c r="G40" s="15"/>
    </row>
    <row r="41" spans="1:7" ht="20.100000000000001" customHeight="1" outlineLevel="1">
      <c r="A41" s="53" t="s">
        <v>28</v>
      </c>
      <c r="B41" s="53"/>
      <c r="C41" s="53"/>
      <c r="D41" s="55" t="s">
        <v>54</v>
      </c>
      <c r="E41" s="56"/>
      <c r="F41" s="56"/>
      <c r="G41" s="20"/>
    </row>
    <row r="42" spans="1:7" ht="49.2" customHeight="1" outlineLevel="1">
      <c r="A42" s="48" t="s">
        <v>99</v>
      </c>
      <c r="B42" s="45">
        <v>92443</v>
      </c>
      <c r="C42" s="48" t="s">
        <v>192</v>
      </c>
      <c r="D42" s="75" t="s">
        <v>228</v>
      </c>
      <c r="E42" s="6" t="s">
        <v>202</v>
      </c>
      <c r="F42" s="6">
        <v>65.25</v>
      </c>
      <c r="G42" s="178" t="s">
        <v>507</v>
      </c>
    </row>
    <row r="43" spans="1:7" ht="31.2" customHeight="1" outlineLevel="1">
      <c r="A43" s="48" t="s">
        <v>100</v>
      </c>
      <c r="B43" s="45" t="s">
        <v>215</v>
      </c>
      <c r="C43" s="48" t="s">
        <v>38</v>
      </c>
      <c r="D43" s="75" t="s">
        <v>220</v>
      </c>
      <c r="E43" s="6" t="s">
        <v>222</v>
      </c>
      <c r="F43" s="177">
        <v>176.45</v>
      </c>
      <c r="G43" s="178" t="s">
        <v>507</v>
      </c>
    </row>
    <row r="44" spans="1:7" ht="31.2" customHeight="1" outlineLevel="1">
      <c r="A44" s="48" t="s">
        <v>101</v>
      </c>
      <c r="B44" s="45" t="s">
        <v>216</v>
      </c>
      <c r="C44" s="48" t="s">
        <v>38</v>
      </c>
      <c r="D44" s="75" t="s">
        <v>214</v>
      </c>
      <c r="E44" s="6" t="s">
        <v>222</v>
      </c>
      <c r="F44" s="177">
        <v>56.27</v>
      </c>
      <c r="G44" s="178" t="s">
        <v>507</v>
      </c>
    </row>
    <row r="45" spans="1:7" ht="31.2" customHeight="1" outlineLevel="1">
      <c r="A45" s="48" t="s">
        <v>102</v>
      </c>
      <c r="B45" s="45" t="s">
        <v>218</v>
      </c>
      <c r="C45" s="48" t="s">
        <v>38</v>
      </c>
      <c r="D45" s="75" t="s">
        <v>221</v>
      </c>
      <c r="E45" s="6" t="s">
        <v>222</v>
      </c>
      <c r="F45" s="177">
        <v>72.91</v>
      </c>
      <c r="G45" s="178" t="s">
        <v>507</v>
      </c>
    </row>
    <row r="46" spans="1:7" ht="31.2" customHeight="1" outlineLevel="1">
      <c r="A46" s="48" t="s">
        <v>185</v>
      </c>
      <c r="B46" s="45" t="s">
        <v>229</v>
      </c>
      <c r="C46" s="48" t="s">
        <v>38</v>
      </c>
      <c r="D46" s="75" t="s">
        <v>230</v>
      </c>
      <c r="E46" s="6" t="s">
        <v>205</v>
      </c>
      <c r="F46" s="177">
        <v>3</v>
      </c>
      <c r="G46" s="178" t="s">
        <v>507</v>
      </c>
    </row>
    <row r="47" spans="1:7" ht="20.100000000000001" customHeight="1" outlineLevel="1">
      <c r="A47" s="53" t="s">
        <v>29</v>
      </c>
      <c r="B47" s="53"/>
      <c r="C47" s="53"/>
      <c r="D47" s="55" t="s">
        <v>55</v>
      </c>
      <c r="E47" s="56"/>
      <c r="F47" s="56"/>
      <c r="G47" s="20"/>
    </row>
    <row r="48" spans="1:7" ht="49.2" customHeight="1" outlineLevel="1">
      <c r="A48" s="48" t="s">
        <v>103</v>
      </c>
      <c r="B48" s="45">
        <v>92479</v>
      </c>
      <c r="C48" s="48" t="s">
        <v>192</v>
      </c>
      <c r="D48" s="75" t="s">
        <v>231</v>
      </c>
      <c r="E48" s="6" t="s">
        <v>202</v>
      </c>
      <c r="F48" s="6">
        <v>85.01</v>
      </c>
      <c r="G48" s="178" t="s">
        <v>507</v>
      </c>
    </row>
    <row r="49" spans="1:7" ht="31.2" customHeight="1" outlineLevel="1">
      <c r="A49" s="48" t="s">
        <v>104</v>
      </c>
      <c r="B49" s="45" t="s">
        <v>233</v>
      </c>
      <c r="C49" s="48" t="s">
        <v>38</v>
      </c>
      <c r="D49" s="75" t="s">
        <v>232</v>
      </c>
      <c r="E49" s="6" t="s">
        <v>222</v>
      </c>
      <c r="F49" s="6">
        <v>0.18</v>
      </c>
      <c r="G49" s="178" t="s">
        <v>507</v>
      </c>
    </row>
    <row r="50" spans="1:7" ht="31.2" customHeight="1" outlineLevel="1">
      <c r="A50" s="48" t="s">
        <v>105</v>
      </c>
      <c r="B50" s="45" t="s">
        <v>217</v>
      </c>
      <c r="C50" s="48" t="s">
        <v>38</v>
      </c>
      <c r="D50" s="75" t="s">
        <v>219</v>
      </c>
      <c r="E50" s="6" t="s">
        <v>222</v>
      </c>
      <c r="F50" s="6">
        <v>168.09</v>
      </c>
      <c r="G50" s="178" t="s">
        <v>507</v>
      </c>
    </row>
    <row r="51" spans="1:7" ht="31.2" customHeight="1" outlineLevel="1">
      <c r="A51" s="48" t="s">
        <v>147</v>
      </c>
      <c r="B51" s="45" t="s">
        <v>215</v>
      </c>
      <c r="C51" s="48" t="s">
        <v>38</v>
      </c>
      <c r="D51" s="75" t="s">
        <v>220</v>
      </c>
      <c r="E51" s="6" t="s">
        <v>222</v>
      </c>
      <c r="F51" s="6">
        <v>52.09</v>
      </c>
      <c r="G51" s="178" t="s">
        <v>507</v>
      </c>
    </row>
    <row r="52" spans="1:7" ht="31.2" customHeight="1" outlineLevel="1">
      <c r="A52" s="48" t="s">
        <v>186</v>
      </c>
      <c r="B52" s="45" t="s">
        <v>218</v>
      </c>
      <c r="C52" s="48" t="s">
        <v>38</v>
      </c>
      <c r="D52" s="75" t="s">
        <v>221</v>
      </c>
      <c r="E52" s="6" t="s">
        <v>222</v>
      </c>
      <c r="F52" s="6">
        <v>72.64</v>
      </c>
      <c r="G52" s="178" t="s">
        <v>507</v>
      </c>
    </row>
    <row r="53" spans="1:7" ht="31.2" customHeight="1" outlineLevel="1">
      <c r="A53" s="48" t="s">
        <v>187</v>
      </c>
      <c r="B53" s="45" t="s">
        <v>229</v>
      </c>
      <c r="C53" s="48" t="s">
        <v>38</v>
      </c>
      <c r="D53" s="75" t="s">
        <v>230</v>
      </c>
      <c r="E53" s="6" t="s">
        <v>205</v>
      </c>
      <c r="F53" s="177">
        <f>'ANEXO A MC'!I54</f>
        <v>4.2861000000000002</v>
      </c>
      <c r="G53" s="178" t="s">
        <v>504</v>
      </c>
    </row>
    <row r="54" spans="1:7" ht="20.100000000000001" customHeight="1" outlineLevel="1">
      <c r="A54" s="53" t="s">
        <v>30</v>
      </c>
      <c r="B54" s="53"/>
      <c r="C54" s="53"/>
      <c r="D54" s="55" t="s">
        <v>157</v>
      </c>
      <c r="E54" s="56"/>
      <c r="F54" s="56"/>
      <c r="G54" s="20"/>
    </row>
    <row r="55" spans="1:7" ht="48" customHeight="1" outlineLevel="1">
      <c r="A55" s="48" t="s">
        <v>106</v>
      </c>
      <c r="B55" s="45">
        <v>101964</v>
      </c>
      <c r="C55" s="48" t="s">
        <v>192</v>
      </c>
      <c r="D55" s="79" t="s">
        <v>234</v>
      </c>
      <c r="E55" s="6" t="s">
        <v>202</v>
      </c>
      <c r="F55" s="6">
        <v>136.04</v>
      </c>
      <c r="G55" s="178" t="s">
        <v>507</v>
      </c>
    </row>
    <row r="56" spans="1:7" ht="33.6" customHeight="1" outlineLevel="1">
      <c r="A56" s="48" t="s">
        <v>529</v>
      </c>
      <c r="B56" s="45" t="s">
        <v>229</v>
      </c>
      <c r="C56" s="48" t="s">
        <v>38</v>
      </c>
      <c r="D56" s="75" t="s">
        <v>230</v>
      </c>
      <c r="E56" s="6" t="s">
        <v>205</v>
      </c>
      <c r="F56" s="6">
        <v>8.0299999999999994</v>
      </c>
      <c r="G56" s="178" t="s">
        <v>507</v>
      </c>
    </row>
    <row r="57" spans="1:7" ht="48" customHeight="1" outlineLevel="1">
      <c r="A57" s="48" t="s">
        <v>530</v>
      </c>
      <c r="B57" s="296" t="s">
        <v>531</v>
      </c>
      <c r="C57" s="295" t="s">
        <v>38</v>
      </c>
      <c r="D57" s="297" t="s">
        <v>532</v>
      </c>
      <c r="E57" s="298" t="s">
        <v>533</v>
      </c>
      <c r="F57" s="6">
        <f>F55*4</f>
        <v>544.16</v>
      </c>
      <c r="G57" s="178" t="s">
        <v>534</v>
      </c>
    </row>
    <row r="58" spans="1:7" ht="20.100000000000001" customHeight="1" outlineLevel="1">
      <c r="A58" s="53" t="s">
        <v>57</v>
      </c>
      <c r="B58" s="53"/>
      <c r="C58" s="53"/>
      <c r="D58" s="55" t="s">
        <v>158</v>
      </c>
      <c r="E58" s="56"/>
      <c r="F58" s="56"/>
      <c r="G58" s="20"/>
    </row>
    <row r="59" spans="1:7" ht="31.2" customHeight="1" outlineLevel="1">
      <c r="A59" s="48" t="s">
        <v>107</v>
      </c>
      <c r="B59" s="45">
        <v>93184</v>
      </c>
      <c r="C59" s="48" t="s">
        <v>192</v>
      </c>
      <c r="D59" s="79" t="s">
        <v>235</v>
      </c>
      <c r="E59" s="6" t="s">
        <v>211</v>
      </c>
      <c r="F59" s="177">
        <f>(0.8+0.3)*7</f>
        <v>7.7000000000000011</v>
      </c>
      <c r="G59" s="323" t="s">
        <v>537</v>
      </c>
    </row>
    <row r="60" spans="1:7" ht="45.6" customHeight="1" outlineLevel="1">
      <c r="A60" s="48" t="s">
        <v>535</v>
      </c>
      <c r="B60" s="322">
        <v>93182</v>
      </c>
      <c r="C60" s="48" t="s">
        <v>192</v>
      </c>
      <c r="D60" s="79" t="s">
        <v>536</v>
      </c>
      <c r="E60" s="6" t="s">
        <v>211</v>
      </c>
      <c r="F60" s="177">
        <f>((1*2)+(2.2*8)+(2*1)+(1.5*3)+0.3)*2</f>
        <v>52.800000000000004</v>
      </c>
      <c r="G60" s="178" t="s">
        <v>538</v>
      </c>
    </row>
    <row r="61" spans="1:7" ht="20.100000000000001" customHeight="1" outlineLevel="1">
      <c r="A61" s="27"/>
      <c r="B61" s="28"/>
      <c r="C61" s="28"/>
      <c r="D61" s="28"/>
      <c r="E61" s="28"/>
      <c r="F61" s="28"/>
      <c r="G61" s="29" t="s">
        <v>64</v>
      </c>
    </row>
    <row r="62" spans="1:7" ht="20.100000000000001" customHeight="1">
      <c r="A62" s="3"/>
      <c r="B62" s="3"/>
      <c r="C62" s="3"/>
      <c r="G62" s="14"/>
    </row>
    <row r="63" spans="1:7" ht="20.100000000000001" customHeight="1">
      <c r="A63" s="54">
        <v>5</v>
      </c>
      <c r="B63" s="54"/>
      <c r="C63" s="54"/>
      <c r="D63" s="52" t="s">
        <v>173</v>
      </c>
      <c r="E63" s="52"/>
      <c r="F63" s="52"/>
      <c r="G63" s="15"/>
    </row>
    <row r="64" spans="1:7" ht="20.100000000000001" customHeight="1" outlineLevel="1">
      <c r="A64" s="53" t="s">
        <v>31</v>
      </c>
      <c r="B64" s="9"/>
      <c r="C64" s="9"/>
      <c r="D64" s="49" t="s">
        <v>45</v>
      </c>
      <c r="E64" s="48"/>
      <c r="F64" s="48"/>
      <c r="G64" s="20"/>
    </row>
    <row r="65" spans="1:12" s="24" customFormat="1" ht="38.4" customHeight="1" outlineLevel="1">
      <c r="A65" s="48" t="s">
        <v>108</v>
      </c>
      <c r="B65" s="45" t="s">
        <v>339</v>
      </c>
      <c r="C65" s="48" t="s">
        <v>38</v>
      </c>
      <c r="D65" s="79" t="s">
        <v>340</v>
      </c>
      <c r="E65" s="6" t="s">
        <v>202</v>
      </c>
      <c r="F65" s="428">
        <f>'ANEXO A MC (2)'!H83</f>
        <v>228.095</v>
      </c>
      <c r="G65" s="178" t="str">
        <f>G98</f>
        <v>DADOS RETIRADOS DE ANEXO III - ANEXO À MEMORIAL DE CÁLCULO</v>
      </c>
      <c r="H65" s="2"/>
      <c r="J65" s="2"/>
      <c r="K65" s="2"/>
      <c r="L65" s="2"/>
    </row>
    <row r="66" spans="1:12" s="24" customFormat="1" ht="20.100000000000001" customHeight="1" outlineLevel="1">
      <c r="A66" s="27"/>
      <c r="B66" s="28"/>
      <c r="C66" s="28"/>
      <c r="D66" s="28"/>
      <c r="E66" s="28"/>
      <c r="F66" s="28"/>
      <c r="G66" s="29" t="s">
        <v>64</v>
      </c>
      <c r="H66" s="2"/>
      <c r="J66" s="2"/>
      <c r="K66" s="2"/>
      <c r="L66" s="2"/>
    </row>
    <row r="67" spans="1:12" s="24" customFormat="1" ht="20.100000000000001" customHeight="1">
      <c r="A67" s="3"/>
      <c r="B67" s="3"/>
      <c r="C67" s="3"/>
      <c r="D67" s="5"/>
      <c r="E67" s="3"/>
      <c r="F67" s="3"/>
      <c r="G67" s="14"/>
      <c r="H67" s="2"/>
      <c r="J67" s="2"/>
      <c r="K67" s="2"/>
      <c r="L67" s="2"/>
    </row>
    <row r="68" spans="1:12" s="24" customFormat="1" ht="20.100000000000001" customHeight="1">
      <c r="A68" s="54">
        <v>6</v>
      </c>
      <c r="B68" s="54"/>
      <c r="C68" s="54"/>
      <c r="D68" s="52" t="s">
        <v>146</v>
      </c>
      <c r="E68" s="52"/>
      <c r="F68" s="52"/>
      <c r="G68" s="15"/>
      <c r="H68" s="2"/>
      <c r="J68" s="2"/>
      <c r="K68" s="2"/>
      <c r="L68" s="2"/>
    </row>
    <row r="69" spans="1:12" s="24" customFormat="1" ht="20.100000000000001" customHeight="1" outlineLevel="1">
      <c r="A69" s="53" t="s">
        <v>32</v>
      </c>
      <c r="B69" s="53"/>
      <c r="C69" s="53"/>
      <c r="D69" s="57" t="s">
        <v>56</v>
      </c>
      <c r="E69" s="57"/>
      <c r="F69" s="57"/>
      <c r="G69" s="20"/>
      <c r="H69" s="2"/>
      <c r="J69" s="2"/>
      <c r="K69" s="2"/>
      <c r="L69" s="2"/>
    </row>
    <row r="70" spans="1:12" s="24" customFormat="1" ht="67.8" customHeight="1" outlineLevel="1">
      <c r="A70" s="80" t="s">
        <v>109</v>
      </c>
      <c r="B70" s="48">
        <v>90843</v>
      </c>
      <c r="C70" s="48" t="s">
        <v>192</v>
      </c>
      <c r="D70" s="75" t="s">
        <v>355</v>
      </c>
      <c r="E70" s="51" t="s">
        <v>203</v>
      </c>
      <c r="F70" s="176">
        <v>4</v>
      </c>
      <c r="G70" s="20" t="s">
        <v>539</v>
      </c>
      <c r="H70" s="61"/>
      <c r="J70" s="2"/>
      <c r="K70" s="2"/>
      <c r="L70" s="2"/>
    </row>
    <row r="71" spans="1:12" s="24" customFormat="1" ht="67.8" customHeight="1" outlineLevel="1">
      <c r="A71" s="80" t="s">
        <v>110</v>
      </c>
      <c r="B71" s="48" t="s">
        <v>377</v>
      </c>
      <c r="C71" s="48" t="s">
        <v>375</v>
      </c>
      <c r="D71" s="75" t="str">
        <f>'COMPOSIÇÃO DE CUSTO'!C3</f>
        <v>PORTA DE MADEIRA PARA PINTURA, SEMI-OCA (LEVE OU MÉDIA), PADRÃO MÉDIO, 80X210CM, ESPESSURA DE 3,5CM, ITENS INCLUSOS: DOBRADIÇAS, MONT AGEM E INSTALAÇÃO DO BATENTE, FECHADURA COM EXECUÇÃO DO FURO E VISOR DE VIDRO LISO INCOLOR 6MM (20 X110CM)  - FORNECIMENTO E INSTALAÇÃO.</v>
      </c>
      <c r="E71" s="51" t="s">
        <v>203</v>
      </c>
      <c r="F71" s="176">
        <v>2</v>
      </c>
      <c r="G71" s="20" t="s">
        <v>539</v>
      </c>
      <c r="H71" s="61"/>
      <c r="J71" s="2"/>
      <c r="K71" s="2"/>
      <c r="L71" s="2"/>
    </row>
    <row r="72" spans="1:12" s="24" customFormat="1" ht="20.100000000000001" customHeight="1" outlineLevel="1">
      <c r="A72" s="53" t="s">
        <v>46</v>
      </c>
      <c r="B72" s="48"/>
      <c r="C72" s="48"/>
      <c r="D72" s="49" t="s">
        <v>61</v>
      </c>
      <c r="E72" s="48"/>
      <c r="F72" s="48"/>
      <c r="G72" s="20"/>
      <c r="H72" s="2"/>
      <c r="J72" s="2"/>
      <c r="K72" s="2"/>
      <c r="L72" s="2"/>
    </row>
    <row r="73" spans="1:12" s="24" customFormat="1" ht="33.6" customHeight="1" outlineLevel="1">
      <c r="A73" s="48" t="s">
        <v>111</v>
      </c>
      <c r="B73" s="64">
        <v>100874</v>
      </c>
      <c r="C73" s="66" t="s">
        <v>192</v>
      </c>
      <c r="D73" s="71" t="s">
        <v>333</v>
      </c>
      <c r="E73" s="51" t="s">
        <v>203</v>
      </c>
      <c r="F73" s="176">
        <v>1</v>
      </c>
      <c r="G73" s="20" t="s">
        <v>539</v>
      </c>
      <c r="H73" s="2"/>
      <c r="J73" s="2"/>
      <c r="K73" s="2"/>
      <c r="L73" s="2"/>
    </row>
    <row r="74" spans="1:12" s="24" customFormat="1" ht="40.200000000000003" customHeight="1" outlineLevel="1">
      <c r="A74" s="48" t="s">
        <v>112</v>
      </c>
      <c r="B74" s="48" t="s">
        <v>356</v>
      </c>
      <c r="C74" s="48" t="s">
        <v>38</v>
      </c>
      <c r="D74" s="75" t="s">
        <v>357</v>
      </c>
      <c r="E74" s="48" t="s">
        <v>202</v>
      </c>
      <c r="F74" s="179">
        <f>0.8*2*2*0.5*1</f>
        <v>1.6</v>
      </c>
      <c r="G74" s="178" t="s">
        <v>540</v>
      </c>
      <c r="H74" s="2"/>
      <c r="J74" s="2"/>
      <c r="K74" s="2"/>
      <c r="L74" s="2"/>
    </row>
    <row r="75" spans="1:12" s="24" customFormat="1" ht="19.8" customHeight="1" outlineLevel="1">
      <c r="A75" s="53" t="s">
        <v>58</v>
      </c>
      <c r="B75" s="48"/>
      <c r="C75" s="48"/>
      <c r="D75" s="49" t="s">
        <v>168</v>
      </c>
      <c r="E75" s="48"/>
      <c r="F75" s="48"/>
      <c r="G75" s="20"/>
      <c r="H75" s="2"/>
      <c r="J75" s="2"/>
      <c r="K75" s="2"/>
      <c r="L75" s="2"/>
    </row>
    <row r="76" spans="1:12" ht="57.6" customHeight="1" outlineLevel="1">
      <c r="A76" s="48" t="s">
        <v>113</v>
      </c>
      <c r="B76" s="48" t="s">
        <v>353</v>
      </c>
      <c r="C76" s="48" t="s">
        <v>38</v>
      </c>
      <c r="D76" s="75" t="s">
        <v>354</v>
      </c>
      <c r="E76" s="51" t="s">
        <v>203</v>
      </c>
      <c r="F76" s="176">
        <v>1</v>
      </c>
      <c r="G76" s="20" t="s">
        <v>539</v>
      </c>
      <c r="H76" s="61"/>
    </row>
    <row r="77" spans="1:12" ht="20.100000000000001" customHeight="1" outlineLevel="1">
      <c r="A77" s="53" t="s">
        <v>59</v>
      </c>
      <c r="B77" s="53"/>
      <c r="C77" s="53"/>
      <c r="D77" s="57" t="s">
        <v>165</v>
      </c>
      <c r="E77" s="57"/>
      <c r="F77" s="57"/>
      <c r="G77" s="20"/>
    </row>
    <row r="78" spans="1:12" ht="57.6" customHeight="1" outlineLevel="1">
      <c r="A78" s="48" t="s">
        <v>114</v>
      </c>
      <c r="B78" s="48" t="s">
        <v>349</v>
      </c>
      <c r="C78" s="48" t="s">
        <v>38</v>
      </c>
      <c r="D78" s="75" t="s">
        <v>348</v>
      </c>
      <c r="E78" s="51" t="s">
        <v>203</v>
      </c>
      <c r="F78" s="176">
        <v>14</v>
      </c>
      <c r="G78" s="20" t="s">
        <v>539</v>
      </c>
      <c r="H78" s="61"/>
    </row>
    <row r="79" spans="1:12" ht="61.8" customHeight="1" outlineLevel="1">
      <c r="A79" s="48" t="s">
        <v>115</v>
      </c>
      <c r="B79" s="48" t="s">
        <v>350</v>
      </c>
      <c r="C79" s="48" t="s">
        <v>38</v>
      </c>
      <c r="D79" s="75" t="s">
        <v>347</v>
      </c>
      <c r="E79" s="51" t="s">
        <v>202</v>
      </c>
      <c r="F79" s="51">
        <f>(2*1.1*1) + (1.5*1.1*1)</f>
        <v>3.8500000000000005</v>
      </c>
      <c r="G79" s="20" t="s">
        <v>541</v>
      </c>
      <c r="H79" s="61"/>
    </row>
    <row r="80" spans="1:12" ht="57.6" customHeight="1" outlineLevel="1">
      <c r="A80" s="48" t="s">
        <v>116</v>
      </c>
      <c r="B80" s="48" t="s">
        <v>351</v>
      </c>
      <c r="C80" s="48" t="s">
        <v>38</v>
      </c>
      <c r="D80" s="75" t="s">
        <v>352</v>
      </c>
      <c r="E80" s="51" t="s">
        <v>202</v>
      </c>
      <c r="F80" s="51">
        <f>(1 *0.4 *2) + (2.2 *1.1 *8) + (1.5 *1.1 *2)</f>
        <v>23.460000000000004</v>
      </c>
      <c r="G80" s="178" t="s">
        <v>542</v>
      </c>
      <c r="H80" s="61"/>
    </row>
    <row r="81" spans="1:7" ht="40.799999999999997" customHeight="1" outlineLevel="1">
      <c r="A81" s="48" t="s">
        <v>117</v>
      </c>
      <c r="B81" s="64" t="str">
        <f>'COMPOSIÇÃO DE CUSTO'!B11</f>
        <v>002</v>
      </c>
      <c r="C81" s="66" t="str">
        <f>'COMPOSIÇÃO DE CUSTO'!A11</f>
        <v>COMPOSIÇÃO</v>
      </c>
      <c r="D81" s="71" t="str">
        <f>'COMPOSIÇÃO DE CUSTO'!C11</f>
        <v xml:space="preserve">TELA DE PROTEÇÃO MOSQUITEIRO, FIXADA EM ESQUADRIA METÁLICA CONFORME PROJETO </v>
      </c>
      <c r="E81" s="51" t="s">
        <v>202</v>
      </c>
      <c r="F81" s="51">
        <f>1.5*1.1</f>
        <v>1.6500000000000001</v>
      </c>
      <c r="G81" s="323" t="s">
        <v>543</v>
      </c>
    </row>
    <row r="82" spans="1:7" ht="20.100000000000001" customHeight="1" outlineLevel="1">
      <c r="A82" s="53" t="s">
        <v>9</v>
      </c>
      <c r="B82" s="9"/>
      <c r="C82" s="9" t="s">
        <v>369</v>
      </c>
      <c r="D82" s="49" t="s">
        <v>10</v>
      </c>
      <c r="E82" s="48"/>
      <c r="F82" s="48"/>
      <c r="G82" s="20"/>
    </row>
    <row r="83" spans="1:7" ht="45.6" customHeight="1" outlineLevel="1">
      <c r="A83" s="48" t="s">
        <v>118</v>
      </c>
      <c r="B83" s="45" t="s">
        <v>332</v>
      </c>
      <c r="C83" s="48" t="s">
        <v>38</v>
      </c>
      <c r="D83" s="75" t="s">
        <v>597</v>
      </c>
      <c r="E83" s="6" t="s">
        <v>203</v>
      </c>
      <c r="F83" s="176">
        <v>2</v>
      </c>
      <c r="G83" s="323" t="s">
        <v>596</v>
      </c>
    </row>
    <row r="84" spans="1:7" ht="20.100000000000001" customHeight="1" outlineLevel="1">
      <c r="A84" s="27"/>
      <c r="B84" s="28"/>
      <c r="C84" s="28"/>
      <c r="D84" s="28"/>
      <c r="E84" s="28"/>
      <c r="F84" s="28"/>
      <c r="G84" s="29" t="s">
        <v>64</v>
      </c>
    </row>
    <row r="85" spans="1:7" ht="20.100000000000001" customHeight="1">
      <c r="A85" s="3"/>
      <c r="B85" s="3"/>
      <c r="C85" s="3"/>
      <c r="G85" s="14"/>
    </row>
    <row r="86" spans="1:7" ht="20.100000000000001" customHeight="1">
      <c r="A86" s="54">
        <v>7</v>
      </c>
      <c r="B86" s="54"/>
      <c r="C86" s="54"/>
      <c r="D86" s="52" t="s">
        <v>159</v>
      </c>
      <c r="E86" s="52"/>
      <c r="F86" s="52"/>
      <c r="G86" s="15"/>
    </row>
    <row r="87" spans="1:7" ht="45.6" customHeight="1" outlineLevel="1">
      <c r="A87" s="48" t="s">
        <v>34</v>
      </c>
      <c r="B87" s="45">
        <v>92540</v>
      </c>
      <c r="C87" s="48" t="s">
        <v>192</v>
      </c>
      <c r="D87" s="75" t="s">
        <v>237</v>
      </c>
      <c r="E87" s="6" t="s">
        <v>202</v>
      </c>
      <c r="F87" s="6">
        <f>(11.65*11.8)+(7.9*8.95*2)</f>
        <v>278.88</v>
      </c>
      <c r="G87" s="178" t="s">
        <v>560</v>
      </c>
    </row>
    <row r="88" spans="1:7" ht="43.2" customHeight="1" outlineLevel="1">
      <c r="A88" s="48" t="s">
        <v>35</v>
      </c>
      <c r="B88" s="45">
        <v>102203</v>
      </c>
      <c r="C88" s="48" t="s">
        <v>192</v>
      </c>
      <c r="D88" s="75" t="s">
        <v>238</v>
      </c>
      <c r="E88" s="6" t="s">
        <v>202</v>
      </c>
      <c r="F88" s="6">
        <f>(11.65*11.8)+(7.9*8.95*2)</f>
        <v>278.88</v>
      </c>
      <c r="G88" s="178" t="s">
        <v>560</v>
      </c>
    </row>
    <row r="89" spans="1:7" ht="46.8" customHeight="1" outlineLevel="1">
      <c r="A89" s="48" t="s">
        <v>83</v>
      </c>
      <c r="B89" s="45">
        <v>94441</v>
      </c>
      <c r="C89" s="48" t="s">
        <v>192</v>
      </c>
      <c r="D89" s="75" t="s">
        <v>239</v>
      </c>
      <c r="E89" s="6" t="s">
        <v>202</v>
      </c>
      <c r="F89" s="6">
        <f>(11.65*11.8)+(7.9*8.95*2)</f>
        <v>278.88</v>
      </c>
      <c r="G89" s="178" t="s">
        <v>560</v>
      </c>
    </row>
    <row r="90" spans="1:7" ht="45.6" customHeight="1" outlineLevel="1">
      <c r="A90" s="48" t="s">
        <v>60</v>
      </c>
      <c r="B90" s="45">
        <v>94221</v>
      </c>
      <c r="C90" s="48" t="s">
        <v>192</v>
      </c>
      <c r="D90" s="75" t="s">
        <v>240</v>
      </c>
      <c r="E90" s="6" t="s">
        <v>202</v>
      </c>
      <c r="F90" s="6">
        <f>(11.65 + 8.95 + 8.95) * 0.2</f>
        <v>5.91</v>
      </c>
      <c r="G90" s="178" t="s">
        <v>561</v>
      </c>
    </row>
    <row r="91" spans="1:7" ht="20.100000000000001" customHeight="1" outlineLevel="1">
      <c r="A91" s="27"/>
      <c r="B91" s="42"/>
      <c r="C91" s="28"/>
      <c r="D91" s="28"/>
      <c r="E91" s="28"/>
      <c r="F91" s="28"/>
      <c r="G91" s="29" t="s">
        <v>64</v>
      </c>
    </row>
    <row r="92" spans="1:7" ht="20.100000000000001" customHeight="1">
      <c r="A92" s="3"/>
      <c r="B92" s="3"/>
      <c r="C92" s="3"/>
      <c r="G92" s="14"/>
    </row>
    <row r="93" spans="1:7" ht="20.100000000000001" customHeight="1">
      <c r="A93" s="54">
        <v>8</v>
      </c>
      <c r="B93" s="54"/>
      <c r="C93" s="54"/>
      <c r="D93" s="52" t="s">
        <v>126</v>
      </c>
      <c r="E93" s="52"/>
      <c r="F93" s="52"/>
      <c r="G93" s="15"/>
    </row>
    <row r="94" spans="1:7" ht="31.2" customHeight="1" outlineLevel="1">
      <c r="A94" s="48" t="s">
        <v>36</v>
      </c>
      <c r="B94" s="45">
        <v>98557</v>
      </c>
      <c r="C94" s="48" t="s">
        <v>192</v>
      </c>
      <c r="D94" s="75" t="s">
        <v>236</v>
      </c>
      <c r="E94" s="6" t="s">
        <v>202</v>
      </c>
      <c r="F94" s="6">
        <f>'ANEXO A MC'!C32*'ANEXO A MC'!D15*2</f>
        <v>65.94</v>
      </c>
      <c r="G94" s="178" t="s">
        <v>598</v>
      </c>
    </row>
    <row r="95" spans="1:7" ht="20.100000000000001" customHeight="1" outlineLevel="1">
      <c r="A95" s="27"/>
      <c r="B95" s="28"/>
      <c r="C95" s="28"/>
      <c r="D95" s="28"/>
      <c r="E95" s="28"/>
      <c r="F95" s="28"/>
      <c r="G95" s="29" t="s">
        <v>64</v>
      </c>
    </row>
    <row r="96" spans="1:7" ht="20.100000000000001" customHeight="1">
      <c r="A96" s="3"/>
      <c r="B96" s="3"/>
      <c r="C96" s="3"/>
      <c r="G96" s="14"/>
    </row>
    <row r="97" spans="1:9" ht="20.100000000000001" customHeight="1">
      <c r="A97" s="54">
        <v>9</v>
      </c>
      <c r="B97" s="54"/>
      <c r="C97" s="54"/>
      <c r="D97" s="52" t="s">
        <v>171</v>
      </c>
      <c r="E97" s="52"/>
      <c r="F97" s="52"/>
      <c r="G97" s="16"/>
    </row>
    <row r="98" spans="1:9" ht="47.4" customHeight="1" outlineLevel="1">
      <c r="A98" s="48" t="s">
        <v>47</v>
      </c>
      <c r="B98" s="45" t="s">
        <v>284</v>
      </c>
      <c r="C98" s="48" t="s">
        <v>38</v>
      </c>
      <c r="D98" s="75" t="s">
        <v>286</v>
      </c>
      <c r="E98" s="6" t="s">
        <v>202</v>
      </c>
      <c r="F98" s="177">
        <f>'ANEXO A MC (2)'!H51</f>
        <v>534.27999999999986</v>
      </c>
      <c r="G98" s="178" t="s">
        <v>590</v>
      </c>
    </row>
    <row r="99" spans="1:9" ht="47.4" customHeight="1" outlineLevel="1">
      <c r="A99" s="48" t="s">
        <v>81</v>
      </c>
      <c r="B99" s="45">
        <v>87881</v>
      </c>
      <c r="C99" s="48" t="s">
        <v>192</v>
      </c>
      <c r="D99" s="75" t="s">
        <v>285</v>
      </c>
      <c r="E99" s="6" t="s">
        <v>202</v>
      </c>
      <c r="F99" s="177">
        <f>'ANEXO A MC (2)'!M51</f>
        <v>135.95999999999998</v>
      </c>
      <c r="G99" s="178" t="str">
        <f>G98</f>
        <v>DADOS RETIRADOS DE ANEXO III - ANEXO À MEMORIAL DE CÁLCULO</v>
      </c>
    </row>
    <row r="100" spans="1:9" ht="31.2" customHeight="1" outlineLevel="1">
      <c r="A100" s="48" t="s">
        <v>48</v>
      </c>
      <c r="B100" s="45" t="s">
        <v>287</v>
      </c>
      <c r="C100" s="48" t="s">
        <v>38</v>
      </c>
      <c r="D100" s="75" t="s">
        <v>290</v>
      </c>
      <c r="E100" s="6" t="s">
        <v>202</v>
      </c>
      <c r="F100" s="177">
        <f>'ANEXO A MC (2)'!I51</f>
        <v>534.27999999999986</v>
      </c>
      <c r="G100" s="178" t="str">
        <f>G99</f>
        <v>DADOS RETIRADOS DE ANEXO III - ANEXO À MEMORIAL DE CÁLCULO</v>
      </c>
    </row>
    <row r="101" spans="1:9" ht="31.2" customHeight="1" outlineLevel="1">
      <c r="A101" s="48" t="s">
        <v>49</v>
      </c>
      <c r="B101" s="45" t="s">
        <v>288</v>
      </c>
      <c r="C101" s="48" t="s">
        <v>38</v>
      </c>
      <c r="D101" s="75" t="s">
        <v>291</v>
      </c>
      <c r="E101" s="6" t="s">
        <v>202</v>
      </c>
      <c r="F101" s="177">
        <f>'ANEXO A MC (2)'!J51</f>
        <v>332.40999999999991</v>
      </c>
      <c r="G101" s="178" t="str">
        <f>G100</f>
        <v>DADOS RETIRADOS DE ANEXO III - ANEXO À MEMORIAL DE CÁLCULO</v>
      </c>
    </row>
    <row r="102" spans="1:9" ht="39" customHeight="1" outlineLevel="1">
      <c r="A102" s="48" t="s">
        <v>82</v>
      </c>
      <c r="B102" s="45" t="s">
        <v>289</v>
      </c>
      <c r="C102" s="48" t="s">
        <v>38</v>
      </c>
      <c r="D102" s="75" t="s">
        <v>292</v>
      </c>
      <c r="E102" s="6" t="s">
        <v>202</v>
      </c>
      <c r="F102" s="177">
        <f>'ANEXO A MC (2)'!M51</f>
        <v>135.95999999999998</v>
      </c>
      <c r="G102" s="178" t="str">
        <f>G101</f>
        <v>DADOS RETIRADOS DE ANEXO III - ANEXO À MEMORIAL DE CÁLCULO</v>
      </c>
    </row>
    <row r="103" spans="1:9" ht="67.2" customHeight="1" outlineLevel="1">
      <c r="A103" s="48" t="s">
        <v>50</v>
      </c>
      <c r="B103" s="45" t="s">
        <v>294</v>
      </c>
      <c r="C103" s="48" t="s">
        <v>38</v>
      </c>
      <c r="D103" s="75" t="s">
        <v>295</v>
      </c>
      <c r="E103" s="6" t="s">
        <v>202</v>
      </c>
      <c r="F103" s="177">
        <f>'ANEXO A MC (2)'!L51</f>
        <v>201.86999999999998</v>
      </c>
      <c r="G103" s="178" t="str">
        <f>G102</f>
        <v>DADOS RETIRADOS DE ANEXO III - ANEXO À MEMORIAL DE CÁLCULO</v>
      </c>
    </row>
    <row r="104" spans="1:9" ht="33.6" customHeight="1" outlineLevel="1">
      <c r="A104" s="48" t="s">
        <v>51</v>
      </c>
      <c r="B104" s="48">
        <v>96486</v>
      </c>
      <c r="C104" s="48" t="s">
        <v>192</v>
      </c>
      <c r="D104" s="43" t="s">
        <v>293</v>
      </c>
      <c r="E104" s="6" t="s">
        <v>202</v>
      </c>
      <c r="F104" s="177">
        <v>58.12</v>
      </c>
      <c r="G104" s="323" t="s">
        <v>562</v>
      </c>
    </row>
    <row r="105" spans="1:9" ht="66" customHeight="1" outlineLevel="1">
      <c r="A105" s="48" t="s">
        <v>65</v>
      </c>
      <c r="B105" s="51">
        <v>101738</v>
      </c>
      <c r="C105" s="51" t="s">
        <v>192</v>
      </c>
      <c r="D105" s="18" t="s">
        <v>592</v>
      </c>
      <c r="E105" s="48" t="s">
        <v>211</v>
      </c>
      <c r="F105" s="177">
        <f>8+8+6+6-0.8+8+8+6+6-0.8+4+4+3.15+3.15-0.8</f>
        <v>67.90000000000002</v>
      </c>
      <c r="G105" s="178" t="s">
        <v>591</v>
      </c>
    </row>
    <row r="106" spans="1:9" ht="20.100000000000001" customHeight="1" outlineLevel="1">
      <c r="A106" s="27"/>
      <c r="B106" s="28"/>
      <c r="C106" s="28"/>
      <c r="D106" s="28"/>
      <c r="E106" s="28"/>
      <c r="F106" s="28"/>
      <c r="G106" s="29" t="s">
        <v>64</v>
      </c>
    </row>
    <row r="107" spans="1:9" ht="20.100000000000001" customHeight="1">
      <c r="A107" s="3"/>
      <c r="B107" s="3"/>
      <c r="C107" s="3"/>
      <c r="G107" s="14"/>
    </row>
    <row r="108" spans="1:9" ht="20.100000000000001" customHeight="1">
      <c r="A108" s="54">
        <v>10</v>
      </c>
      <c r="B108" s="54"/>
      <c r="C108" s="54"/>
      <c r="D108" s="52" t="s">
        <v>175</v>
      </c>
      <c r="E108" s="52"/>
      <c r="F108" s="52"/>
      <c r="G108" s="15"/>
    </row>
    <row r="109" spans="1:9" s="22" customFormat="1" ht="20.100000000000001" customHeight="1" outlineLevel="1">
      <c r="A109" s="9" t="s">
        <v>52</v>
      </c>
      <c r="B109" s="48"/>
      <c r="C109" s="48"/>
      <c r="D109" s="49" t="s">
        <v>148</v>
      </c>
      <c r="E109" s="48"/>
      <c r="F109" s="48"/>
      <c r="G109" s="20"/>
      <c r="H109" s="2"/>
      <c r="I109" s="24"/>
    </row>
    <row r="110" spans="1:9" ht="72.599999999999994" customHeight="1" outlineLevel="1">
      <c r="A110" s="48" t="s">
        <v>119</v>
      </c>
      <c r="B110" s="48" t="s">
        <v>296</v>
      </c>
      <c r="C110" s="48" t="s">
        <v>38</v>
      </c>
      <c r="D110" s="43" t="s">
        <v>297</v>
      </c>
      <c r="E110" s="6" t="s">
        <v>202</v>
      </c>
      <c r="F110" s="6">
        <f>48+48+59.12+12.6+12.6+4.05+4.05+4.1</f>
        <v>192.52</v>
      </c>
      <c r="G110" s="178" t="s">
        <v>545</v>
      </c>
    </row>
    <row r="111" spans="1:9" ht="72.599999999999994" customHeight="1" outlineLevel="1">
      <c r="A111" s="48" t="s">
        <v>120</v>
      </c>
      <c r="B111" s="48" t="s">
        <v>298</v>
      </c>
      <c r="C111" s="48" t="s">
        <v>38</v>
      </c>
      <c r="D111" s="43" t="s">
        <v>299</v>
      </c>
      <c r="E111" s="6" t="s">
        <v>202</v>
      </c>
      <c r="F111" s="6">
        <f>48+48+59.12+12.6+12.6+4.05+4.05+4.1</f>
        <v>192.52</v>
      </c>
      <c r="G111" s="178" t="s">
        <v>545</v>
      </c>
    </row>
    <row r="112" spans="1:9" ht="48" customHeight="1" outlineLevel="1">
      <c r="A112" s="48" t="s">
        <v>121</v>
      </c>
      <c r="B112" s="48" t="s">
        <v>553</v>
      </c>
      <c r="C112" s="48" t="s">
        <v>38</v>
      </c>
      <c r="D112" s="43" t="s">
        <v>554</v>
      </c>
      <c r="E112" s="6" t="s">
        <v>202</v>
      </c>
      <c r="F112" s="177">
        <f>56*0.3*0.3</f>
        <v>5.04</v>
      </c>
      <c r="G112" s="342" t="s">
        <v>556</v>
      </c>
    </row>
    <row r="113" spans="1:9" ht="48" customHeight="1" outlineLevel="1">
      <c r="A113" s="48" t="s">
        <v>122</v>
      </c>
      <c r="B113" s="48" t="s">
        <v>300</v>
      </c>
      <c r="C113" s="48" t="s">
        <v>38</v>
      </c>
      <c r="D113" s="43" t="s">
        <v>301</v>
      </c>
      <c r="E113" s="6" t="s">
        <v>202</v>
      </c>
      <c r="F113" s="177">
        <f>40*0.3*0.3</f>
        <v>3.5999999999999996</v>
      </c>
      <c r="G113" s="342" t="s">
        <v>555</v>
      </c>
    </row>
    <row r="114" spans="1:9" ht="36.6" customHeight="1" outlineLevel="1">
      <c r="A114" s="48" t="s">
        <v>552</v>
      </c>
      <c r="B114" s="48">
        <v>98689</v>
      </c>
      <c r="C114" s="48" t="s">
        <v>192</v>
      </c>
      <c r="D114" s="43" t="s">
        <v>302</v>
      </c>
      <c r="E114" s="6" t="s">
        <v>211</v>
      </c>
      <c r="F114" s="177">
        <f>0.8*7</f>
        <v>5.6000000000000005</v>
      </c>
      <c r="G114" s="178" t="s">
        <v>550</v>
      </c>
    </row>
    <row r="115" spans="1:9" s="22" customFormat="1" ht="20.100000000000001" customHeight="1" outlineLevel="1">
      <c r="A115" s="9" t="s">
        <v>53</v>
      </c>
      <c r="B115" s="48"/>
      <c r="C115" s="48"/>
      <c r="D115" s="49" t="s">
        <v>193</v>
      </c>
      <c r="E115" s="48"/>
      <c r="F115" s="48"/>
      <c r="G115" s="20"/>
      <c r="H115" s="2"/>
      <c r="I115" s="24"/>
    </row>
    <row r="116" spans="1:9" ht="30" customHeight="1" outlineLevel="1">
      <c r="A116" s="48" t="s">
        <v>123</v>
      </c>
      <c r="B116" s="67">
        <v>98679</v>
      </c>
      <c r="C116" s="67" t="s">
        <v>192</v>
      </c>
      <c r="D116" s="68" t="s">
        <v>303</v>
      </c>
      <c r="E116" s="6" t="s">
        <v>202</v>
      </c>
      <c r="F116" s="6">
        <v>50.61</v>
      </c>
      <c r="G116" s="323" t="s">
        <v>719</v>
      </c>
    </row>
    <row r="117" spans="1:9" ht="33.6" customHeight="1" outlineLevel="1">
      <c r="A117" s="48" t="s">
        <v>124</v>
      </c>
      <c r="B117" s="67" t="s">
        <v>306</v>
      </c>
      <c r="C117" s="67" t="s">
        <v>38</v>
      </c>
      <c r="D117" s="18" t="s">
        <v>315</v>
      </c>
      <c r="E117" s="6" t="s">
        <v>203</v>
      </c>
      <c r="F117" s="177">
        <v>1</v>
      </c>
      <c r="G117" s="323" t="s">
        <v>551</v>
      </c>
    </row>
    <row r="118" spans="1:9" ht="45.6" customHeight="1" outlineLevel="1">
      <c r="A118" s="48" t="s">
        <v>125</v>
      </c>
      <c r="B118" s="67" t="s">
        <v>304</v>
      </c>
      <c r="C118" s="67" t="s">
        <v>38</v>
      </c>
      <c r="D118" s="68" t="s">
        <v>305</v>
      </c>
      <c r="E118" s="6" t="s">
        <v>202</v>
      </c>
      <c r="F118" s="177">
        <f>4*0.3*0.3</f>
        <v>0.36</v>
      </c>
      <c r="G118" s="342" t="s">
        <v>721</v>
      </c>
    </row>
    <row r="119" spans="1:9" ht="45.6" customHeight="1" outlineLevel="1">
      <c r="A119" s="48" t="s">
        <v>559</v>
      </c>
      <c r="B119" s="67" t="s">
        <v>558</v>
      </c>
      <c r="C119" s="67" t="s">
        <v>38</v>
      </c>
      <c r="D119" s="68" t="s">
        <v>557</v>
      </c>
      <c r="E119" s="6" t="s">
        <v>202</v>
      </c>
      <c r="F119" s="177">
        <f>3*0.3*0.3</f>
        <v>0.26999999999999996</v>
      </c>
      <c r="G119" s="342" t="s">
        <v>720</v>
      </c>
    </row>
    <row r="120" spans="1:9" ht="20.100000000000001" customHeight="1" outlineLevel="1">
      <c r="A120" s="27"/>
      <c r="B120" s="28"/>
      <c r="C120" s="28"/>
      <c r="D120" s="28"/>
      <c r="E120" s="28"/>
      <c r="F120" s="28"/>
      <c r="G120" s="29" t="s">
        <v>64</v>
      </c>
    </row>
    <row r="121" spans="1:9" ht="20.100000000000001" customHeight="1">
      <c r="A121" s="3"/>
      <c r="B121" s="3"/>
      <c r="C121" s="3"/>
      <c r="G121" s="14"/>
    </row>
    <row r="122" spans="1:9" ht="20.100000000000001" customHeight="1">
      <c r="A122" s="54">
        <v>11</v>
      </c>
      <c r="B122" s="54"/>
      <c r="C122" s="54"/>
      <c r="D122" s="52" t="s">
        <v>170</v>
      </c>
      <c r="E122" s="52"/>
      <c r="F122" s="52"/>
      <c r="G122" s="15"/>
    </row>
    <row r="123" spans="1:9" ht="33.6" customHeight="1" outlineLevel="1">
      <c r="A123" s="48" t="s">
        <v>0</v>
      </c>
      <c r="B123" s="63" t="s">
        <v>311</v>
      </c>
      <c r="C123" s="48" t="s">
        <v>38</v>
      </c>
      <c r="D123" s="75" t="s">
        <v>312</v>
      </c>
      <c r="E123" s="6" t="s">
        <v>202</v>
      </c>
      <c r="F123" s="177">
        <f>F124+F125</f>
        <v>468.36999999999989</v>
      </c>
      <c r="G123" s="178" t="str">
        <f>G103</f>
        <v>DADOS RETIRADOS DE ANEXO III - ANEXO À MEMORIAL DE CÁLCULO</v>
      </c>
    </row>
    <row r="124" spans="1:9" ht="33.6" customHeight="1" outlineLevel="1">
      <c r="A124" s="48" t="s">
        <v>84</v>
      </c>
      <c r="B124" s="63" t="s">
        <v>310</v>
      </c>
      <c r="C124" s="48" t="s">
        <v>38</v>
      </c>
      <c r="D124" s="75" t="s">
        <v>309</v>
      </c>
      <c r="E124" s="6" t="s">
        <v>202</v>
      </c>
      <c r="F124" s="177">
        <f>'ANEXO A MC (2)'!M51</f>
        <v>135.95999999999998</v>
      </c>
      <c r="G124" s="178" t="str">
        <f>G123</f>
        <v>DADOS RETIRADOS DE ANEXO III - ANEXO À MEMORIAL DE CÁLCULO</v>
      </c>
    </row>
    <row r="125" spans="1:9" ht="33.6" customHeight="1" outlineLevel="1">
      <c r="A125" s="48" t="s">
        <v>11</v>
      </c>
      <c r="B125" s="63" t="s">
        <v>313</v>
      </c>
      <c r="C125" s="48" t="s">
        <v>38</v>
      </c>
      <c r="D125" s="75" t="s">
        <v>314</v>
      </c>
      <c r="E125" s="6" t="s">
        <v>202</v>
      </c>
      <c r="F125" s="177">
        <f>'ANEXO A MC (2)'!K51</f>
        <v>332.40999999999991</v>
      </c>
      <c r="G125" s="178" t="str">
        <f>G124</f>
        <v>DADOS RETIRADOS DE ANEXO III - ANEXO À MEMORIAL DE CÁLCULO</v>
      </c>
    </row>
    <row r="126" spans="1:9" ht="33.6" customHeight="1" outlineLevel="1">
      <c r="A126" s="48" t="s">
        <v>1</v>
      </c>
      <c r="B126" s="63">
        <v>102219</v>
      </c>
      <c r="C126" s="48" t="s">
        <v>192</v>
      </c>
      <c r="D126" s="75" t="s">
        <v>308</v>
      </c>
      <c r="E126" s="6" t="s">
        <v>202</v>
      </c>
      <c r="F126" s="177">
        <f>F105*0.1</f>
        <v>6.7900000000000027</v>
      </c>
      <c r="G126" s="323" t="s">
        <v>593</v>
      </c>
    </row>
    <row r="127" spans="1:9" ht="74.400000000000006" customHeight="1" outlineLevel="1">
      <c r="A127" s="48" t="s">
        <v>66</v>
      </c>
      <c r="B127" s="67">
        <v>100742</v>
      </c>
      <c r="C127" s="59" t="s">
        <v>192</v>
      </c>
      <c r="D127" s="75" t="s">
        <v>307</v>
      </c>
      <c r="E127" s="6" t="s">
        <v>202</v>
      </c>
      <c r="F127" s="177">
        <f>((0.8*2.1*1)+(1*0.4*2)+(2.2*1.1*8)+(2*1*1)+(1.5*1.1*3))*2</f>
        <v>57.580000000000005</v>
      </c>
      <c r="G127" s="178" t="s">
        <v>594</v>
      </c>
    </row>
    <row r="128" spans="1:9" ht="53.4" customHeight="1" outlineLevel="1">
      <c r="A128" s="48" t="s">
        <v>67</v>
      </c>
      <c r="B128" s="63">
        <v>102203</v>
      </c>
      <c r="C128" s="48" t="s">
        <v>192</v>
      </c>
      <c r="D128" s="75" t="s">
        <v>238</v>
      </c>
      <c r="E128" s="6" t="s">
        <v>202</v>
      </c>
      <c r="F128" s="177">
        <f>(6*0.8*2.1*2) -(2*0.2*1.1*2)</f>
        <v>19.280000000000005</v>
      </c>
      <c r="G128" s="178" t="s">
        <v>595</v>
      </c>
    </row>
    <row r="129" spans="1:9" ht="20.100000000000001" customHeight="1" outlineLevel="1">
      <c r="A129" s="27"/>
      <c r="B129" s="28"/>
      <c r="C129" s="28"/>
      <c r="D129" s="28"/>
      <c r="E129" s="28"/>
      <c r="F129" s="28"/>
      <c r="G129" s="29" t="s">
        <v>64</v>
      </c>
    </row>
    <row r="130" spans="1:9" s="22" customFormat="1" ht="20.100000000000001" customHeight="1">
      <c r="A130" s="3"/>
      <c r="B130" s="3"/>
      <c r="C130" s="3"/>
      <c r="D130" s="5"/>
      <c r="E130" s="3"/>
      <c r="F130" s="3"/>
      <c r="G130" s="14"/>
      <c r="H130" s="2"/>
      <c r="I130" s="24"/>
    </row>
    <row r="131" spans="1:9" ht="20.100000000000001" customHeight="1">
      <c r="A131" s="54">
        <v>12</v>
      </c>
      <c r="B131" s="54"/>
      <c r="C131" s="54"/>
      <c r="D131" s="52" t="s">
        <v>176</v>
      </c>
      <c r="E131" s="52"/>
      <c r="F131" s="52"/>
      <c r="G131" s="15"/>
    </row>
    <row r="132" spans="1:9" s="22" customFormat="1" ht="20.100000000000001" customHeight="1" outlineLevel="1">
      <c r="A132" s="10" t="s">
        <v>2</v>
      </c>
      <c r="B132" s="10"/>
      <c r="C132" s="10"/>
      <c r="D132" s="8" t="s">
        <v>179</v>
      </c>
      <c r="E132" s="58"/>
      <c r="F132" s="58"/>
      <c r="G132" s="20"/>
      <c r="H132" s="2"/>
      <c r="I132" s="24"/>
    </row>
    <row r="133" spans="1:9" ht="31.2" customHeight="1" outlineLevel="1">
      <c r="A133" s="48" t="s">
        <v>127</v>
      </c>
      <c r="B133" s="45">
        <v>89401</v>
      </c>
      <c r="C133" s="48" t="s">
        <v>192</v>
      </c>
      <c r="D133" s="75" t="s">
        <v>243</v>
      </c>
      <c r="E133" s="6" t="s">
        <v>211</v>
      </c>
      <c r="F133" s="177">
        <v>22</v>
      </c>
      <c r="G133" s="178" t="s">
        <v>455</v>
      </c>
    </row>
    <row r="134" spans="1:9" ht="31.2" customHeight="1" outlineLevel="1">
      <c r="A134" s="48" t="s">
        <v>128</v>
      </c>
      <c r="B134" s="45">
        <v>89446</v>
      </c>
      <c r="C134" s="48" t="s">
        <v>192</v>
      </c>
      <c r="D134" s="75" t="s">
        <v>244</v>
      </c>
      <c r="E134" s="6" t="s">
        <v>211</v>
      </c>
      <c r="F134" s="177">
        <v>16</v>
      </c>
      <c r="G134" s="178" t="s">
        <v>455</v>
      </c>
    </row>
    <row r="135" spans="1:9" ht="31.2" customHeight="1" outlineLevel="1">
      <c r="A135" s="48" t="s">
        <v>149</v>
      </c>
      <c r="B135" s="45">
        <v>89448</v>
      </c>
      <c r="C135" s="48" t="s">
        <v>192</v>
      </c>
      <c r="D135" s="75" t="s">
        <v>245</v>
      </c>
      <c r="E135" s="6" t="s">
        <v>211</v>
      </c>
      <c r="F135" s="177">
        <v>13</v>
      </c>
      <c r="G135" s="178" t="s">
        <v>455</v>
      </c>
    </row>
    <row r="136" spans="1:9" ht="31.2" customHeight="1" outlineLevel="1">
      <c r="A136" s="48" t="s">
        <v>150</v>
      </c>
      <c r="B136" s="45">
        <v>89485</v>
      </c>
      <c r="C136" s="48" t="s">
        <v>192</v>
      </c>
      <c r="D136" s="75" t="s">
        <v>246</v>
      </c>
      <c r="E136" s="6" t="s">
        <v>203</v>
      </c>
      <c r="F136" s="177">
        <v>3</v>
      </c>
      <c r="G136" s="178" t="s">
        <v>697</v>
      </c>
    </row>
    <row r="137" spans="1:9" ht="45.6" customHeight="1" outlineLevel="1">
      <c r="A137" s="48" t="s">
        <v>151</v>
      </c>
      <c r="B137" s="45">
        <v>89358</v>
      </c>
      <c r="C137" s="48" t="s">
        <v>192</v>
      </c>
      <c r="D137" s="75" t="s">
        <v>247</v>
      </c>
      <c r="E137" s="6" t="s">
        <v>203</v>
      </c>
      <c r="F137" s="177">
        <v>7</v>
      </c>
      <c r="G137" s="178" t="s">
        <v>698</v>
      </c>
    </row>
    <row r="138" spans="1:9" ht="31.2" customHeight="1" outlineLevel="1">
      <c r="A138" s="48" t="s">
        <v>152</v>
      </c>
      <c r="B138" s="45">
        <v>89362</v>
      </c>
      <c r="C138" s="48" t="s">
        <v>192</v>
      </c>
      <c r="D138" s="75" t="s">
        <v>248</v>
      </c>
      <c r="E138" s="6" t="s">
        <v>203</v>
      </c>
      <c r="F138" s="177">
        <v>8</v>
      </c>
      <c r="G138" s="178" t="s">
        <v>699</v>
      </c>
    </row>
    <row r="139" spans="1:9" ht="31.2" customHeight="1" outlineLevel="1">
      <c r="A139" s="48" t="s">
        <v>153</v>
      </c>
      <c r="B139" s="45">
        <v>89497</v>
      </c>
      <c r="C139" s="48" t="s">
        <v>192</v>
      </c>
      <c r="D139" s="75" t="s">
        <v>249</v>
      </c>
      <c r="E139" s="6" t="s">
        <v>203</v>
      </c>
      <c r="F139" s="177">
        <v>6</v>
      </c>
      <c r="G139" s="178" t="s">
        <v>700</v>
      </c>
    </row>
    <row r="140" spans="1:9" ht="31.2" customHeight="1" outlineLevel="1">
      <c r="A140" s="48" t="s">
        <v>154</v>
      </c>
      <c r="B140" s="45">
        <v>89438</v>
      </c>
      <c r="C140" s="48" t="s">
        <v>192</v>
      </c>
      <c r="D140" s="75" t="s">
        <v>250</v>
      </c>
      <c r="E140" s="6" t="s">
        <v>203</v>
      </c>
      <c r="F140" s="177">
        <v>2</v>
      </c>
      <c r="G140" s="178" t="s">
        <v>701</v>
      </c>
    </row>
    <row r="141" spans="1:9" ht="31.2" customHeight="1" outlineLevel="1">
      <c r="A141" s="48" t="s">
        <v>155</v>
      </c>
      <c r="B141" s="45">
        <v>89617</v>
      </c>
      <c r="C141" s="48" t="s">
        <v>192</v>
      </c>
      <c r="D141" s="75" t="s">
        <v>251</v>
      </c>
      <c r="E141" s="6" t="s">
        <v>203</v>
      </c>
      <c r="F141" s="177">
        <v>5</v>
      </c>
      <c r="G141" s="178" t="s">
        <v>455</v>
      </c>
    </row>
    <row r="142" spans="1:9" ht="31.2" customHeight="1" outlineLevel="1">
      <c r="A142" s="48" t="s">
        <v>156</v>
      </c>
      <c r="B142" s="45">
        <v>89623</v>
      </c>
      <c r="C142" s="48" t="s">
        <v>192</v>
      </c>
      <c r="D142" s="75" t="s">
        <v>252</v>
      </c>
      <c r="E142" s="6" t="s">
        <v>203</v>
      </c>
      <c r="F142" s="177">
        <v>5</v>
      </c>
      <c r="G142" s="178" t="s">
        <v>702</v>
      </c>
    </row>
    <row r="143" spans="1:9" s="22" customFormat="1" ht="20.100000000000001" customHeight="1" outlineLevel="1">
      <c r="A143" s="10" t="s">
        <v>3</v>
      </c>
      <c r="B143" s="59"/>
      <c r="C143" s="53"/>
      <c r="D143" s="55" t="s">
        <v>167</v>
      </c>
      <c r="E143" s="56"/>
      <c r="F143" s="177"/>
      <c r="G143" s="178"/>
      <c r="H143" s="2"/>
      <c r="I143" s="24"/>
    </row>
    <row r="144" spans="1:9" ht="31.2" customHeight="1" outlineLevel="1">
      <c r="A144" s="48" t="s">
        <v>129</v>
      </c>
      <c r="B144" s="45">
        <v>94495</v>
      </c>
      <c r="C144" s="48" t="s">
        <v>192</v>
      </c>
      <c r="D144" s="75" t="s">
        <v>241</v>
      </c>
      <c r="E144" s="6" t="s">
        <v>203</v>
      </c>
      <c r="F144" s="177">
        <v>2</v>
      </c>
      <c r="G144" s="178" t="s">
        <v>455</v>
      </c>
    </row>
    <row r="145" spans="1:9" ht="31.2" customHeight="1" outlineLevel="1">
      <c r="A145" s="48" t="s">
        <v>130</v>
      </c>
      <c r="B145" s="45">
        <v>94497</v>
      </c>
      <c r="C145" s="48" t="s">
        <v>192</v>
      </c>
      <c r="D145" s="75" t="s">
        <v>242</v>
      </c>
      <c r="E145" s="6" t="s">
        <v>203</v>
      </c>
      <c r="F145" s="177">
        <v>4</v>
      </c>
      <c r="G145" s="178" t="s">
        <v>455</v>
      </c>
    </row>
    <row r="146" spans="1:9" ht="49.2" customHeight="1" outlineLevel="1">
      <c r="A146" s="48" t="s">
        <v>131</v>
      </c>
      <c r="B146" s="45" t="s">
        <v>253</v>
      </c>
      <c r="C146" s="48" t="s">
        <v>38</v>
      </c>
      <c r="D146" s="75" t="s">
        <v>254</v>
      </c>
      <c r="E146" s="6" t="s">
        <v>203</v>
      </c>
      <c r="F146" s="177">
        <v>1</v>
      </c>
      <c r="G146" s="178" t="s">
        <v>692</v>
      </c>
    </row>
    <row r="147" spans="1:9" s="22" customFormat="1" ht="20.100000000000001" customHeight="1" outlineLevel="1">
      <c r="A147" s="27"/>
      <c r="B147" s="28"/>
      <c r="C147" s="28"/>
      <c r="D147" s="28"/>
      <c r="E147" s="28"/>
      <c r="F147" s="28"/>
      <c r="G147" s="29" t="s">
        <v>64</v>
      </c>
      <c r="H147" s="2"/>
      <c r="I147" s="24"/>
    </row>
    <row r="148" spans="1:9" s="22" customFormat="1" ht="20.100000000000001" customHeight="1">
      <c r="A148" s="3"/>
      <c r="B148" s="3"/>
      <c r="C148" s="3"/>
      <c r="D148" s="5"/>
      <c r="E148" s="3"/>
      <c r="F148" s="3"/>
      <c r="G148" s="14"/>
      <c r="H148" s="2"/>
      <c r="I148" s="24"/>
    </row>
    <row r="149" spans="1:9" s="22" customFormat="1" ht="20.100000000000001" customHeight="1">
      <c r="A149" s="54">
        <v>13</v>
      </c>
      <c r="B149" s="54"/>
      <c r="C149" s="54"/>
      <c r="D149" s="52" t="s">
        <v>177</v>
      </c>
      <c r="E149" s="52"/>
      <c r="F149" s="52"/>
      <c r="G149" s="15"/>
      <c r="H149" s="2"/>
      <c r="I149" s="24"/>
    </row>
    <row r="150" spans="1:9" s="22" customFormat="1" ht="20.100000000000001" customHeight="1" outlineLevel="1">
      <c r="A150" s="10" t="s">
        <v>12</v>
      </c>
      <c r="B150" s="10"/>
      <c r="C150" s="10"/>
      <c r="D150" s="8" t="s">
        <v>179</v>
      </c>
      <c r="E150" s="58"/>
      <c r="F150" s="58"/>
      <c r="G150" s="20"/>
      <c r="H150" s="2"/>
      <c r="I150" s="24"/>
    </row>
    <row r="151" spans="1:9" ht="42.6" customHeight="1" outlineLevel="1">
      <c r="A151" s="48" t="s">
        <v>132</v>
      </c>
      <c r="B151" s="45">
        <v>89711</v>
      </c>
      <c r="C151" s="48" t="s">
        <v>192</v>
      </c>
      <c r="D151" s="75" t="s">
        <v>261</v>
      </c>
      <c r="E151" s="6" t="s">
        <v>211</v>
      </c>
      <c r="F151" s="20">
        <v>20</v>
      </c>
      <c r="G151" s="323" t="s">
        <v>455</v>
      </c>
    </row>
    <row r="152" spans="1:9" ht="42.6" customHeight="1" outlineLevel="1">
      <c r="A152" s="48" t="s">
        <v>133</v>
      </c>
      <c r="B152" s="45">
        <v>89712</v>
      </c>
      <c r="C152" s="48" t="s">
        <v>192</v>
      </c>
      <c r="D152" s="75" t="s">
        <v>262</v>
      </c>
      <c r="E152" s="6" t="s">
        <v>211</v>
      </c>
      <c r="F152" s="20">
        <v>5</v>
      </c>
      <c r="G152" s="323" t="s">
        <v>455</v>
      </c>
    </row>
    <row r="153" spans="1:9" ht="42.6" customHeight="1" outlineLevel="1">
      <c r="A153" s="48" t="s">
        <v>134</v>
      </c>
      <c r="B153" s="45">
        <v>89714</v>
      </c>
      <c r="C153" s="48" t="s">
        <v>192</v>
      </c>
      <c r="D153" s="75" t="s">
        <v>263</v>
      </c>
      <c r="E153" s="6" t="s">
        <v>211</v>
      </c>
      <c r="F153" s="20">
        <v>5</v>
      </c>
      <c r="G153" s="323" t="s">
        <v>455</v>
      </c>
    </row>
    <row r="154" spans="1:9" ht="42.6" customHeight="1" outlineLevel="1">
      <c r="A154" s="48" t="s">
        <v>135</v>
      </c>
      <c r="B154" s="45">
        <v>89726</v>
      </c>
      <c r="C154" s="48" t="s">
        <v>192</v>
      </c>
      <c r="D154" s="75" t="s">
        <v>265</v>
      </c>
      <c r="E154" s="6" t="s">
        <v>203</v>
      </c>
      <c r="F154" s="20">
        <v>2</v>
      </c>
      <c r="G154" s="323" t="s">
        <v>691</v>
      </c>
    </row>
    <row r="155" spans="1:9" ht="42.6" customHeight="1" outlineLevel="1">
      <c r="A155" s="48" t="s">
        <v>136</v>
      </c>
      <c r="B155" s="45">
        <v>89724</v>
      </c>
      <c r="C155" s="48" t="s">
        <v>192</v>
      </c>
      <c r="D155" s="75" t="s">
        <v>266</v>
      </c>
      <c r="E155" s="6" t="s">
        <v>203</v>
      </c>
      <c r="F155" s="20">
        <v>9</v>
      </c>
      <c r="G155" s="323" t="s">
        <v>710</v>
      </c>
    </row>
    <row r="156" spans="1:9" ht="42.6" customHeight="1" outlineLevel="1">
      <c r="A156" s="48" t="s">
        <v>137</v>
      </c>
      <c r="B156" s="45">
        <v>89744</v>
      </c>
      <c r="C156" s="48" t="s">
        <v>192</v>
      </c>
      <c r="D156" s="75" t="s">
        <v>267</v>
      </c>
      <c r="E156" s="6" t="s">
        <v>203</v>
      </c>
      <c r="F156" s="20">
        <v>2</v>
      </c>
      <c r="G156" s="323" t="s">
        <v>691</v>
      </c>
    </row>
    <row r="157" spans="1:9" ht="42.6" customHeight="1" outlineLevel="1">
      <c r="A157" s="48" t="s">
        <v>181</v>
      </c>
      <c r="B157" s="45">
        <v>89690</v>
      </c>
      <c r="C157" s="48" t="s">
        <v>192</v>
      </c>
      <c r="D157" s="75" t="s">
        <v>268</v>
      </c>
      <c r="E157" s="6" t="s">
        <v>203</v>
      </c>
      <c r="F157" s="20">
        <v>2</v>
      </c>
      <c r="G157" s="323" t="s">
        <v>691</v>
      </c>
    </row>
    <row r="158" spans="1:9" ht="42.6" customHeight="1" outlineLevel="1">
      <c r="A158" s="48" t="s">
        <v>182</v>
      </c>
      <c r="B158" s="45">
        <v>89569</v>
      </c>
      <c r="C158" s="48" t="s">
        <v>192</v>
      </c>
      <c r="D158" s="75" t="s">
        <v>709</v>
      </c>
      <c r="E158" s="6" t="s">
        <v>203</v>
      </c>
      <c r="F158" s="20">
        <v>1</v>
      </c>
      <c r="G158" s="323" t="s">
        <v>692</v>
      </c>
    </row>
    <row r="159" spans="1:9" ht="42.6" customHeight="1" outlineLevel="1">
      <c r="A159" s="48" t="s">
        <v>183</v>
      </c>
      <c r="B159" s="45">
        <v>89782</v>
      </c>
      <c r="C159" s="48" t="s">
        <v>192</v>
      </c>
      <c r="D159" s="75" t="s">
        <v>269</v>
      </c>
      <c r="E159" s="6" t="s">
        <v>203</v>
      </c>
      <c r="F159" s="20">
        <v>3</v>
      </c>
      <c r="G159" s="323" t="s">
        <v>712</v>
      </c>
    </row>
    <row r="160" spans="1:9" ht="31.2" customHeight="1" outlineLevel="1">
      <c r="A160" s="48" t="s">
        <v>184</v>
      </c>
      <c r="B160" s="45">
        <v>89798</v>
      </c>
      <c r="C160" s="48" t="s">
        <v>192</v>
      </c>
      <c r="D160" s="75" t="s">
        <v>264</v>
      </c>
      <c r="E160" s="6" t="s">
        <v>203</v>
      </c>
      <c r="F160" s="20">
        <v>8</v>
      </c>
      <c r="G160" s="323" t="s">
        <v>711</v>
      </c>
    </row>
    <row r="161" spans="1:9" s="22" customFormat="1" ht="20.100000000000001" customHeight="1" outlineLevel="1">
      <c r="A161" s="10" t="s">
        <v>4</v>
      </c>
      <c r="B161" s="51"/>
      <c r="C161" s="51"/>
      <c r="D161" s="55" t="s">
        <v>180</v>
      </c>
      <c r="E161" s="51"/>
      <c r="F161" s="51"/>
      <c r="G161" s="20"/>
    </row>
    <row r="162" spans="1:9" ht="31.2" customHeight="1" outlineLevel="1">
      <c r="A162" s="48" t="s">
        <v>138</v>
      </c>
      <c r="B162" s="45">
        <v>89482</v>
      </c>
      <c r="C162" s="48" t="s">
        <v>192</v>
      </c>
      <c r="D162" s="75" t="s">
        <v>255</v>
      </c>
      <c r="E162" s="6" t="s">
        <v>203</v>
      </c>
      <c r="F162" s="78">
        <v>1</v>
      </c>
      <c r="G162" s="478" t="s">
        <v>704</v>
      </c>
    </row>
    <row r="163" spans="1:9" ht="49.2" customHeight="1" outlineLevel="1">
      <c r="A163" s="48" t="s">
        <v>139</v>
      </c>
      <c r="B163" s="45">
        <v>98105</v>
      </c>
      <c r="C163" s="48" t="s">
        <v>192</v>
      </c>
      <c r="D163" s="75" t="s">
        <v>256</v>
      </c>
      <c r="E163" s="6" t="s">
        <v>203</v>
      </c>
      <c r="F163" s="78">
        <v>1</v>
      </c>
      <c r="G163" s="478" t="s">
        <v>692</v>
      </c>
    </row>
    <row r="164" spans="1:9" ht="49.2" customHeight="1" outlineLevel="1">
      <c r="A164" s="48" t="s">
        <v>140</v>
      </c>
      <c r="B164" s="45">
        <v>97903</v>
      </c>
      <c r="C164" s="48" t="s">
        <v>192</v>
      </c>
      <c r="D164" s="75" t="s">
        <v>257</v>
      </c>
      <c r="E164" s="6" t="s">
        <v>203</v>
      </c>
      <c r="F164" s="78">
        <v>1</v>
      </c>
      <c r="G164" s="478" t="s">
        <v>692</v>
      </c>
    </row>
    <row r="165" spans="1:9" ht="49.2" customHeight="1" outlineLevel="1">
      <c r="A165" s="48" t="s">
        <v>141</v>
      </c>
      <c r="B165" s="45">
        <v>89710</v>
      </c>
      <c r="C165" s="48" t="s">
        <v>192</v>
      </c>
      <c r="D165" s="75" t="s">
        <v>258</v>
      </c>
      <c r="E165" s="6" t="s">
        <v>203</v>
      </c>
      <c r="F165" s="78">
        <v>2</v>
      </c>
      <c r="G165" s="478" t="s">
        <v>703</v>
      </c>
    </row>
    <row r="166" spans="1:9" ht="49.2" customHeight="1" outlineLevel="1">
      <c r="A166" s="48" t="s">
        <v>142</v>
      </c>
      <c r="B166" s="45">
        <v>98099</v>
      </c>
      <c r="C166" s="48" t="s">
        <v>192</v>
      </c>
      <c r="D166" s="75" t="s">
        <v>259</v>
      </c>
      <c r="E166" s="6" t="s">
        <v>203</v>
      </c>
      <c r="F166" s="78">
        <v>2</v>
      </c>
      <c r="G166" s="478" t="s">
        <v>455</v>
      </c>
    </row>
    <row r="167" spans="1:9" ht="49.2" customHeight="1" outlineLevel="1">
      <c r="A167" s="48" t="s">
        <v>143</v>
      </c>
      <c r="B167" s="45">
        <v>98068</v>
      </c>
      <c r="C167" s="48" t="s">
        <v>192</v>
      </c>
      <c r="D167" s="75" t="s">
        <v>260</v>
      </c>
      <c r="E167" s="6" t="s">
        <v>203</v>
      </c>
      <c r="F167" s="78">
        <v>1</v>
      </c>
      <c r="G167" s="478" t="s">
        <v>455</v>
      </c>
    </row>
    <row r="168" spans="1:9" s="22" customFormat="1" ht="20.100000000000001" customHeight="1" outlineLevel="1">
      <c r="A168" s="27"/>
      <c r="B168" s="28"/>
      <c r="C168" s="28"/>
      <c r="D168" s="28"/>
      <c r="E168" s="28"/>
      <c r="F168" s="28"/>
      <c r="G168" s="29" t="s">
        <v>64</v>
      </c>
      <c r="H168" s="2"/>
      <c r="I168" s="24"/>
    </row>
    <row r="169" spans="1:9" s="22" customFormat="1" ht="20.100000000000001" customHeight="1">
      <c r="A169" s="3"/>
      <c r="B169" s="3"/>
      <c r="C169" s="3"/>
      <c r="D169" s="5"/>
      <c r="E169" s="3"/>
      <c r="F169" s="3"/>
      <c r="G169" s="14"/>
      <c r="H169" s="2"/>
      <c r="I169" s="24"/>
    </row>
    <row r="170" spans="1:9" s="22" customFormat="1" ht="20.100000000000001" customHeight="1">
      <c r="A170" s="54">
        <v>14</v>
      </c>
      <c r="B170" s="54"/>
      <c r="C170" s="54"/>
      <c r="D170" s="52" t="s">
        <v>174</v>
      </c>
      <c r="E170" s="52"/>
      <c r="F170" s="52"/>
      <c r="G170" s="15"/>
      <c r="H170" s="2"/>
      <c r="I170" s="24"/>
    </row>
    <row r="171" spans="1:9" s="22" customFormat="1" ht="51.6" customHeight="1" outlineLevel="1">
      <c r="A171" s="51" t="s">
        <v>5</v>
      </c>
      <c r="B171" s="47">
        <v>95470</v>
      </c>
      <c r="C171" s="41" t="s">
        <v>192</v>
      </c>
      <c r="D171" s="50" t="s">
        <v>316</v>
      </c>
      <c r="E171" s="6" t="s">
        <v>203</v>
      </c>
      <c r="F171" s="20">
        <v>2</v>
      </c>
      <c r="G171" s="478" t="s">
        <v>705</v>
      </c>
      <c r="H171" s="2"/>
      <c r="I171" s="24"/>
    </row>
    <row r="172" spans="1:9" ht="33.6" customHeight="1" outlineLevel="1">
      <c r="A172" s="51" t="s">
        <v>6</v>
      </c>
      <c r="B172" s="63">
        <v>99635</v>
      </c>
      <c r="C172" s="69" t="s">
        <v>192</v>
      </c>
      <c r="D172" s="50" t="s">
        <v>317</v>
      </c>
      <c r="E172" s="6" t="s">
        <v>203</v>
      </c>
      <c r="F172" s="20">
        <v>2</v>
      </c>
      <c r="G172" s="478" t="s">
        <v>705</v>
      </c>
    </row>
    <row r="173" spans="1:9" ht="33.6" customHeight="1" outlineLevel="1">
      <c r="A173" s="51" t="s">
        <v>85</v>
      </c>
      <c r="B173" s="51">
        <v>86901</v>
      </c>
      <c r="C173" s="51" t="s">
        <v>192</v>
      </c>
      <c r="D173" s="50" t="s">
        <v>319</v>
      </c>
      <c r="E173" s="6" t="s">
        <v>203</v>
      </c>
      <c r="F173" s="20">
        <v>1</v>
      </c>
      <c r="G173" s="478" t="s">
        <v>707</v>
      </c>
    </row>
    <row r="174" spans="1:9" ht="33.6" customHeight="1" outlineLevel="1">
      <c r="A174" s="51" t="s">
        <v>86</v>
      </c>
      <c r="B174" s="51">
        <v>86904</v>
      </c>
      <c r="C174" s="51" t="s">
        <v>192</v>
      </c>
      <c r="D174" s="50" t="s">
        <v>318</v>
      </c>
      <c r="E174" s="6" t="s">
        <v>203</v>
      </c>
      <c r="F174" s="20">
        <v>2</v>
      </c>
      <c r="G174" s="478" t="s">
        <v>705</v>
      </c>
    </row>
    <row r="175" spans="1:9" ht="49.8" customHeight="1" outlineLevel="1">
      <c r="A175" s="51" t="s">
        <v>68</v>
      </c>
      <c r="B175" s="63">
        <v>86919</v>
      </c>
      <c r="C175" s="51" t="s">
        <v>192</v>
      </c>
      <c r="D175" s="50" t="s">
        <v>320</v>
      </c>
      <c r="E175" s="6" t="s">
        <v>203</v>
      </c>
      <c r="F175" s="20">
        <v>2</v>
      </c>
      <c r="G175" s="478" t="s">
        <v>708</v>
      </c>
    </row>
    <row r="176" spans="1:9" ht="34.200000000000003" customHeight="1" outlineLevel="1">
      <c r="A176" s="51" t="s">
        <v>69</v>
      </c>
      <c r="B176" s="59" t="s">
        <v>330</v>
      </c>
      <c r="C176" s="51" t="s">
        <v>38</v>
      </c>
      <c r="D176" s="50" t="s">
        <v>331</v>
      </c>
      <c r="E176" s="6" t="s">
        <v>203</v>
      </c>
      <c r="F176" s="20">
        <v>2</v>
      </c>
      <c r="G176" s="478" t="s">
        <v>705</v>
      </c>
    </row>
    <row r="177" spans="1:9" ht="34.200000000000003" customHeight="1" outlineLevel="1">
      <c r="A177" s="51" t="s">
        <v>70</v>
      </c>
      <c r="B177" s="59">
        <v>86909</v>
      </c>
      <c r="C177" s="51" t="s">
        <v>192</v>
      </c>
      <c r="D177" s="50" t="s">
        <v>321</v>
      </c>
      <c r="E177" s="6" t="s">
        <v>203</v>
      </c>
      <c r="F177" s="20">
        <v>1</v>
      </c>
      <c r="G177" s="478" t="s">
        <v>707</v>
      </c>
    </row>
    <row r="178" spans="1:9" ht="34.200000000000003" customHeight="1" outlineLevel="1">
      <c r="A178" s="51" t="s">
        <v>71</v>
      </c>
      <c r="B178" s="51">
        <v>86914</v>
      </c>
      <c r="C178" s="51" t="s">
        <v>192</v>
      </c>
      <c r="D178" s="50" t="s">
        <v>322</v>
      </c>
      <c r="E178" s="6" t="s">
        <v>203</v>
      </c>
      <c r="F178" s="20">
        <v>2</v>
      </c>
      <c r="G178" s="478" t="s">
        <v>708</v>
      </c>
    </row>
    <row r="179" spans="1:9" ht="34.799999999999997" customHeight="1" outlineLevel="1">
      <c r="A179" s="51" t="s">
        <v>72</v>
      </c>
      <c r="B179" s="51">
        <v>86906</v>
      </c>
      <c r="C179" s="51" t="s">
        <v>192</v>
      </c>
      <c r="D179" s="50" t="s">
        <v>323</v>
      </c>
      <c r="E179" s="6" t="s">
        <v>203</v>
      </c>
      <c r="F179" s="20">
        <v>2</v>
      </c>
      <c r="G179" s="478" t="s">
        <v>705</v>
      </c>
    </row>
    <row r="180" spans="1:9" s="22" customFormat="1" ht="33.6" customHeight="1" outlineLevel="1">
      <c r="A180" s="51" t="s">
        <v>73</v>
      </c>
      <c r="B180" s="51">
        <v>95544</v>
      </c>
      <c r="C180" s="51" t="s">
        <v>192</v>
      </c>
      <c r="D180" s="50" t="s">
        <v>324</v>
      </c>
      <c r="E180" s="6" t="s">
        <v>203</v>
      </c>
      <c r="F180" s="20">
        <v>2</v>
      </c>
      <c r="G180" s="478" t="s">
        <v>705</v>
      </c>
      <c r="H180" s="2"/>
      <c r="I180" s="24"/>
    </row>
    <row r="181" spans="1:9" ht="19.5" customHeight="1" outlineLevel="1">
      <c r="A181" s="51" t="s">
        <v>74</v>
      </c>
      <c r="B181" s="59" t="s">
        <v>326</v>
      </c>
      <c r="C181" s="65" t="s">
        <v>38</v>
      </c>
      <c r="D181" s="50" t="s">
        <v>325</v>
      </c>
      <c r="E181" s="6" t="s">
        <v>203</v>
      </c>
      <c r="F181" s="20">
        <v>2</v>
      </c>
      <c r="G181" s="478" t="s">
        <v>705</v>
      </c>
    </row>
    <row r="182" spans="1:9" ht="39.6" customHeight="1" outlineLevel="1">
      <c r="A182" s="51" t="s">
        <v>75</v>
      </c>
      <c r="B182" s="59">
        <v>95547</v>
      </c>
      <c r="C182" s="51" t="s">
        <v>192</v>
      </c>
      <c r="D182" s="50" t="s">
        <v>327</v>
      </c>
      <c r="E182" s="6" t="s">
        <v>203</v>
      </c>
      <c r="F182" s="20">
        <v>2</v>
      </c>
      <c r="G182" s="478" t="s">
        <v>705</v>
      </c>
    </row>
    <row r="183" spans="1:9" s="44" customFormat="1" ht="39.6" customHeight="1" outlineLevel="1">
      <c r="A183" s="51" t="s">
        <v>76</v>
      </c>
      <c r="B183" s="64">
        <v>100868</v>
      </c>
      <c r="C183" s="51" t="s">
        <v>192</v>
      </c>
      <c r="D183" s="62" t="s">
        <v>328</v>
      </c>
      <c r="E183" s="6" t="s">
        <v>203</v>
      </c>
      <c r="F183" s="20">
        <v>4</v>
      </c>
      <c r="G183" s="478" t="s">
        <v>706</v>
      </c>
      <c r="H183" s="2"/>
      <c r="I183" s="24"/>
    </row>
    <row r="184" spans="1:9" s="44" customFormat="1" ht="39.6" customHeight="1" outlineLevel="1">
      <c r="A184" s="51" t="s">
        <v>77</v>
      </c>
      <c r="B184" s="72">
        <v>100864</v>
      </c>
      <c r="C184" s="41" t="s">
        <v>192</v>
      </c>
      <c r="D184" s="62" t="s">
        <v>329</v>
      </c>
      <c r="E184" s="6" t="s">
        <v>203</v>
      </c>
      <c r="F184" s="20">
        <v>2</v>
      </c>
      <c r="G184" s="478" t="s">
        <v>705</v>
      </c>
      <c r="H184" s="2"/>
      <c r="I184" s="24"/>
    </row>
    <row r="185" spans="1:9" ht="20.100000000000001" customHeight="1" outlineLevel="1">
      <c r="A185" s="27"/>
      <c r="B185" s="28"/>
      <c r="C185" s="28"/>
      <c r="D185" s="28"/>
      <c r="E185" s="28"/>
      <c r="F185" s="28"/>
      <c r="G185" s="29" t="s">
        <v>64</v>
      </c>
    </row>
    <row r="186" spans="1:9" ht="20.100000000000001" customHeight="1" outlineLevel="1">
      <c r="A186" s="134"/>
      <c r="B186" s="134"/>
      <c r="C186" s="134"/>
      <c r="D186" s="134"/>
      <c r="E186" s="134"/>
      <c r="F186" s="134"/>
      <c r="G186" s="135"/>
    </row>
    <row r="187" spans="1:9" ht="20.100000000000001" customHeight="1">
      <c r="A187" s="54">
        <v>15</v>
      </c>
      <c r="B187" s="15"/>
      <c r="C187" s="15"/>
      <c r="D187" s="52" t="s">
        <v>391</v>
      </c>
      <c r="E187" s="52"/>
      <c r="F187" s="52"/>
      <c r="G187" s="15"/>
    </row>
    <row r="188" spans="1:9" ht="47.4" customHeight="1" outlineLevel="1">
      <c r="A188" s="51" t="s">
        <v>15</v>
      </c>
      <c r="B188" s="51">
        <v>92688</v>
      </c>
      <c r="C188" s="51" t="s">
        <v>192</v>
      </c>
      <c r="D188" s="75" t="s">
        <v>395</v>
      </c>
      <c r="E188" s="51" t="s">
        <v>211</v>
      </c>
      <c r="F188" s="78">
        <v>5.5</v>
      </c>
      <c r="G188" s="478" t="s">
        <v>455</v>
      </c>
    </row>
    <row r="189" spans="1:9" ht="30" customHeight="1" outlineLevel="1">
      <c r="A189" s="51" t="s">
        <v>16</v>
      </c>
      <c r="B189" s="51">
        <v>39634</v>
      </c>
      <c r="C189" s="51" t="s">
        <v>390</v>
      </c>
      <c r="D189" s="75" t="s">
        <v>396</v>
      </c>
      <c r="E189" s="51" t="s">
        <v>211</v>
      </c>
      <c r="F189" s="78">
        <v>13.75</v>
      </c>
      <c r="G189" s="478" t="s">
        <v>455</v>
      </c>
    </row>
    <row r="190" spans="1:9" ht="30" customHeight="1" outlineLevel="1">
      <c r="A190" s="51" t="s">
        <v>17</v>
      </c>
      <c r="B190" s="51" t="str">
        <f>'COMPOSIÇÃO DE CUSTO'!B17</f>
        <v>003</v>
      </c>
      <c r="C190" s="51" t="s">
        <v>375</v>
      </c>
      <c r="D190" s="75" t="str">
        <f>'COMPOSIÇÃO DE CUSTO'!C17</f>
        <v xml:space="preserve">ENVELOPE DE CONCRETO PARA PROTEÇÃO DE TUBO ENTERRADO, ESPESSURA 3 CM </v>
      </c>
      <c r="E190" s="51" t="s">
        <v>211</v>
      </c>
      <c r="F190" s="78">
        <v>5.5</v>
      </c>
      <c r="G190" s="478" t="s">
        <v>455</v>
      </c>
    </row>
    <row r="191" spans="1:9" ht="30" customHeight="1" outlineLevel="1">
      <c r="A191" s="51" t="s">
        <v>80</v>
      </c>
      <c r="B191" s="51">
        <v>103029</v>
      </c>
      <c r="C191" s="51" t="s">
        <v>192</v>
      </c>
      <c r="D191" s="75" t="s">
        <v>411</v>
      </c>
      <c r="E191" s="51" t="s">
        <v>203</v>
      </c>
      <c r="F191" s="78">
        <v>2</v>
      </c>
      <c r="G191" s="478" t="s">
        <v>455</v>
      </c>
    </row>
    <row r="192" spans="1:9" ht="45" customHeight="1" outlineLevel="1">
      <c r="A192" s="51" t="s">
        <v>392</v>
      </c>
      <c r="B192" s="51" t="s">
        <v>415</v>
      </c>
      <c r="C192" s="51" t="s">
        <v>38</v>
      </c>
      <c r="D192" s="75" t="s">
        <v>416</v>
      </c>
      <c r="E192" s="51" t="s">
        <v>203</v>
      </c>
      <c r="F192" s="78">
        <v>2</v>
      </c>
      <c r="G192" s="478" t="s">
        <v>691</v>
      </c>
    </row>
    <row r="193" spans="1:9" ht="77.400000000000006" customHeight="1" outlineLevel="1">
      <c r="A193" s="51" t="s">
        <v>393</v>
      </c>
      <c r="B193" s="51" t="s">
        <v>450</v>
      </c>
      <c r="C193" s="51" t="s">
        <v>38</v>
      </c>
      <c r="D193" s="75" t="s">
        <v>449</v>
      </c>
      <c r="E193" s="51" t="s">
        <v>203</v>
      </c>
      <c r="F193" s="78">
        <v>1</v>
      </c>
      <c r="G193" s="478" t="s">
        <v>692</v>
      </c>
    </row>
    <row r="194" spans="1:9" ht="48" customHeight="1" outlineLevel="1">
      <c r="A194" s="51" t="s">
        <v>394</v>
      </c>
      <c r="B194" s="59" t="s">
        <v>695</v>
      </c>
      <c r="C194" s="59" t="s">
        <v>38</v>
      </c>
      <c r="D194" s="79" t="s">
        <v>694</v>
      </c>
      <c r="E194" s="51" t="s">
        <v>202</v>
      </c>
      <c r="F194" s="78">
        <v>0.16</v>
      </c>
      <c r="G194" s="475" t="s">
        <v>693</v>
      </c>
    </row>
    <row r="195" spans="1:9" s="22" customFormat="1" ht="20.100000000000001" customHeight="1" outlineLevel="1">
      <c r="A195" s="27"/>
      <c r="B195" s="28"/>
      <c r="C195" s="28"/>
      <c r="D195" s="28"/>
      <c r="E195" s="28"/>
      <c r="F195" s="28"/>
      <c r="G195" s="29" t="s">
        <v>64</v>
      </c>
      <c r="H195" s="2"/>
      <c r="I195" s="24"/>
    </row>
    <row r="196" spans="1:9" ht="20.100000000000001" customHeight="1" outlineLevel="1">
      <c r="A196" s="134"/>
      <c r="B196" s="134"/>
      <c r="C196" s="134"/>
      <c r="D196" s="134"/>
      <c r="E196" s="134"/>
      <c r="F196" s="134"/>
      <c r="G196" s="135"/>
    </row>
    <row r="197" spans="1:9" ht="20.100000000000001" customHeight="1">
      <c r="A197" s="54">
        <v>16</v>
      </c>
      <c r="B197" s="15"/>
      <c r="C197" s="15"/>
      <c r="D197" s="52" t="s">
        <v>676</v>
      </c>
      <c r="E197" s="52"/>
      <c r="F197" s="52"/>
      <c r="G197" s="15"/>
    </row>
    <row r="198" spans="1:9" s="477" customFormat="1" ht="47.4" customHeight="1" outlineLevel="1">
      <c r="A198" s="59" t="s">
        <v>78</v>
      </c>
      <c r="B198" s="59" t="s">
        <v>677</v>
      </c>
      <c r="C198" s="59" t="s">
        <v>38</v>
      </c>
      <c r="D198" s="79" t="s">
        <v>678</v>
      </c>
      <c r="E198" s="59" t="s">
        <v>203</v>
      </c>
      <c r="F198" s="78">
        <v>2</v>
      </c>
      <c r="G198" s="475" t="s">
        <v>690</v>
      </c>
      <c r="I198" s="472"/>
    </row>
    <row r="199" spans="1:9" s="477" customFormat="1" ht="47.4" customHeight="1" outlineLevel="1">
      <c r="A199" s="59" t="s">
        <v>79</v>
      </c>
      <c r="B199" s="59" t="s">
        <v>679</v>
      </c>
      <c r="C199" s="59" t="s">
        <v>38</v>
      </c>
      <c r="D199" s="79" t="s">
        <v>680</v>
      </c>
      <c r="E199" s="59" t="s">
        <v>203</v>
      </c>
      <c r="F199" s="78">
        <v>5</v>
      </c>
      <c r="G199" s="475" t="s">
        <v>690</v>
      </c>
      <c r="I199" s="472"/>
    </row>
    <row r="200" spans="1:9" s="477" customFormat="1" ht="47.4" customHeight="1" outlineLevel="1">
      <c r="A200" s="59" t="s">
        <v>406</v>
      </c>
      <c r="B200" s="59" t="s">
        <v>681</v>
      </c>
      <c r="C200" s="59" t="s">
        <v>38</v>
      </c>
      <c r="D200" s="79" t="s">
        <v>682</v>
      </c>
      <c r="E200" s="59" t="s">
        <v>203</v>
      </c>
      <c r="F200" s="78">
        <v>4</v>
      </c>
      <c r="G200" s="475" t="s">
        <v>690</v>
      </c>
      <c r="I200" s="472"/>
    </row>
    <row r="201" spans="1:9" s="477" customFormat="1" ht="47.4" customHeight="1" outlineLevel="1">
      <c r="A201" s="59" t="s">
        <v>407</v>
      </c>
      <c r="B201" s="59" t="s">
        <v>683</v>
      </c>
      <c r="C201" s="59" t="s">
        <v>38</v>
      </c>
      <c r="D201" s="79" t="s">
        <v>684</v>
      </c>
      <c r="E201" s="59" t="s">
        <v>203</v>
      </c>
      <c r="F201" s="78">
        <v>1</v>
      </c>
      <c r="G201" s="475" t="s">
        <v>690</v>
      </c>
      <c r="I201" s="472"/>
    </row>
    <row r="202" spans="1:9" s="477" customFormat="1" ht="47.4" customHeight="1" outlineLevel="1">
      <c r="A202" s="59" t="s">
        <v>685</v>
      </c>
      <c r="B202" s="59" t="s">
        <v>686</v>
      </c>
      <c r="C202" s="59" t="s">
        <v>38</v>
      </c>
      <c r="D202" s="79" t="s">
        <v>687</v>
      </c>
      <c r="E202" s="59" t="s">
        <v>203</v>
      </c>
      <c r="F202" s="78">
        <v>1</v>
      </c>
      <c r="G202" s="475" t="s">
        <v>690</v>
      </c>
      <c r="I202" s="472"/>
    </row>
    <row r="203" spans="1:9" s="477" customFormat="1" ht="47.4" customHeight="1" outlineLevel="1">
      <c r="A203" s="59" t="s">
        <v>688</v>
      </c>
      <c r="B203" s="59" t="s">
        <v>415</v>
      </c>
      <c r="C203" s="59" t="s">
        <v>38</v>
      </c>
      <c r="D203" s="79" t="s">
        <v>689</v>
      </c>
      <c r="E203" s="59" t="s">
        <v>203</v>
      </c>
      <c r="F203" s="78">
        <v>2</v>
      </c>
      <c r="G203" s="475" t="s">
        <v>690</v>
      </c>
      <c r="I203" s="472"/>
    </row>
    <row r="204" spans="1:9" s="22" customFormat="1" ht="20.100000000000001" customHeight="1" outlineLevel="1">
      <c r="A204" s="27"/>
      <c r="B204" s="28"/>
      <c r="C204" s="28"/>
      <c r="D204" s="28"/>
      <c r="E204" s="28"/>
      <c r="F204" s="28"/>
      <c r="G204" s="29" t="s">
        <v>64</v>
      </c>
      <c r="H204" s="2"/>
      <c r="I204" s="24"/>
    </row>
    <row r="205" spans="1:9" s="22" customFormat="1" ht="20.100000000000001" customHeight="1" outlineLevel="1">
      <c r="A205" s="27"/>
      <c r="B205" s="28"/>
      <c r="C205" s="28"/>
      <c r="D205" s="28"/>
      <c r="E205" s="28"/>
      <c r="F205" s="28"/>
      <c r="G205" s="29"/>
      <c r="H205" s="2"/>
      <c r="I205" s="24"/>
    </row>
    <row r="206" spans="1:9" s="22" customFormat="1" ht="20.100000000000001" customHeight="1">
      <c r="A206" s="54">
        <v>17</v>
      </c>
      <c r="B206" s="54"/>
      <c r="C206" s="54"/>
      <c r="D206" s="52" t="s">
        <v>191</v>
      </c>
      <c r="E206" s="52"/>
      <c r="F206" s="52"/>
      <c r="G206" s="15"/>
      <c r="H206" s="2"/>
      <c r="I206" s="24"/>
    </row>
    <row r="207" spans="1:9" s="22" customFormat="1" ht="20.100000000000001" customHeight="1" outlineLevel="1">
      <c r="A207" s="21" t="s">
        <v>7</v>
      </c>
      <c r="B207" s="21"/>
      <c r="C207" s="21"/>
      <c r="D207" s="7" t="s">
        <v>13</v>
      </c>
      <c r="E207" s="58"/>
      <c r="F207" s="58"/>
      <c r="G207" s="20"/>
      <c r="H207" s="2"/>
      <c r="I207" s="24"/>
    </row>
    <row r="208" spans="1:9" s="22" customFormat="1" ht="44.4" customHeight="1" outlineLevel="1">
      <c r="A208" s="80" t="s">
        <v>661</v>
      </c>
      <c r="B208" s="459">
        <v>101875</v>
      </c>
      <c r="C208" s="80" t="s">
        <v>192</v>
      </c>
      <c r="D208" s="79" t="s">
        <v>280</v>
      </c>
      <c r="E208" s="460" t="s">
        <v>203</v>
      </c>
      <c r="F208" s="476">
        <v>1</v>
      </c>
      <c r="G208" s="475" t="s">
        <v>609</v>
      </c>
      <c r="I208" s="473"/>
    </row>
    <row r="209" spans="1:9" s="22" customFormat="1" ht="52.8" customHeight="1" outlineLevel="1">
      <c r="A209" s="80" t="s">
        <v>662</v>
      </c>
      <c r="B209" s="459" t="s">
        <v>663</v>
      </c>
      <c r="C209" s="80" t="s">
        <v>38</v>
      </c>
      <c r="D209" s="79" t="s">
        <v>664</v>
      </c>
      <c r="E209" s="460" t="s">
        <v>203</v>
      </c>
      <c r="F209" s="476">
        <v>1</v>
      </c>
      <c r="G209" s="475" t="s">
        <v>609</v>
      </c>
      <c r="I209" s="473"/>
    </row>
    <row r="210" spans="1:9" s="22" customFormat="1" ht="34.799999999999997" customHeight="1" outlineLevel="1">
      <c r="A210" s="80" t="s">
        <v>665</v>
      </c>
      <c r="B210" s="459">
        <v>93653</v>
      </c>
      <c r="C210" s="80" t="s">
        <v>192</v>
      </c>
      <c r="D210" s="79" t="s">
        <v>666</v>
      </c>
      <c r="E210" s="460" t="s">
        <v>203</v>
      </c>
      <c r="F210" s="476">
        <v>1</v>
      </c>
      <c r="G210" s="475" t="s">
        <v>609</v>
      </c>
      <c r="I210" s="473"/>
    </row>
    <row r="211" spans="1:9" s="22" customFormat="1" ht="34.799999999999997" customHeight="1" outlineLevel="1">
      <c r="A211" s="80" t="s">
        <v>667</v>
      </c>
      <c r="B211" s="459">
        <v>93654</v>
      </c>
      <c r="C211" s="80" t="s">
        <v>192</v>
      </c>
      <c r="D211" s="79" t="s">
        <v>668</v>
      </c>
      <c r="E211" s="460" t="s">
        <v>203</v>
      </c>
      <c r="F211" s="476">
        <v>2</v>
      </c>
      <c r="G211" s="475" t="s">
        <v>609</v>
      </c>
      <c r="I211" s="473"/>
    </row>
    <row r="212" spans="1:9" s="22" customFormat="1" ht="34.799999999999997" customHeight="1" outlineLevel="1">
      <c r="A212" s="80" t="s">
        <v>669</v>
      </c>
      <c r="B212" s="459">
        <v>93656</v>
      </c>
      <c r="C212" s="80" t="s">
        <v>192</v>
      </c>
      <c r="D212" s="79" t="s">
        <v>670</v>
      </c>
      <c r="E212" s="460" t="s">
        <v>203</v>
      </c>
      <c r="F212" s="476">
        <v>2</v>
      </c>
      <c r="G212" s="475" t="s">
        <v>609</v>
      </c>
      <c r="I212" s="473"/>
    </row>
    <row r="213" spans="1:9" s="22" customFormat="1" ht="34.799999999999997" customHeight="1" outlineLevel="1">
      <c r="A213" s="80" t="s">
        <v>671</v>
      </c>
      <c r="B213" s="459">
        <v>93665</v>
      </c>
      <c r="C213" s="80" t="s">
        <v>192</v>
      </c>
      <c r="D213" s="79" t="s">
        <v>672</v>
      </c>
      <c r="E213" s="460" t="s">
        <v>203</v>
      </c>
      <c r="F213" s="476">
        <v>1</v>
      </c>
      <c r="G213" s="475" t="s">
        <v>609</v>
      </c>
      <c r="I213" s="473"/>
    </row>
    <row r="214" spans="1:9" s="22" customFormat="1" ht="34.799999999999997" customHeight="1" outlineLevel="1">
      <c r="A214" s="80" t="s">
        <v>673</v>
      </c>
      <c r="B214" s="459">
        <v>39445</v>
      </c>
      <c r="C214" s="80" t="s">
        <v>390</v>
      </c>
      <c r="D214" s="79" t="s">
        <v>388</v>
      </c>
      <c r="E214" s="460" t="s">
        <v>203</v>
      </c>
      <c r="F214" s="476">
        <v>3</v>
      </c>
      <c r="G214" s="475" t="s">
        <v>609</v>
      </c>
      <c r="I214" s="473"/>
    </row>
    <row r="215" spans="1:9" s="22" customFormat="1" ht="34.799999999999997" customHeight="1" outlineLevel="1">
      <c r="A215" s="80" t="s">
        <v>674</v>
      </c>
      <c r="B215" s="459">
        <v>39467</v>
      </c>
      <c r="C215" s="80" t="s">
        <v>390</v>
      </c>
      <c r="D215" s="79" t="s">
        <v>389</v>
      </c>
      <c r="E215" s="460" t="s">
        <v>203</v>
      </c>
      <c r="F215" s="476">
        <v>3</v>
      </c>
      <c r="G215" s="475" t="s">
        <v>609</v>
      </c>
      <c r="I215" s="473"/>
    </row>
    <row r="216" spans="1:9" s="22" customFormat="1" ht="20.100000000000001" customHeight="1" outlineLevel="1">
      <c r="A216" s="21" t="s">
        <v>18</v>
      </c>
      <c r="B216" s="9"/>
      <c r="C216" s="9"/>
      <c r="D216" s="57" t="s">
        <v>14</v>
      </c>
      <c r="E216" s="58"/>
      <c r="F216" s="58"/>
      <c r="G216" s="20"/>
      <c r="H216" s="2"/>
      <c r="I216" s="24"/>
    </row>
    <row r="217" spans="1:9" s="22" customFormat="1" ht="49.2" customHeight="1" outlineLevel="1">
      <c r="A217" s="80" t="s">
        <v>648</v>
      </c>
      <c r="B217" s="459">
        <v>91834</v>
      </c>
      <c r="C217" s="80" t="s">
        <v>192</v>
      </c>
      <c r="D217" s="79" t="s">
        <v>341</v>
      </c>
      <c r="E217" s="460" t="s">
        <v>211</v>
      </c>
      <c r="F217" s="476">
        <v>85</v>
      </c>
      <c r="G217" s="475" t="s">
        <v>609</v>
      </c>
      <c r="I217" s="473"/>
    </row>
    <row r="218" spans="1:9" s="22" customFormat="1" ht="49.2" customHeight="1" outlineLevel="1">
      <c r="A218" s="80" t="s">
        <v>649</v>
      </c>
      <c r="B218" s="459">
        <v>91836</v>
      </c>
      <c r="C218" s="80" t="s">
        <v>192</v>
      </c>
      <c r="D218" s="79" t="s">
        <v>342</v>
      </c>
      <c r="E218" s="460" t="s">
        <v>211</v>
      </c>
      <c r="F218" s="476">
        <v>25</v>
      </c>
      <c r="G218" s="475" t="s">
        <v>609</v>
      </c>
      <c r="I218" s="473"/>
    </row>
    <row r="219" spans="1:9" s="22" customFormat="1" ht="49.2" customHeight="1" outlineLevel="1">
      <c r="A219" s="80" t="s">
        <v>650</v>
      </c>
      <c r="B219" s="459" t="s">
        <v>343</v>
      </c>
      <c r="C219" s="80" t="s">
        <v>38</v>
      </c>
      <c r="D219" s="79" t="s">
        <v>344</v>
      </c>
      <c r="E219" s="460" t="s">
        <v>203</v>
      </c>
      <c r="F219" s="476">
        <v>2</v>
      </c>
      <c r="G219" s="475" t="s">
        <v>609</v>
      </c>
      <c r="I219" s="473"/>
    </row>
    <row r="220" spans="1:9" s="22" customFormat="1" ht="49.2" customHeight="1" outlineLevel="1">
      <c r="A220" s="80" t="s">
        <v>651</v>
      </c>
      <c r="B220" s="459">
        <v>91939</v>
      </c>
      <c r="C220" s="80" t="s">
        <v>192</v>
      </c>
      <c r="D220" s="79" t="s">
        <v>652</v>
      </c>
      <c r="E220" s="460" t="s">
        <v>203</v>
      </c>
      <c r="F220" s="476">
        <v>11</v>
      </c>
      <c r="G220" s="475" t="s">
        <v>609</v>
      </c>
      <c r="I220" s="473"/>
    </row>
    <row r="221" spans="1:9" s="22" customFormat="1" ht="34.799999999999997" customHeight="1" outlineLevel="1">
      <c r="A221" s="80" t="s">
        <v>653</v>
      </c>
      <c r="B221" s="459">
        <v>91940</v>
      </c>
      <c r="C221" s="80" t="s">
        <v>192</v>
      </c>
      <c r="D221" s="79" t="s">
        <v>654</v>
      </c>
      <c r="E221" s="460" t="s">
        <v>203</v>
      </c>
      <c r="F221" s="476">
        <v>16</v>
      </c>
      <c r="G221" s="475" t="s">
        <v>609</v>
      </c>
      <c r="I221" s="473"/>
    </row>
    <row r="222" spans="1:9" s="22" customFormat="1" ht="34.799999999999997" customHeight="1" outlineLevel="1">
      <c r="A222" s="80" t="s">
        <v>655</v>
      </c>
      <c r="B222" s="459">
        <v>91941</v>
      </c>
      <c r="C222" s="80" t="s">
        <v>192</v>
      </c>
      <c r="D222" s="79" t="s">
        <v>656</v>
      </c>
      <c r="E222" s="460" t="s">
        <v>203</v>
      </c>
      <c r="F222" s="476">
        <v>6</v>
      </c>
      <c r="G222" s="475" t="s">
        <v>609</v>
      </c>
      <c r="I222" s="473"/>
    </row>
    <row r="223" spans="1:9" s="22" customFormat="1" ht="34.799999999999997" customHeight="1" outlineLevel="1">
      <c r="A223" s="80" t="s">
        <v>657</v>
      </c>
      <c r="B223" s="459">
        <v>91944</v>
      </c>
      <c r="C223" s="80" t="s">
        <v>192</v>
      </c>
      <c r="D223" s="79" t="s">
        <v>658</v>
      </c>
      <c r="E223" s="460" t="s">
        <v>203</v>
      </c>
      <c r="F223" s="476">
        <v>1</v>
      </c>
      <c r="G223" s="475" t="s">
        <v>609</v>
      </c>
      <c r="I223" s="473"/>
    </row>
    <row r="224" spans="1:9" s="22" customFormat="1" ht="34.799999999999997" customHeight="1" outlineLevel="1">
      <c r="A224" s="80" t="s">
        <v>659</v>
      </c>
      <c r="B224" s="459">
        <v>91936</v>
      </c>
      <c r="C224" s="80" t="s">
        <v>192</v>
      </c>
      <c r="D224" s="79" t="s">
        <v>660</v>
      </c>
      <c r="E224" s="460" t="s">
        <v>203</v>
      </c>
      <c r="F224" s="476">
        <v>19</v>
      </c>
      <c r="G224" s="475" t="s">
        <v>609</v>
      </c>
      <c r="I224" s="473"/>
    </row>
    <row r="225" spans="1:9" s="22" customFormat="1" ht="20.100000000000001" customHeight="1" outlineLevel="1">
      <c r="A225" s="21" t="s">
        <v>408</v>
      </c>
      <c r="B225" s="9"/>
      <c r="C225" s="9"/>
      <c r="D225" s="57" t="s">
        <v>169</v>
      </c>
      <c r="E225" s="50"/>
      <c r="F225" s="50"/>
      <c r="G225" s="20"/>
      <c r="H225" s="2"/>
      <c r="I225" s="24"/>
    </row>
    <row r="226" spans="1:9" s="22" customFormat="1" ht="34.799999999999997" customHeight="1" outlineLevel="1">
      <c r="A226" s="80" t="s">
        <v>641</v>
      </c>
      <c r="B226" s="459">
        <v>91926</v>
      </c>
      <c r="C226" s="80" t="s">
        <v>192</v>
      </c>
      <c r="D226" s="79" t="s">
        <v>281</v>
      </c>
      <c r="E226" s="460" t="s">
        <v>211</v>
      </c>
      <c r="F226" s="476">
        <v>89.96</v>
      </c>
      <c r="G226" s="475" t="s">
        <v>609</v>
      </c>
      <c r="I226" s="473"/>
    </row>
    <row r="227" spans="1:9" s="22" customFormat="1" ht="34.799999999999997" customHeight="1" outlineLevel="1">
      <c r="A227" s="80" t="s">
        <v>642</v>
      </c>
      <c r="B227" s="459">
        <v>91928</v>
      </c>
      <c r="C227" s="80" t="s">
        <v>192</v>
      </c>
      <c r="D227" s="79" t="s">
        <v>282</v>
      </c>
      <c r="E227" s="460" t="s">
        <v>211</v>
      </c>
      <c r="F227" s="476">
        <v>60.04</v>
      </c>
      <c r="G227" s="475" t="s">
        <v>609</v>
      </c>
      <c r="I227" s="473"/>
    </row>
    <row r="228" spans="1:9" s="22" customFormat="1" ht="34.799999999999997" customHeight="1" outlineLevel="1">
      <c r="A228" s="80" t="s">
        <v>643</v>
      </c>
      <c r="B228" s="459">
        <v>91932</v>
      </c>
      <c r="C228" s="80" t="s">
        <v>192</v>
      </c>
      <c r="D228" s="79" t="s">
        <v>283</v>
      </c>
      <c r="E228" s="460" t="s">
        <v>211</v>
      </c>
      <c r="F228" s="476">
        <v>43.12</v>
      </c>
      <c r="G228" s="475" t="s">
        <v>609</v>
      </c>
      <c r="I228" s="473"/>
    </row>
    <row r="229" spans="1:9" s="22" customFormat="1" ht="34.799999999999997" customHeight="1" outlineLevel="1">
      <c r="A229" s="80" t="s">
        <v>644</v>
      </c>
      <c r="B229" s="459" t="s">
        <v>645</v>
      </c>
      <c r="C229" s="80" t="s">
        <v>38</v>
      </c>
      <c r="D229" s="79" t="s">
        <v>646</v>
      </c>
      <c r="E229" s="460" t="s">
        <v>211</v>
      </c>
      <c r="F229" s="476">
        <v>14.75</v>
      </c>
      <c r="G229" s="475" t="s">
        <v>609</v>
      </c>
      <c r="I229" s="473"/>
    </row>
    <row r="230" spans="1:9" s="22" customFormat="1" ht="24.6" customHeight="1" outlineLevel="1">
      <c r="A230" s="80" t="s">
        <v>647</v>
      </c>
      <c r="B230" s="459" t="s">
        <v>346</v>
      </c>
      <c r="C230" s="80" t="s">
        <v>38</v>
      </c>
      <c r="D230" s="79" t="s">
        <v>345</v>
      </c>
      <c r="E230" s="460" t="s">
        <v>211</v>
      </c>
      <c r="F230" s="476">
        <v>7</v>
      </c>
      <c r="G230" s="475" t="s">
        <v>609</v>
      </c>
      <c r="I230" s="473"/>
    </row>
    <row r="231" spans="1:9" ht="20.100000000000001" customHeight="1" outlineLevel="1">
      <c r="A231" s="21" t="s">
        <v>409</v>
      </c>
      <c r="B231" s="9"/>
      <c r="C231" s="9"/>
      <c r="D231" s="57" t="s">
        <v>172</v>
      </c>
      <c r="E231" s="50"/>
      <c r="F231" s="50"/>
      <c r="G231" s="20"/>
    </row>
    <row r="232" spans="1:9" ht="34.799999999999997" customHeight="1" outlineLevel="1">
      <c r="A232" s="80" t="s">
        <v>624</v>
      </c>
      <c r="B232" s="459">
        <v>91996</v>
      </c>
      <c r="C232" s="80" t="s">
        <v>192</v>
      </c>
      <c r="D232" s="79" t="s">
        <v>274</v>
      </c>
      <c r="E232" s="460" t="s">
        <v>203</v>
      </c>
      <c r="F232" s="177">
        <v>19</v>
      </c>
      <c r="G232" s="475" t="s">
        <v>609</v>
      </c>
    </row>
    <row r="233" spans="1:9" ht="34.799999999999997" customHeight="1" outlineLevel="1">
      <c r="A233" s="80" t="s">
        <v>625</v>
      </c>
      <c r="B233" s="459">
        <v>91997</v>
      </c>
      <c r="C233" s="80" t="s">
        <v>192</v>
      </c>
      <c r="D233" s="79" t="s">
        <v>275</v>
      </c>
      <c r="E233" s="460" t="s">
        <v>203</v>
      </c>
      <c r="F233" s="177">
        <v>4</v>
      </c>
      <c r="G233" s="475" t="s">
        <v>609</v>
      </c>
    </row>
    <row r="234" spans="1:9" ht="34.799999999999997" customHeight="1" outlineLevel="1">
      <c r="A234" s="80" t="s">
        <v>626</v>
      </c>
      <c r="B234" s="459">
        <v>92002</v>
      </c>
      <c r="C234" s="80" t="s">
        <v>192</v>
      </c>
      <c r="D234" s="79" t="s">
        <v>277</v>
      </c>
      <c r="E234" s="460" t="s">
        <v>203</v>
      </c>
      <c r="F234" s="177">
        <v>1</v>
      </c>
      <c r="G234" s="475" t="s">
        <v>609</v>
      </c>
    </row>
    <row r="235" spans="1:9" ht="34.799999999999997" customHeight="1" outlineLevel="1">
      <c r="A235" s="80" t="s">
        <v>627</v>
      </c>
      <c r="B235" s="459">
        <v>91953</v>
      </c>
      <c r="C235" s="80" t="s">
        <v>192</v>
      </c>
      <c r="D235" s="79" t="s">
        <v>278</v>
      </c>
      <c r="E235" s="460" t="s">
        <v>203</v>
      </c>
      <c r="F235" s="177">
        <v>4</v>
      </c>
      <c r="G235" s="475" t="s">
        <v>609</v>
      </c>
    </row>
    <row r="236" spans="1:9" ht="34.799999999999997" customHeight="1" outlineLevel="1">
      <c r="A236" s="80" t="s">
        <v>628</v>
      </c>
      <c r="B236" s="459">
        <v>91967</v>
      </c>
      <c r="C236" s="80" t="s">
        <v>192</v>
      </c>
      <c r="D236" s="79" t="s">
        <v>279</v>
      </c>
      <c r="E236" s="460" t="s">
        <v>203</v>
      </c>
      <c r="F236" s="177">
        <v>2</v>
      </c>
      <c r="G236" s="475" t="s">
        <v>609</v>
      </c>
    </row>
    <row r="237" spans="1:9" ht="34.799999999999997" customHeight="1" outlineLevel="1">
      <c r="A237" s="80" t="s">
        <v>629</v>
      </c>
      <c r="B237" s="459">
        <v>91955</v>
      </c>
      <c r="C237" s="80" t="s">
        <v>192</v>
      </c>
      <c r="D237" s="79" t="s">
        <v>276</v>
      </c>
      <c r="E237" s="460" t="s">
        <v>203</v>
      </c>
      <c r="F237" s="177">
        <v>1</v>
      </c>
      <c r="G237" s="475" t="s">
        <v>609</v>
      </c>
    </row>
    <row r="238" spans="1:9" ht="46.8" customHeight="1" outlineLevel="1">
      <c r="A238" s="80" t="s">
        <v>630</v>
      </c>
      <c r="B238" s="459">
        <v>91957</v>
      </c>
      <c r="C238" s="80" t="s">
        <v>192</v>
      </c>
      <c r="D238" s="79" t="s">
        <v>634</v>
      </c>
      <c r="E238" s="460" t="s">
        <v>203</v>
      </c>
      <c r="F238" s="177">
        <v>1</v>
      </c>
      <c r="G238" s="475" t="s">
        <v>609</v>
      </c>
    </row>
    <row r="239" spans="1:9" ht="44.4" customHeight="1" outlineLevel="1">
      <c r="A239" s="80" t="s">
        <v>631</v>
      </c>
      <c r="B239" s="459" t="s">
        <v>635</v>
      </c>
      <c r="C239" s="80" t="s">
        <v>38</v>
      </c>
      <c r="D239" s="79" t="s">
        <v>636</v>
      </c>
      <c r="E239" s="460" t="s">
        <v>203</v>
      </c>
      <c r="F239" s="177">
        <v>2</v>
      </c>
      <c r="G239" s="475" t="s">
        <v>609</v>
      </c>
    </row>
    <row r="240" spans="1:9" ht="52.2" customHeight="1" outlineLevel="1">
      <c r="A240" s="80" t="s">
        <v>632</v>
      </c>
      <c r="B240" s="459" t="s">
        <v>637</v>
      </c>
      <c r="C240" s="80" t="s">
        <v>38</v>
      </c>
      <c r="D240" s="79" t="s">
        <v>638</v>
      </c>
      <c r="E240" s="460" t="s">
        <v>203</v>
      </c>
      <c r="F240" s="177">
        <v>17</v>
      </c>
      <c r="G240" s="475" t="s">
        <v>609</v>
      </c>
    </row>
    <row r="241" spans="1:7" ht="32.4" customHeight="1" outlineLevel="1">
      <c r="A241" s="80" t="s">
        <v>633</v>
      </c>
      <c r="B241" s="459">
        <v>98308</v>
      </c>
      <c r="C241" s="80" t="s">
        <v>192</v>
      </c>
      <c r="D241" s="79" t="s">
        <v>639</v>
      </c>
      <c r="E241" s="460" t="s">
        <v>203</v>
      </c>
      <c r="F241" s="177">
        <v>1</v>
      </c>
      <c r="G241" s="475" t="s">
        <v>609</v>
      </c>
    </row>
    <row r="242" spans="1:7" ht="49.2" customHeight="1" outlineLevel="1">
      <c r="A242" s="80" t="s">
        <v>640</v>
      </c>
      <c r="B242" s="459" t="s">
        <v>386</v>
      </c>
      <c r="C242" s="80" t="s">
        <v>38</v>
      </c>
      <c r="D242" s="79" t="s">
        <v>387</v>
      </c>
      <c r="E242" s="460" t="s">
        <v>203</v>
      </c>
      <c r="F242" s="177">
        <v>2</v>
      </c>
      <c r="G242" s="475" t="s">
        <v>609</v>
      </c>
    </row>
    <row r="243" spans="1:7" ht="20.100000000000001" customHeight="1" outlineLevel="1">
      <c r="A243" s="27"/>
      <c r="B243" s="28"/>
      <c r="C243" s="28"/>
      <c r="D243" s="28"/>
      <c r="E243" s="28"/>
      <c r="F243" s="28"/>
      <c r="G243" s="29" t="s">
        <v>64</v>
      </c>
    </row>
    <row r="244" spans="1:7" ht="20.100000000000001" customHeight="1" outlineLevel="1">
      <c r="A244" s="134"/>
      <c r="B244" s="134"/>
      <c r="C244" s="134"/>
      <c r="D244" s="134"/>
      <c r="E244" s="134"/>
      <c r="F244" s="134"/>
      <c r="G244" s="135"/>
    </row>
    <row r="245" spans="1:7" ht="20.100000000000001" customHeight="1">
      <c r="A245" s="54">
        <v>18</v>
      </c>
      <c r="B245" s="54"/>
      <c r="C245" s="54"/>
      <c r="D245" s="52" t="s">
        <v>397</v>
      </c>
      <c r="E245" s="52"/>
      <c r="F245" s="52"/>
      <c r="G245" s="15"/>
    </row>
    <row r="246" spans="1:7" ht="32.4" customHeight="1" outlineLevel="1">
      <c r="A246" s="48" t="s">
        <v>398</v>
      </c>
      <c r="B246" s="45">
        <v>92877</v>
      </c>
      <c r="C246" s="48" t="s">
        <v>192</v>
      </c>
      <c r="D246" s="75" t="s">
        <v>405</v>
      </c>
      <c r="E246" s="6" t="s">
        <v>222</v>
      </c>
      <c r="F246" s="177">
        <v>34</v>
      </c>
      <c r="G246" s="178" t="s">
        <v>609</v>
      </c>
    </row>
    <row r="247" spans="1:7" ht="32.4" customHeight="1" outlineLevel="1">
      <c r="A247" s="48" t="s">
        <v>610</v>
      </c>
      <c r="B247" s="51">
        <v>98463</v>
      </c>
      <c r="C247" s="48" t="s">
        <v>192</v>
      </c>
      <c r="D247" s="75" t="s">
        <v>404</v>
      </c>
      <c r="E247" s="51" t="s">
        <v>203</v>
      </c>
      <c r="F247" s="177">
        <v>8</v>
      </c>
      <c r="G247" s="178" t="str">
        <f t="shared" ref="G247:G254" si="0">G246</f>
        <v>CONFORME PROJETO ELÉTRICO E TELEFONICO</v>
      </c>
    </row>
    <row r="248" spans="1:7" ht="32.4" customHeight="1" outlineLevel="1">
      <c r="A248" s="48" t="s">
        <v>611</v>
      </c>
      <c r="B248" s="51">
        <v>96985</v>
      </c>
      <c r="C248" s="51" t="s">
        <v>192</v>
      </c>
      <c r="D248" s="75" t="s">
        <v>403</v>
      </c>
      <c r="E248" s="48" t="s">
        <v>203</v>
      </c>
      <c r="F248" s="177">
        <v>8</v>
      </c>
      <c r="G248" s="178" t="str">
        <f t="shared" si="0"/>
        <v>CONFORME PROJETO ELÉTRICO E TELEFONICO</v>
      </c>
    </row>
    <row r="249" spans="1:7" ht="34.200000000000003" customHeight="1" outlineLevel="1">
      <c r="A249" s="48" t="s">
        <v>612</v>
      </c>
      <c r="B249" s="51">
        <v>96973</v>
      </c>
      <c r="C249" s="51" t="s">
        <v>192</v>
      </c>
      <c r="D249" s="50" t="s">
        <v>402</v>
      </c>
      <c r="E249" s="48" t="s">
        <v>211</v>
      </c>
      <c r="F249" s="177">
        <v>120</v>
      </c>
      <c r="G249" s="178" t="str">
        <f t="shared" si="0"/>
        <v>CONFORME PROJETO ELÉTRICO E TELEFONICO</v>
      </c>
    </row>
    <row r="250" spans="1:7" ht="33" customHeight="1" outlineLevel="1">
      <c r="A250" s="48" t="s">
        <v>613</v>
      </c>
      <c r="B250" s="51">
        <v>96974</v>
      </c>
      <c r="C250" s="51" t="s">
        <v>192</v>
      </c>
      <c r="D250" s="50" t="s">
        <v>401</v>
      </c>
      <c r="E250" s="51" t="s">
        <v>211</v>
      </c>
      <c r="F250" s="177">
        <v>80</v>
      </c>
      <c r="G250" s="178" t="str">
        <f t="shared" si="0"/>
        <v>CONFORME PROJETO ELÉTRICO E TELEFONICO</v>
      </c>
    </row>
    <row r="251" spans="1:7" ht="30" customHeight="1" outlineLevel="1">
      <c r="A251" s="48" t="s">
        <v>614</v>
      </c>
      <c r="B251" s="51">
        <v>93358</v>
      </c>
      <c r="C251" s="48" t="s">
        <v>192</v>
      </c>
      <c r="D251" s="75" t="s">
        <v>400</v>
      </c>
      <c r="E251" s="51" t="s">
        <v>205</v>
      </c>
      <c r="F251" s="177">
        <v>12</v>
      </c>
      <c r="G251" s="178" t="str">
        <f t="shared" si="0"/>
        <v>CONFORME PROJETO ELÉTRICO E TELEFONICO</v>
      </c>
    </row>
    <row r="252" spans="1:7" ht="35.4" customHeight="1" outlineLevel="1">
      <c r="A252" s="48" t="s">
        <v>615</v>
      </c>
      <c r="B252" s="51">
        <v>93382</v>
      </c>
      <c r="C252" s="48" t="s">
        <v>192</v>
      </c>
      <c r="D252" s="75" t="s">
        <v>209</v>
      </c>
      <c r="E252" s="51" t="s">
        <v>205</v>
      </c>
      <c r="F252" s="177">
        <v>12</v>
      </c>
      <c r="G252" s="178" t="str">
        <f t="shared" si="0"/>
        <v>CONFORME PROJETO ELÉTRICO E TELEFONICO</v>
      </c>
    </row>
    <row r="253" spans="1:7" ht="32.4" customHeight="1" outlineLevel="1">
      <c r="A253" s="48" t="s">
        <v>616</v>
      </c>
      <c r="B253" s="51">
        <v>98111</v>
      </c>
      <c r="C253" s="51" t="s">
        <v>192</v>
      </c>
      <c r="D253" s="50" t="s">
        <v>399</v>
      </c>
      <c r="E253" s="48" t="s">
        <v>203</v>
      </c>
      <c r="F253" s="177">
        <v>1</v>
      </c>
      <c r="G253" s="178" t="str">
        <f t="shared" si="0"/>
        <v>CONFORME PROJETO ELÉTRICO E TELEFONICO</v>
      </c>
    </row>
    <row r="254" spans="1:7" ht="32.4" customHeight="1" outlineLevel="1">
      <c r="A254" s="48" t="s">
        <v>617</v>
      </c>
      <c r="B254" s="51" t="s">
        <v>447</v>
      </c>
      <c r="C254" s="51" t="s">
        <v>38</v>
      </c>
      <c r="D254" s="50" t="s">
        <v>448</v>
      </c>
      <c r="E254" s="48" t="s">
        <v>203</v>
      </c>
      <c r="F254" s="177">
        <v>120</v>
      </c>
      <c r="G254" s="178" t="str">
        <f t="shared" si="0"/>
        <v>CONFORME PROJETO ELÉTRICO E TELEFONICO</v>
      </c>
    </row>
    <row r="255" spans="1:7" ht="20.100000000000001" customHeight="1" outlineLevel="1">
      <c r="A255" s="27"/>
      <c r="B255" s="28"/>
      <c r="C255" s="28"/>
      <c r="D255" s="28"/>
      <c r="E255" s="28"/>
      <c r="F255" s="28"/>
      <c r="G255" s="29" t="s">
        <v>64</v>
      </c>
    </row>
    <row r="256" spans="1:7" ht="20.100000000000001" customHeight="1" outlineLevel="1">
      <c r="A256" s="134"/>
      <c r="B256" s="134"/>
      <c r="C256" s="134"/>
      <c r="D256" s="134"/>
      <c r="E256" s="134"/>
      <c r="F256" s="134"/>
      <c r="G256" s="135"/>
    </row>
    <row r="257" spans="1:9" s="22" customFormat="1" ht="20.100000000000001" customHeight="1">
      <c r="A257" s="54">
        <v>19</v>
      </c>
      <c r="B257" s="54"/>
      <c r="C257" s="54"/>
      <c r="D257" s="52" t="s">
        <v>63</v>
      </c>
      <c r="E257" s="52"/>
      <c r="F257" s="52"/>
      <c r="G257" s="15"/>
      <c r="H257" s="2"/>
      <c r="I257" s="24"/>
    </row>
    <row r="258" spans="1:9" ht="20.100000000000001" customHeight="1" outlineLevel="1">
      <c r="A258" s="53" t="s">
        <v>410</v>
      </c>
      <c r="B258" s="53"/>
      <c r="C258" s="53"/>
      <c r="D258" s="55" t="s">
        <v>178</v>
      </c>
      <c r="E258" s="55"/>
      <c r="F258" s="55"/>
      <c r="G258" s="20"/>
    </row>
    <row r="259" spans="1:9" ht="66" outlineLevel="1">
      <c r="A259" s="48" t="s">
        <v>618</v>
      </c>
      <c r="B259" s="45" t="s">
        <v>337</v>
      </c>
      <c r="C259" s="51" t="s">
        <v>38</v>
      </c>
      <c r="D259" s="75" t="s">
        <v>338</v>
      </c>
      <c r="E259" s="51" t="s">
        <v>202</v>
      </c>
      <c r="F259" s="176">
        <f>((1.65*0.6)+(1.5*0.5)+((2.2+1.5)*0.09)+((0.9+1.65)*0.05))+(1.2*(0.52+0.47+0.47+0.47))</f>
        <v>4.5164999999999997</v>
      </c>
      <c r="G259" s="178" t="s">
        <v>548</v>
      </c>
    </row>
    <row r="260" spans="1:9" ht="37.200000000000003" customHeight="1" outlineLevel="1">
      <c r="A260" s="48" t="s">
        <v>619</v>
      </c>
      <c r="B260" s="45">
        <v>100861</v>
      </c>
      <c r="C260" s="48" t="s">
        <v>192</v>
      </c>
      <c r="D260" s="75" t="s">
        <v>334</v>
      </c>
      <c r="E260" s="6" t="s">
        <v>203</v>
      </c>
      <c r="F260" s="177">
        <v>10</v>
      </c>
      <c r="G260" s="20" t="s">
        <v>547</v>
      </c>
    </row>
    <row r="261" spans="1:9" ht="56.4" customHeight="1" outlineLevel="1">
      <c r="A261" s="48" t="s">
        <v>620</v>
      </c>
      <c r="B261" s="173" t="s">
        <v>374</v>
      </c>
      <c r="C261" s="48" t="s">
        <v>375</v>
      </c>
      <c r="D261" s="75" t="str">
        <f>'COMPOSIÇÃO DE CUSTO'!C23</f>
        <v>PORTAS PARA ARMÁRIO DE COZINHA EM MDF COM REVESTIMENTO EM FÓRMICA CORFORME PROJETO</v>
      </c>
      <c r="E261" s="6" t="str">
        <f>'COMPOSIÇÃO DE CUSTO'!D23</f>
        <v>M²</v>
      </c>
      <c r="F261" s="177">
        <f>(1.97*1.14)+(0.77*(0.45+0.46+0.45+0.49+0.46))+(0.4*1.5)</f>
        <v>4.6244999999999994</v>
      </c>
      <c r="G261" s="178" t="s">
        <v>549</v>
      </c>
    </row>
    <row r="262" spans="1:9" ht="59.4" customHeight="1" outlineLevel="1">
      <c r="A262" s="48" t="s">
        <v>621</v>
      </c>
      <c r="B262" s="45" t="s">
        <v>336</v>
      </c>
      <c r="C262" s="48" t="s">
        <v>38</v>
      </c>
      <c r="D262" s="75" t="s">
        <v>335</v>
      </c>
      <c r="E262" s="6" t="s">
        <v>202</v>
      </c>
      <c r="F262" s="6">
        <f>((1*2)+(2.2*8)+(2*1)+(1.5*2)+(1.5*1))*0.2</f>
        <v>5.2200000000000006</v>
      </c>
      <c r="G262" s="178" t="s">
        <v>546</v>
      </c>
    </row>
    <row r="263" spans="1:9" ht="19.5" customHeight="1" outlineLevel="1">
      <c r="A263" s="27"/>
      <c r="B263" s="28"/>
      <c r="C263" s="28"/>
      <c r="D263" s="28"/>
      <c r="E263" s="28"/>
      <c r="F263" s="28"/>
      <c r="G263" s="29" t="s">
        <v>64</v>
      </c>
    </row>
    <row r="264" spans="1:9" ht="20.100000000000001" customHeight="1">
      <c r="A264" s="3"/>
      <c r="B264" s="3"/>
      <c r="C264" s="3"/>
      <c r="G264" s="14"/>
    </row>
    <row r="265" spans="1:9" ht="20.100000000000001" customHeight="1">
      <c r="A265" s="54">
        <v>20</v>
      </c>
      <c r="B265" s="54"/>
      <c r="C265" s="54"/>
      <c r="D265" s="52" t="s">
        <v>8</v>
      </c>
      <c r="E265" s="52"/>
      <c r="F265" s="52"/>
      <c r="G265" s="15"/>
    </row>
    <row r="266" spans="1:9" ht="66" outlineLevel="1">
      <c r="A266" s="48" t="s">
        <v>622</v>
      </c>
      <c r="B266" s="45" t="s">
        <v>271</v>
      </c>
      <c r="C266" s="48" t="s">
        <v>38</v>
      </c>
      <c r="D266" s="75" t="s">
        <v>270</v>
      </c>
      <c r="E266" s="6" t="s">
        <v>202</v>
      </c>
      <c r="F266" s="6">
        <f>48+48+59.12+12.6+12.6+4.05+4.05+4.1</f>
        <v>192.52</v>
      </c>
      <c r="G266" s="178" t="s">
        <v>545</v>
      </c>
    </row>
    <row r="267" spans="1:9" ht="42" customHeight="1" outlineLevel="1">
      <c r="A267" s="48" t="s">
        <v>623</v>
      </c>
      <c r="B267" s="45" t="s">
        <v>273</v>
      </c>
      <c r="C267" s="48" t="s">
        <v>38</v>
      </c>
      <c r="D267" s="75" t="s">
        <v>272</v>
      </c>
      <c r="E267" s="6" t="s">
        <v>203</v>
      </c>
      <c r="F267" s="177">
        <v>1</v>
      </c>
      <c r="G267" s="178" t="s">
        <v>544</v>
      </c>
    </row>
    <row r="268" spans="1:9" ht="20.100000000000001" customHeight="1" outlineLevel="1">
      <c r="A268" s="27"/>
      <c r="B268" s="28"/>
      <c r="C268" s="28"/>
      <c r="D268" s="28"/>
      <c r="E268" s="28"/>
      <c r="F268" s="28"/>
      <c r="G268" s="29" t="s">
        <v>64</v>
      </c>
    </row>
    <row r="269" spans="1:9" ht="20.100000000000001" customHeight="1">
      <c r="A269" s="3"/>
      <c r="B269" s="3"/>
      <c r="C269" s="3"/>
      <c r="G269" s="14"/>
    </row>
    <row r="270" spans="1:9" ht="20.100000000000001" customHeight="1">
      <c r="A270" s="30"/>
      <c r="B270" s="31"/>
      <c r="C270" s="31"/>
      <c r="D270" s="31"/>
      <c r="E270" s="31"/>
      <c r="F270" s="31"/>
      <c r="G270" s="31"/>
    </row>
    <row r="271" spans="1:9" ht="20.100000000000001" customHeight="1">
      <c r="A271" s="534"/>
      <c r="B271" s="534"/>
      <c r="C271" s="534"/>
      <c r="D271" s="534"/>
      <c r="E271" s="534"/>
      <c r="F271" s="534"/>
      <c r="G271" s="534"/>
    </row>
    <row r="272" spans="1:9" ht="20.100000000000001" customHeight="1">
      <c r="A272" s="534"/>
      <c r="B272" s="534"/>
      <c r="C272" s="534"/>
      <c r="D272" s="534"/>
      <c r="E272" s="534"/>
      <c r="F272" s="534"/>
      <c r="G272" s="534"/>
    </row>
    <row r="273" spans="1:9" ht="20.100000000000001" customHeight="1">
      <c r="A273" s="142"/>
      <c r="B273" s="143" t="s">
        <v>429</v>
      </c>
      <c r="C273" s="143"/>
      <c r="D273" s="143"/>
      <c r="E273" s="142"/>
      <c r="F273" s="142"/>
      <c r="G273" s="175"/>
      <c r="H273" s="11"/>
    </row>
    <row r="274" spans="1:9" ht="20.100000000000001" customHeight="1" collapsed="1">
      <c r="A274" s="23"/>
      <c r="B274" s="23"/>
      <c r="C274" s="23"/>
      <c r="D274" s="23"/>
      <c r="E274" s="23"/>
      <c r="F274" s="23"/>
      <c r="G274" s="23"/>
    </row>
    <row r="275" spans="1:9" ht="20.100000000000001" customHeight="1">
      <c r="A275" s="2"/>
      <c r="B275" s="536"/>
      <c r="C275" s="536"/>
      <c r="D275" s="3"/>
      <c r="E275" s="2"/>
      <c r="F275" s="2"/>
      <c r="G275" s="3"/>
    </row>
    <row r="276" spans="1:9" ht="20.100000000000001" customHeight="1">
      <c r="A276" s="142"/>
      <c r="B276" s="143" t="s">
        <v>430</v>
      </c>
      <c r="C276" s="143"/>
      <c r="D276" s="149"/>
      <c r="E276" s="142"/>
      <c r="F276" s="142"/>
      <c r="G276" s="175"/>
    </row>
    <row r="277" spans="1:9" ht="20.100000000000001" customHeight="1">
      <c r="A277" s="23"/>
      <c r="B277" s="23"/>
      <c r="C277" s="23"/>
      <c r="D277" s="23"/>
      <c r="E277" s="23"/>
      <c r="F277" s="23"/>
      <c r="G277" s="23"/>
    </row>
    <row r="278" spans="1:9" s="11" customFormat="1">
      <c r="A278" s="23"/>
      <c r="B278" s="23"/>
      <c r="C278" s="23"/>
      <c r="D278" s="23"/>
      <c r="E278" s="23"/>
      <c r="F278" s="23"/>
      <c r="G278" s="23"/>
      <c r="I278" s="24"/>
    </row>
    <row r="283" spans="1:9" s="3" customFormat="1">
      <c r="A283" s="4"/>
      <c r="B283" s="4"/>
      <c r="C283" s="4"/>
      <c r="D283" s="5"/>
      <c r="G283" s="12"/>
      <c r="H283" s="2"/>
      <c r="I283" s="24"/>
    </row>
    <row r="294" s="2" customFormat="1"/>
    <row r="295" s="2" customFormat="1"/>
    <row r="316" s="2" customFormat="1"/>
    <row r="321" s="2" customFormat="1"/>
  </sheetData>
  <mergeCells count="8">
    <mergeCell ref="A1:G1"/>
    <mergeCell ref="B275:C275"/>
    <mergeCell ref="A271:G271"/>
    <mergeCell ref="A272:G272"/>
    <mergeCell ref="A2:G2"/>
    <mergeCell ref="A3:G3"/>
    <mergeCell ref="A4:G4"/>
    <mergeCell ref="A5:G5"/>
  </mergeCells>
  <phoneticPr fontId="36" type="noConversion"/>
  <conditionalFormatting sqref="F6:G6 G257 G265">
    <cfRule type="cellIs" dxfId="1" priority="21" stopIfTrue="1" operator="equal">
      <formula>0</formula>
    </cfRule>
  </conditionalFormatting>
  <conditionalFormatting sqref="G245">
    <cfRule type="cellIs" dxfId="0" priority="2" stopIfTrue="1" operator="equal">
      <formula>0</formula>
    </cfRule>
  </conditionalFormatting>
  <printOptions horizontalCentered="1"/>
  <pageMargins left="0" right="0" top="0.35433070866141736" bottom="0" header="0" footer="0"/>
  <pageSetup paperSize="9" scale="55" fitToHeight="0" orientation="portrait" horizontalDpi="4294967295" verticalDpi="4294967295" r:id="rId1"/>
  <headerFooter alignWithMargins="0">
    <oddFooter>Página &amp;P de &amp;N</oddFooter>
  </headerFooter>
  <rowBreaks count="7" manualBreakCount="7">
    <brk id="46" max="6" man="1"/>
    <brk id="83" max="6" man="1"/>
    <brk id="121" max="6" man="1"/>
    <brk id="160" max="6" man="1"/>
    <brk id="196" max="6" man="1"/>
    <brk id="230" max="6" man="1"/>
    <brk id="264"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6"/>
  <sheetViews>
    <sheetView view="pageBreakPreview" zoomScale="90" zoomScaleNormal="100" zoomScaleSheetLayoutView="90" workbookViewId="0">
      <selection activeCell="F7" sqref="F7"/>
    </sheetView>
  </sheetViews>
  <sheetFormatPr defaultColWidth="8.19921875" defaultRowHeight="14.4"/>
  <cols>
    <col min="1" max="1" width="18.59765625" style="181" customWidth="1"/>
    <col min="2" max="2" width="14.09765625" style="181" customWidth="1"/>
    <col min="3" max="3" width="12.5" style="181" customWidth="1"/>
    <col min="4" max="4" width="12.19921875" style="181" customWidth="1"/>
    <col min="5" max="5" width="10.59765625" style="181" customWidth="1"/>
    <col min="6" max="6" width="14.69921875" style="181" customWidth="1"/>
    <col min="7" max="7" width="15.09765625" style="181" customWidth="1"/>
    <col min="8" max="8" width="12.59765625" style="181" customWidth="1"/>
    <col min="9" max="9" width="14.796875" style="181" customWidth="1"/>
    <col min="10" max="10" width="17.5" style="181" customWidth="1"/>
    <col min="11" max="11" width="14.296875" style="181" customWidth="1"/>
    <col min="12" max="13" width="13.19921875" style="181" customWidth="1"/>
    <col min="14" max="255" width="8.19921875" style="181"/>
    <col min="256" max="256" width="15.59765625" style="181" customWidth="1"/>
    <col min="257" max="257" width="11.09765625" style="181" customWidth="1"/>
    <col min="258" max="258" width="11.59765625" style="181" customWidth="1"/>
    <col min="259" max="259" width="11.19921875" style="181" customWidth="1"/>
    <col min="260" max="260" width="9.796875" style="181" customWidth="1"/>
    <col min="261" max="261" width="12.19921875" style="181" customWidth="1"/>
    <col min="262" max="262" width="11.09765625" style="181" customWidth="1"/>
    <col min="263" max="263" width="9.796875" style="181" customWidth="1"/>
    <col min="264" max="264" width="11.09765625" style="181" customWidth="1"/>
    <col min="265" max="265" width="9.296875" style="181" customWidth="1"/>
    <col min="266" max="266" width="10" style="181" customWidth="1"/>
    <col min="267" max="267" width="8" style="181" customWidth="1"/>
    <col min="268" max="268" width="8.3984375" style="181" customWidth="1"/>
    <col min="269" max="269" width="13.19921875" style="181" customWidth="1"/>
    <col min="270" max="511" width="8.19921875" style="181"/>
    <col min="512" max="512" width="15.59765625" style="181" customWidth="1"/>
    <col min="513" max="513" width="11.09765625" style="181" customWidth="1"/>
    <col min="514" max="514" width="11.59765625" style="181" customWidth="1"/>
    <col min="515" max="515" width="11.19921875" style="181" customWidth="1"/>
    <col min="516" max="516" width="9.796875" style="181" customWidth="1"/>
    <col min="517" max="517" width="12.19921875" style="181" customWidth="1"/>
    <col min="518" max="518" width="11.09765625" style="181" customWidth="1"/>
    <col min="519" max="519" width="9.796875" style="181" customWidth="1"/>
    <col min="520" max="520" width="11.09765625" style="181" customWidth="1"/>
    <col min="521" max="521" width="9.296875" style="181" customWidth="1"/>
    <col min="522" max="522" width="10" style="181" customWidth="1"/>
    <col min="523" max="523" width="8" style="181" customWidth="1"/>
    <col min="524" max="524" width="8.3984375" style="181" customWidth="1"/>
    <col min="525" max="525" width="13.19921875" style="181" customWidth="1"/>
    <col min="526" max="767" width="8.19921875" style="181"/>
    <col min="768" max="768" width="15.59765625" style="181" customWidth="1"/>
    <col min="769" max="769" width="11.09765625" style="181" customWidth="1"/>
    <col min="770" max="770" width="11.59765625" style="181" customWidth="1"/>
    <col min="771" max="771" width="11.19921875" style="181" customWidth="1"/>
    <col min="772" max="772" width="9.796875" style="181" customWidth="1"/>
    <col min="773" max="773" width="12.19921875" style="181" customWidth="1"/>
    <col min="774" max="774" width="11.09765625" style="181" customWidth="1"/>
    <col min="775" max="775" width="9.796875" style="181" customWidth="1"/>
    <col min="776" max="776" width="11.09765625" style="181" customWidth="1"/>
    <col min="777" max="777" width="9.296875" style="181" customWidth="1"/>
    <col min="778" max="778" width="10" style="181" customWidth="1"/>
    <col min="779" max="779" width="8" style="181" customWidth="1"/>
    <col min="780" max="780" width="8.3984375" style="181" customWidth="1"/>
    <col min="781" max="781" width="13.19921875" style="181" customWidth="1"/>
    <col min="782" max="1023" width="8.19921875" style="181"/>
    <col min="1024" max="1024" width="15.59765625" style="181" customWidth="1"/>
    <col min="1025" max="1025" width="11.09765625" style="181" customWidth="1"/>
    <col min="1026" max="1026" width="11.59765625" style="181" customWidth="1"/>
    <col min="1027" max="1027" width="11.19921875" style="181" customWidth="1"/>
    <col min="1028" max="1028" width="9.796875" style="181" customWidth="1"/>
    <col min="1029" max="1029" width="12.19921875" style="181" customWidth="1"/>
    <col min="1030" max="1030" width="11.09765625" style="181" customWidth="1"/>
    <col min="1031" max="1031" width="9.796875" style="181" customWidth="1"/>
    <col min="1032" max="1032" width="11.09765625" style="181" customWidth="1"/>
    <col min="1033" max="1033" width="9.296875" style="181" customWidth="1"/>
    <col min="1034" max="1034" width="10" style="181" customWidth="1"/>
    <col min="1035" max="1035" width="8" style="181" customWidth="1"/>
    <col min="1036" max="1036" width="8.3984375" style="181" customWidth="1"/>
    <col min="1037" max="1037" width="13.19921875" style="181" customWidth="1"/>
    <col min="1038" max="1279" width="8.19921875" style="181"/>
    <col min="1280" max="1280" width="15.59765625" style="181" customWidth="1"/>
    <col min="1281" max="1281" width="11.09765625" style="181" customWidth="1"/>
    <col min="1282" max="1282" width="11.59765625" style="181" customWidth="1"/>
    <col min="1283" max="1283" width="11.19921875" style="181" customWidth="1"/>
    <col min="1284" max="1284" width="9.796875" style="181" customWidth="1"/>
    <col min="1285" max="1285" width="12.19921875" style="181" customWidth="1"/>
    <col min="1286" max="1286" width="11.09765625" style="181" customWidth="1"/>
    <col min="1287" max="1287" width="9.796875" style="181" customWidth="1"/>
    <col min="1288" max="1288" width="11.09765625" style="181" customWidth="1"/>
    <col min="1289" max="1289" width="9.296875" style="181" customWidth="1"/>
    <col min="1290" max="1290" width="10" style="181" customWidth="1"/>
    <col min="1291" max="1291" width="8" style="181" customWidth="1"/>
    <col min="1292" max="1292" width="8.3984375" style="181" customWidth="1"/>
    <col min="1293" max="1293" width="13.19921875" style="181" customWidth="1"/>
    <col min="1294" max="1535" width="8.19921875" style="181"/>
    <col min="1536" max="1536" width="15.59765625" style="181" customWidth="1"/>
    <col min="1537" max="1537" width="11.09765625" style="181" customWidth="1"/>
    <col min="1538" max="1538" width="11.59765625" style="181" customWidth="1"/>
    <col min="1539" max="1539" width="11.19921875" style="181" customWidth="1"/>
    <col min="1540" max="1540" width="9.796875" style="181" customWidth="1"/>
    <col min="1541" max="1541" width="12.19921875" style="181" customWidth="1"/>
    <col min="1542" max="1542" width="11.09765625" style="181" customWidth="1"/>
    <col min="1543" max="1543" width="9.796875" style="181" customWidth="1"/>
    <col min="1544" max="1544" width="11.09765625" style="181" customWidth="1"/>
    <col min="1545" max="1545" width="9.296875" style="181" customWidth="1"/>
    <col min="1546" max="1546" width="10" style="181" customWidth="1"/>
    <col min="1547" max="1547" width="8" style="181" customWidth="1"/>
    <col min="1548" max="1548" width="8.3984375" style="181" customWidth="1"/>
    <col min="1549" max="1549" width="13.19921875" style="181" customWidth="1"/>
    <col min="1550" max="1791" width="8.19921875" style="181"/>
    <col min="1792" max="1792" width="15.59765625" style="181" customWidth="1"/>
    <col min="1793" max="1793" width="11.09765625" style="181" customWidth="1"/>
    <col min="1794" max="1794" width="11.59765625" style="181" customWidth="1"/>
    <col min="1795" max="1795" width="11.19921875" style="181" customWidth="1"/>
    <col min="1796" max="1796" width="9.796875" style="181" customWidth="1"/>
    <col min="1797" max="1797" width="12.19921875" style="181" customWidth="1"/>
    <col min="1798" max="1798" width="11.09765625" style="181" customWidth="1"/>
    <col min="1799" max="1799" width="9.796875" style="181" customWidth="1"/>
    <col min="1800" max="1800" width="11.09765625" style="181" customWidth="1"/>
    <col min="1801" max="1801" width="9.296875" style="181" customWidth="1"/>
    <col min="1802" max="1802" width="10" style="181" customWidth="1"/>
    <col min="1803" max="1803" width="8" style="181" customWidth="1"/>
    <col min="1804" max="1804" width="8.3984375" style="181" customWidth="1"/>
    <col min="1805" max="1805" width="13.19921875" style="181" customWidth="1"/>
    <col min="1806" max="2047" width="8.19921875" style="181"/>
    <col min="2048" max="2048" width="15.59765625" style="181" customWidth="1"/>
    <col min="2049" max="2049" width="11.09765625" style="181" customWidth="1"/>
    <col min="2050" max="2050" width="11.59765625" style="181" customWidth="1"/>
    <col min="2051" max="2051" width="11.19921875" style="181" customWidth="1"/>
    <col min="2052" max="2052" width="9.796875" style="181" customWidth="1"/>
    <col min="2053" max="2053" width="12.19921875" style="181" customWidth="1"/>
    <col min="2054" max="2054" width="11.09765625" style="181" customWidth="1"/>
    <col min="2055" max="2055" width="9.796875" style="181" customWidth="1"/>
    <col min="2056" max="2056" width="11.09765625" style="181" customWidth="1"/>
    <col min="2057" max="2057" width="9.296875" style="181" customWidth="1"/>
    <col min="2058" max="2058" width="10" style="181" customWidth="1"/>
    <col min="2059" max="2059" width="8" style="181" customWidth="1"/>
    <col min="2060" max="2060" width="8.3984375" style="181" customWidth="1"/>
    <col min="2061" max="2061" width="13.19921875" style="181" customWidth="1"/>
    <col min="2062" max="2303" width="8.19921875" style="181"/>
    <col min="2304" max="2304" width="15.59765625" style="181" customWidth="1"/>
    <col min="2305" max="2305" width="11.09765625" style="181" customWidth="1"/>
    <col min="2306" max="2306" width="11.59765625" style="181" customWidth="1"/>
    <col min="2307" max="2307" width="11.19921875" style="181" customWidth="1"/>
    <col min="2308" max="2308" width="9.796875" style="181" customWidth="1"/>
    <col min="2309" max="2309" width="12.19921875" style="181" customWidth="1"/>
    <col min="2310" max="2310" width="11.09765625" style="181" customWidth="1"/>
    <col min="2311" max="2311" width="9.796875" style="181" customWidth="1"/>
    <col min="2312" max="2312" width="11.09765625" style="181" customWidth="1"/>
    <col min="2313" max="2313" width="9.296875" style="181" customWidth="1"/>
    <col min="2314" max="2314" width="10" style="181" customWidth="1"/>
    <col min="2315" max="2315" width="8" style="181" customWidth="1"/>
    <col min="2316" max="2316" width="8.3984375" style="181" customWidth="1"/>
    <col min="2317" max="2317" width="13.19921875" style="181" customWidth="1"/>
    <col min="2318" max="2559" width="8.19921875" style="181"/>
    <col min="2560" max="2560" width="15.59765625" style="181" customWidth="1"/>
    <col min="2561" max="2561" width="11.09765625" style="181" customWidth="1"/>
    <col min="2562" max="2562" width="11.59765625" style="181" customWidth="1"/>
    <col min="2563" max="2563" width="11.19921875" style="181" customWidth="1"/>
    <col min="2564" max="2564" width="9.796875" style="181" customWidth="1"/>
    <col min="2565" max="2565" width="12.19921875" style="181" customWidth="1"/>
    <col min="2566" max="2566" width="11.09765625" style="181" customWidth="1"/>
    <col min="2567" max="2567" width="9.796875" style="181" customWidth="1"/>
    <col min="2568" max="2568" width="11.09765625" style="181" customWidth="1"/>
    <col min="2569" max="2569" width="9.296875" style="181" customWidth="1"/>
    <col min="2570" max="2570" width="10" style="181" customWidth="1"/>
    <col min="2571" max="2571" width="8" style="181" customWidth="1"/>
    <col min="2572" max="2572" width="8.3984375" style="181" customWidth="1"/>
    <col min="2573" max="2573" width="13.19921875" style="181" customWidth="1"/>
    <col min="2574" max="2815" width="8.19921875" style="181"/>
    <col min="2816" max="2816" width="15.59765625" style="181" customWidth="1"/>
    <col min="2817" max="2817" width="11.09765625" style="181" customWidth="1"/>
    <col min="2818" max="2818" width="11.59765625" style="181" customWidth="1"/>
    <col min="2819" max="2819" width="11.19921875" style="181" customWidth="1"/>
    <col min="2820" max="2820" width="9.796875" style="181" customWidth="1"/>
    <col min="2821" max="2821" width="12.19921875" style="181" customWidth="1"/>
    <col min="2822" max="2822" width="11.09765625" style="181" customWidth="1"/>
    <col min="2823" max="2823" width="9.796875" style="181" customWidth="1"/>
    <col min="2824" max="2824" width="11.09765625" style="181" customWidth="1"/>
    <col min="2825" max="2825" width="9.296875" style="181" customWidth="1"/>
    <col min="2826" max="2826" width="10" style="181" customWidth="1"/>
    <col min="2827" max="2827" width="8" style="181" customWidth="1"/>
    <col min="2828" max="2828" width="8.3984375" style="181" customWidth="1"/>
    <col min="2829" max="2829" width="13.19921875" style="181" customWidth="1"/>
    <col min="2830" max="3071" width="8.19921875" style="181"/>
    <col min="3072" max="3072" width="15.59765625" style="181" customWidth="1"/>
    <col min="3073" max="3073" width="11.09765625" style="181" customWidth="1"/>
    <col min="3074" max="3074" width="11.59765625" style="181" customWidth="1"/>
    <col min="3075" max="3075" width="11.19921875" style="181" customWidth="1"/>
    <col min="3076" max="3076" width="9.796875" style="181" customWidth="1"/>
    <col min="3077" max="3077" width="12.19921875" style="181" customWidth="1"/>
    <col min="3078" max="3078" width="11.09765625" style="181" customWidth="1"/>
    <col min="3079" max="3079" width="9.796875" style="181" customWidth="1"/>
    <col min="3080" max="3080" width="11.09765625" style="181" customWidth="1"/>
    <col min="3081" max="3081" width="9.296875" style="181" customWidth="1"/>
    <col min="3082" max="3082" width="10" style="181" customWidth="1"/>
    <col min="3083" max="3083" width="8" style="181" customWidth="1"/>
    <col min="3084" max="3084" width="8.3984375" style="181" customWidth="1"/>
    <col min="3085" max="3085" width="13.19921875" style="181" customWidth="1"/>
    <col min="3086" max="3327" width="8.19921875" style="181"/>
    <col min="3328" max="3328" width="15.59765625" style="181" customWidth="1"/>
    <col min="3329" max="3329" width="11.09765625" style="181" customWidth="1"/>
    <col min="3330" max="3330" width="11.59765625" style="181" customWidth="1"/>
    <col min="3331" max="3331" width="11.19921875" style="181" customWidth="1"/>
    <col min="3332" max="3332" width="9.796875" style="181" customWidth="1"/>
    <col min="3333" max="3333" width="12.19921875" style="181" customWidth="1"/>
    <col min="3334" max="3334" width="11.09765625" style="181" customWidth="1"/>
    <col min="3335" max="3335" width="9.796875" style="181" customWidth="1"/>
    <col min="3336" max="3336" width="11.09765625" style="181" customWidth="1"/>
    <col min="3337" max="3337" width="9.296875" style="181" customWidth="1"/>
    <col min="3338" max="3338" width="10" style="181" customWidth="1"/>
    <col min="3339" max="3339" width="8" style="181" customWidth="1"/>
    <col min="3340" max="3340" width="8.3984375" style="181" customWidth="1"/>
    <col min="3341" max="3341" width="13.19921875" style="181" customWidth="1"/>
    <col min="3342" max="3583" width="8.19921875" style="181"/>
    <col min="3584" max="3584" width="15.59765625" style="181" customWidth="1"/>
    <col min="3585" max="3585" width="11.09765625" style="181" customWidth="1"/>
    <col min="3586" max="3586" width="11.59765625" style="181" customWidth="1"/>
    <col min="3587" max="3587" width="11.19921875" style="181" customWidth="1"/>
    <col min="3588" max="3588" width="9.796875" style="181" customWidth="1"/>
    <col min="3589" max="3589" width="12.19921875" style="181" customWidth="1"/>
    <col min="3590" max="3590" width="11.09765625" style="181" customWidth="1"/>
    <col min="3591" max="3591" width="9.796875" style="181" customWidth="1"/>
    <col min="3592" max="3592" width="11.09765625" style="181" customWidth="1"/>
    <col min="3593" max="3593" width="9.296875" style="181" customWidth="1"/>
    <col min="3594" max="3594" width="10" style="181" customWidth="1"/>
    <col min="3595" max="3595" width="8" style="181" customWidth="1"/>
    <col min="3596" max="3596" width="8.3984375" style="181" customWidth="1"/>
    <col min="3597" max="3597" width="13.19921875" style="181" customWidth="1"/>
    <col min="3598" max="3839" width="8.19921875" style="181"/>
    <col min="3840" max="3840" width="15.59765625" style="181" customWidth="1"/>
    <col min="3841" max="3841" width="11.09765625" style="181" customWidth="1"/>
    <col min="3842" max="3842" width="11.59765625" style="181" customWidth="1"/>
    <col min="3843" max="3843" width="11.19921875" style="181" customWidth="1"/>
    <col min="3844" max="3844" width="9.796875" style="181" customWidth="1"/>
    <col min="3845" max="3845" width="12.19921875" style="181" customWidth="1"/>
    <col min="3846" max="3846" width="11.09765625" style="181" customWidth="1"/>
    <col min="3847" max="3847" width="9.796875" style="181" customWidth="1"/>
    <col min="3848" max="3848" width="11.09765625" style="181" customWidth="1"/>
    <col min="3849" max="3849" width="9.296875" style="181" customWidth="1"/>
    <col min="3850" max="3850" width="10" style="181" customWidth="1"/>
    <col min="3851" max="3851" width="8" style="181" customWidth="1"/>
    <col min="3852" max="3852" width="8.3984375" style="181" customWidth="1"/>
    <col min="3853" max="3853" width="13.19921875" style="181" customWidth="1"/>
    <col min="3854" max="4095" width="8.19921875" style="181"/>
    <col min="4096" max="4096" width="15.59765625" style="181" customWidth="1"/>
    <col min="4097" max="4097" width="11.09765625" style="181" customWidth="1"/>
    <col min="4098" max="4098" width="11.59765625" style="181" customWidth="1"/>
    <col min="4099" max="4099" width="11.19921875" style="181" customWidth="1"/>
    <col min="4100" max="4100" width="9.796875" style="181" customWidth="1"/>
    <col min="4101" max="4101" width="12.19921875" style="181" customWidth="1"/>
    <col min="4102" max="4102" width="11.09765625" style="181" customWidth="1"/>
    <col min="4103" max="4103" width="9.796875" style="181" customWidth="1"/>
    <col min="4104" max="4104" width="11.09765625" style="181" customWidth="1"/>
    <col min="4105" max="4105" width="9.296875" style="181" customWidth="1"/>
    <col min="4106" max="4106" width="10" style="181" customWidth="1"/>
    <col min="4107" max="4107" width="8" style="181" customWidth="1"/>
    <col min="4108" max="4108" width="8.3984375" style="181" customWidth="1"/>
    <col min="4109" max="4109" width="13.19921875" style="181" customWidth="1"/>
    <col min="4110" max="4351" width="8.19921875" style="181"/>
    <col min="4352" max="4352" width="15.59765625" style="181" customWidth="1"/>
    <col min="4353" max="4353" width="11.09765625" style="181" customWidth="1"/>
    <col min="4354" max="4354" width="11.59765625" style="181" customWidth="1"/>
    <col min="4355" max="4355" width="11.19921875" style="181" customWidth="1"/>
    <col min="4356" max="4356" width="9.796875" style="181" customWidth="1"/>
    <col min="4357" max="4357" width="12.19921875" style="181" customWidth="1"/>
    <col min="4358" max="4358" width="11.09765625" style="181" customWidth="1"/>
    <col min="4359" max="4359" width="9.796875" style="181" customWidth="1"/>
    <col min="4360" max="4360" width="11.09765625" style="181" customWidth="1"/>
    <col min="4361" max="4361" width="9.296875" style="181" customWidth="1"/>
    <col min="4362" max="4362" width="10" style="181" customWidth="1"/>
    <col min="4363" max="4363" width="8" style="181" customWidth="1"/>
    <col min="4364" max="4364" width="8.3984375" style="181" customWidth="1"/>
    <col min="4365" max="4365" width="13.19921875" style="181" customWidth="1"/>
    <col min="4366" max="4607" width="8.19921875" style="181"/>
    <col min="4608" max="4608" width="15.59765625" style="181" customWidth="1"/>
    <col min="4609" max="4609" width="11.09765625" style="181" customWidth="1"/>
    <col min="4610" max="4610" width="11.59765625" style="181" customWidth="1"/>
    <col min="4611" max="4611" width="11.19921875" style="181" customWidth="1"/>
    <col min="4612" max="4612" width="9.796875" style="181" customWidth="1"/>
    <col min="4613" max="4613" width="12.19921875" style="181" customWidth="1"/>
    <col min="4614" max="4614" width="11.09765625" style="181" customWidth="1"/>
    <col min="4615" max="4615" width="9.796875" style="181" customWidth="1"/>
    <col min="4616" max="4616" width="11.09765625" style="181" customWidth="1"/>
    <col min="4617" max="4617" width="9.296875" style="181" customWidth="1"/>
    <col min="4618" max="4618" width="10" style="181" customWidth="1"/>
    <col min="4619" max="4619" width="8" style="181" customWidth="1"/>
    <col min="4620" max="4620" width="8.3984375" style="181" customWidth="1"/>
    <col min="4621" max="4621" width="13.19921875" style="181" customWidth="1"/>
    <col min="4622" max="4863" width="8.19921875" style="181"/>
    <col min="4864" max="4864" width="15.59765625" style="181" customWidth="1"/>
    <col min="4865" max="4865" width="11.09765625" style="181" customWidth="1"/>
    <col min="4866" max="4866" width="11.59765625" style="181" customWidth="1"/>
    <col min="4867" max="4867" width="11.19921875" style="181" customWidth="1"/>
    <col min="4868" max="4868" width="9.796875" style="181" customWidth="1"/>
    <col min="4869" max="4869" width="12.19921875" style="181" customWidth="1"/>
    <col min="4870" max="4870" width="11.09765625" style="181" customWidth="1"/>
    <col min="4871" max="4871" width="9.796875" style="181" customWidth="1"/>
    <col min="4872" max="4872" width="11.09765625" style="181" customWidth="1"/>
    <col min="4873" max="4873" width="9.296875" style="181" customWidth="1"/>
    <col min="4874" max="4874" width="10" style="181" customWidth="1"/>
    <col min="4875" max="4875" width="8" style="181" customWidth="1"/>
    <col min="4876" max="4876" width="8.3984375" style="181" customWidth="1"/>
    <col min="4877" max="4877" width="13.19921875" style="181" customWidth="1"/>
    <col min="4878" max="5119" width="8.19921875" style="181"/>
    <col min="5120" max="5120" width="15.59765625" style="181" customWidth="1"/>
    <col min="5121" max="5121" width="11.09765625" style="181" customWidth="1"/>
    <col min="5122" max="5122" width="11.59765625" style="181" customWidth="1"/>
    <col min="5123" max="5123" width="11.19921875" style="181" customWidth="1"/>
    <col min="5124" max="5124" width="9.796875" style="181" customWidth="1"/>
    <col min="5125" max="5125" width="12.19921875" style="181" customWidth="1"/>
    <col min="5126" max="5126" width="11.09765625" style="181" customWidth="1"/>
    <col min="5127" max="5127" width="9.796875" style="181" customWidth="1"/>
    <col min="5128" max="5128" width="11.09765625" style="181" customWidth="1"/>
    <col min="5129" max="5129" width="9.296875" style="181" customWidth="1"/>
    <col min="5130" max="5130" width="10" style="181" customWidth="1"/>
    <col min="5131" max="5131" width="8" style="181" customWidth="1"/>
    <col min="5132" max="5132" width="8.3984375" style="181" customWidth="1"/>
    <col min="5133" max="5133" width="13.19921875" style="181" customWidth="1"/>
    <col min="5134" max="5375" width="8.19921875" style="181"/>
    <col min="5376" max="5376" width="15.59765625" style="181" customWidth="1"/>
    <col min="5377" max="5377" width="11.09765625" style="181" customWidth="1"/>
    <col min="5378" max="5378" width="11.59765625" style="181" customWidth="1"/>
    <col min="5379" max="5379" width="11.19921875" style="181" customWidth="1"/>
    <col min="5380" max="5380" width="9.796875" style="181" customWidth="1"/>
    <col min="5381" max="5381" width="12.19921875" style="181" customWidth="1"/>
    <col min="5382" max="5382" width="11.09765625" style="181" customWidth="1"/>
    <col min="5383" max="5383" width="9.796875" style="181" customWidth="1"/>
    <col min="5384" max="5384" width="11.09765625" style="181" customWidth="1"/>
    <col min="5385" max="5385" width="9.296875" style="181" customWidth="1"/>
    <col min="5386" max="5386" width="10" style="181" customWidth="1"/>
    <col min="5387" max="5387" width="8" style="181" customWidth="1"/>
    <col min="5388" max="5388" width="8.3984375" style="181" customWidth="1"/>
    <col min="5389" max="5389" width="13.19921875" style="181" customWidth="1"/>
    <col min="5390" max="5631" width="8.19921875" style="181"/>
    <col min="5632" max="5632" width="15.59765625" style="181" customWidth="1"/>
    <col min="5633" max="5633" width="11.09765625" style="181" customWidth="1"/>
    <col min="5634" max="5634" width="11.59765625" style="181" customWidth="1"/>
    <col min="5635" max="5635" width="11.19921875" style="181" customWidth="1"/>
    <col min="5636" max="5636" width="9.796875" style="181" customWidth="1"/>
    <col min="5637" max="5637" width="12.19921875" style="181" customWidth="1"/>
    <col min="5638" max="5638" width="11.09765625" style="181" customWidth="1"/>
    <col min="5639" max="5639" width="9.796875" style="181" customWidth="1"/>
    <col min="5640" max="5640" width="11.09765625" style="181" customWidth="1"/>
    <col min="5641" max="5641" width="9.296875" style="181" customWidth="1"/>
    <col min="5642" max="5642" width="10" style="181" customWidth="1"/>
    <col min="5643" max="5643" width="8" style="181" customWidth="1"/>
    <col min="5644" max="5644" width="8.3984375" style="181" customWidth="1"/>
    <col min="5645" max="5645" width="13.19921875" style="181" customWidth="1"/>
    <col min="5646" max="5887" width="8.19921875" style="181"/>
    <col min="5888" max="5888" width="15.59765625" style="181" customWidth="1"/>
    <col min="5889" max="5889" width="11.09765625" style="181" customWidth="1"/>
    <col min="5890" max="5890" width="11.59765625" style="181" customWidth="1"/>
    <col min="5891" max="5891" width="11.19921875" style="181" customWidth="1"/>
    <col min="5892" max="5892" width="9.796875" style="181" customWidth="1"/>
    <col min="5893" max="5893" width="12.19921875" style="181" customWidth="1"/>
    <col min="5894" max="5894" width="11.09765625" style="181" customWidth="1"/>
    <col min="5895" max="5895" width="9.796875" style="181" customWidth="1"/>
    <col min="5896" max="5896" width="11.09765625" style="181" customWidth="1"/>
    <col min="5897" max="5897" width="9.296875" style="181" customWidth="1"/>
    <col min="5898" max="5898" width="10" style="181" customWidth="1"/>
    <col min="5899" max="5899" width="8" style="181" customWidth="1"/>
    <col min="5900" max="5900" width="8.3984375" style="181" customWidth="1"/>
    <col min="5901" max="5901" width="13.19921875" style="181" customWidth="1"/>
    <col min="5902" max="6143" width="8.19921875" style="181"/>
    <col min="6144" max="6144" width="15.59765625" style="181" customWidth="1"/>
    <col min="6145" max="6145" width="11.09765625" style="181" customWidth="1"/>
    <col min="6146" max="6146" width="11.59765625" style="181" customWidth="1"/>
    <col min="6147" max="6147" width="11.19921875" style="181" customWidth="1"/>
    <col min="6148" max="6148" width="9.796875" style="181" customWidth="1"/>
    <col min="6149" max="6149" width="12.19921875" style="181" customWidth="1"/>
    <col min="6150" max="6150" width="11.09765625" style="181" customWidth="1"/>
    <col min="6151" max="6151" width="9.796875" style="181" customWidth="1"/>
    <col min="6152" max="6152" width="11.09765625" style="181" customWidth="1"/>
    <col min="6153" max="6153" width="9.296875" style="181" customWidth="1"/>
    <col min="6154" max="6154" width="10" style="181" customWidth="1"/>
    <col min="6155" max="6155" width="8" style="181" customWidth="1"/>
    <col min="6156" max="6156" width="8.3984375" style="181" customWidth="1"/>
    <col min="6157" max="6157" width="13.19921875" style="181" customWidth="1"/>
    <col min="6158" max="6399" width="8.19921875" style="181"/>
    <col min="6400" max="6400" width="15.59765625" style="181" customWidth="1"/>
    <col min="6401" max="6401" width="11.09765625" style="181" customWidth="1"/>
    <col min="6402" max="6402" width="11.59765625" style="181" customWidth="1"/>
    <col min="6403" max="6403" width="11.19921875" style="181" customWidth="1"/>
    <col min="6404" max="6404" width="9.796875" style="181" customWidth="1"/>
    <col min="6405" max="6405" width="12.19921875" style="181" customWidth="1"/>
    <col min="6406" max="6406" width="11.09765625" style="181" customWidth="1"/>
    <col min="6407" max="6407" width="9.796875" style="181" customWidth="1"/>
    <col min="6408" max="6408" width="11.09765625" style="181" customWidth="1"/>
    <col min="6409" max="6409" width="9.296875" style="181" customWidth="1"/>
    <col min="6410" max="6410" width="10" style="181" customWidth="1"/>
    <col min="6411" max="6411" width="8" style="181" customWidth="1"/>
    <col min="6412" max="6412" width="8.3984375" style="181" customWidth="1"/>
    <col min="6413" max="6413" width="13.19921875" style="181" customWidth="1"/>
    <col min="6414" max="6655" width="8.19921875" style="181"/>
    <col min="6656" max="6656" width="15.59765625" style="181" customWidth="1"/>
    <col min="6657" max="6657" width="11.09765625" style="181" customWidth="1"/>
    <col min="6658" max="6658" width="11.59765625" style="181" customWidth="1"/>
    <col min="6659" max="6659" width="11.19921875" style="181" customWidth="1"/>
    <col min="6660" max="6660" width="9.796875" style="181" customWidth="1"/>
    <col min="6661" max="6661" width="12.19921875" style="181" customWidth="1"/>
    <col min="6662" max="6662" width="11.09765625" style="181" customWidth="1"/>
    <col min="6663" max="6663" width="9.796875" style="181" customWidth="1"/>
    <col min="6664" max="6664" width="11.09765625" style="181" customWidth="1"/>
    <col min="6665" max="6665" width="9.296875" style="181" customWidth="1"/>
    <col min="6666" max="6666" width="10" style="181" customWidth="1"/>
    <col min="6667" max="6667" width="8" style="181" customWidth="1"/>
    <col min="6668" max="6668" width="8.3984375" style="181" customWidth="1"/>
    <col min="6669" max="6669" width="13.19921875" style="181" customWidth="1"/>
    <col min="6670" max="6911" width="8.19921875" style="181"/>
    <col min="6912" max="6912" width="15.59765625" style="181" customWidth="1"/>
    <col min="6913" max="6913" width="11.09765625" style="181" customWidth="1"/>
    <col min="6914" max="6914" width="11.59765625" style="181" customWidth="1"/>
    <col min="6915" max="6915" width="11.19921875" style="181" customWidth="1"/>
    <col min="6916" max="6916" width="9.796875" style="181" customWidth="1"/>
    <col min="6917" max="6917" width="12.19921875" style="181" customWidth="1"/>
    <col min="6918" max="6918" width="11.09765625" style="181" customWidth="1"/>
    <col min="6919" max="6919" width="9.796875" style="181" customWidth="1"/>
    <col min="6920" max="6920" width="11.09765625" style="181" customWidth="1"/>
    <col min="6921" max="6921" width="9.296875" style="181" customWidth="1"/>
    <col min="6922" max="6922" width="10" style="181" customWidth="1"/>
    <col min="6923" max="6923" width="8" style="181" customWidth="1"/>
    <col min="6924" max="6924" width="8.3984375" style="181" customWidth="1"/>
    <col min="6925" max="6925" width="13.19921875" style="181" customWidth="1"/>
    <col min="6926" max="7167" width="8.19921875" style="181"/>
    <col min="7168" max="7168" width="15.59765625" style="181" customWidth="1"/>
    <col min="7169" max="7169" width="11.09765625" style="181" customWidth="1"/>
    <col min="7170" max="7170" width="11.59765625" style="181" customWidth="1"/>
    <col min="7171" max="7171" width="11.19921875" style="181" customWidth="1"/>
    <col min="7172" max="7172" width="9.796875" style="181" customWidth="1"/>
    <col min="7173" max="7173" width="12.19921875" style="181" customWidth="1"/>
    <col min="7174" max="7174" width="11.09765625" style="181" customWidth="1"/>
    <col min="7175" max="7175" width="9.796875" style="181" customWidth="1"/>
    <col min="7176" max="7176" width="11.09765625" style="181" customWidth="1"/>
    <col min="7177" max="7177" width="9.296875" style="181" customWidth="1"/>
    <col min="7178" max="7178" width="10" style="181" customWidth="1"/>
    <col min="7179" max="7179" width="8" style="181" customWidth="1"/>
    <col min="7180" max="7180" width="8.3984375" style="181" customWidth="1"/>
    <col min="7181" max="7181" width="13.19921875" style="181" customWidth="1"/>
    <col min="7182" max="7423" width="8.19921875" style="181"/>
    <col min="7424" max="7424" width="15.59765625" style="181" customWidth="1"/>
    <col min="7425" max="7425" width="11.09765625" style="181" customWidth="1"/>
    <col min="7426" max="7426" width="11.59765625" style="181" customWidth="1"/>
    <col min="7427" max="7427" width="11.19921875" style="181" customWidth="1"/>
    <col min="7428" max="7428" width="9.796875" style="181" customWidth="1"/>
    <col min="7429" max="7429" width="12.19921875" style="181" customWidth="1"/>
    <col min="7430" max="7430" width="11.09765625" style="181" customWidth="1"/>
    <col min="7431" max="7431" width="9.796875" style="181" customWidth="1"/>
    <col min="7432" max="7432" width="11.09765625" style="181" customWidth="1"/>
    <col min="7433" max="7433" width="9.296875" style="181" customWidth="1"/>
    <col min="7434" max="7434" width="10" style="181" customWidth="1"/>
    <col min="7435" max="7435" width="8" style="181" customWidth="1"/>
    <col min="7436" max="7436" width="8.3984375" style="181" customWidth="1"/>
    <col min="7437" max="7437" width="13.19921875" style="181" customWidth="1"/>
    <col min="7438" max="7679" width="8.19921875" style="181"/>
    <col min="7680" max="7680" width="15.59765625" style="181" customWidth="1"/>
    <col min="7681" max="7681" width="11.09765625" style="181" customWidth="1"/>
    <col min="7682" max="7682" width="11.59765625" style="181" customWidth="1"/>
    <col min="7683" max="7683" width="11.19921875" style="181" customWidth="1"/>
    <col min="7684" max="7684" width="9.796875" style="181" customWidth="1"/>
    <col min="7685" max="7685" width="12.19921875" style="181" customWidth="1"/>
    <col min="7686" max="7686" width="11.09765625" style="181" customWidth="1"/>
    <col min="7687" max="7687" width="9.796875" style="181" customWidth="1"/>
    <col min="7688" max="7688" width="11.09765625" style="181" customWidth="1"/>
    <col min="7689" max="7689" width="9.296875" style="181" customWidth="1"/>
    <col min="7690" max="7690" width="10" style="181" customWidth="1"/>
    <col min="7691" max="7691" width="8" style="181" customWidth="1"/>
    <col min="7692" max="7692" width="8.3984375" style="181" customWidth="1"/>
    <col min="7693" max="7693" width="13.19921875" style="181" customWidth="1"/>
    <col min="7694" max="7935" width="8.19921875" style="181"/>
    <col min="7936" max="7936" width="15.59765625" style="181" customWidth="1"/>
    <col min="7937" max="7937" width="11.09765625" style="181" customWidth="1"/>
    <col min="7938" max="7938" width="11.59765625" style="181" customWidth="1"/>
    <col min="7939" max="7939" width="11.19921875" style="181" customWidth="1"/>
    <col min="7940" max="7940" width="9.796875" style="181" customWidth="1"/>
    <col min="7941" max="7941" width="12.19921875" style="181" customWidth="1"/>
    <col min="7942" max="7942" width="11.09765625" style="181" customWidth="1"/>
    <col min="7943" max="7943" width="9.796875" style="181" customWidth="1"/>
    <col min="7944" max="7944" width="11.09765625" style="181" customWidth="1"/>
    <col min="7945" max="7945" width="9.296875" style="181" customWidth="1"/>
    <col min="7946" max="7946" width="10" style="181" customWidth="1"/>
    <col min="7947" max="7947" width="8" style="181" customWidth="1"/>
    <col min="7948" max="7948" width="8.3984375" style="181" customWidth="1"/>
    <col min="7949" max="7949" width="13.19921875" style="181" customWidth="1"/>
    <col min="7950" max="8191" width="8.19921875" style="181"/>
    <col min="8192" max="8192" width="15.59765625" style="181" customWidth="1"/>
    <col min="8193" max="8193" width="11.09765625" style="181" customWidth="1"/>
    <col min="8194" max="8194" width="11.59765625" style="181" customWidth="1"/>
    <col min="8195" max="8195" width="11.19921875" style="181" customWidth="1"/>
    <col min="8196" max="8196" width="9.796875" style="181" customWidth="1"/>
    <col min="8197" max="8197" width="12.19921875" style="181" customWidth="1"/>
    <col min="8198" max="8198" width="11.09765625" style="181" customWidth="1"/>
    <col min="8199" max="8199" width="9.796875" style="181" customWidth="1"/>
    <col min="8200" max="8200" width="11.09765625" style="181" customWidth="1"/>
    <col min="8201" max="8201" width="9.296875" style="181" customWidth="1"/>
    <col min="8202" max="8202" width="10" style="181" customWidth="1"/>
    <col min="8203" max="8203" width="8" style="181" customWidth="1"/>
    <col min="8204" max="8204" width="8.3984375" style="181" customWidth="1"/>
    <col min="8205" max="8205" width="13.19921875" style="181" customWidth="1"/>
    <col min="8206" max="8447" width="8.19921875" style="181"/>
    <col min="8448" max="8448" width="15.59765625" style="181" customWidth="1"/>
    <col min="8449" max="8449" width="11.09765625" style="181" customWidth="1"/>
    <col min="8450" max="8450" width="11.59765625" style="181" customWidth="1"/>
    <col min="8451" max="8451" width="11.19921875" style="181" customWidth="1"/>
    <col min="8452" max="8452" width="9.796875" style="181" customWidth="1"/>
    <col min="8453" max="8453" width="12.19921875" style="181" customWidth="1"/>
    <col min="8454" max="8454" width="11.09765625" style="181" customWidth="1"/>
    <col min="8455" max="8455" width="9.796875" style="181" customWidth="1"/>
    <col min="8456" max="8456" width="11.09765625" style="181" customWidth="1"/>
    <col min="8457" max="8457" width="9.296875" style="181" customWidth="1"/>
    <col min="8458" max="8458" width="10" style="181" customWidth="1"/>
    <col min="8459" max="8459" width="8" style="181" customWidth="1"/>
    <col min="8460" max="8460" width="8.3984375" style="181" customWidth="1"/>
    <col min="8461" max="8461" width="13.19921875" style="181" customWidth="1"/>
    <col min="8462" max="8703" width="8.19921875" style="181"/>
    <col min="8704" max="8704" width="15.59765625" style="181" customWidth="1"/>
    <col min="8705" max="8705" width="11.09765625" style="181" customWidth="1"/>
    <col min="8706" max="8706" width="11.59765625" style="181" customWidth="1"/>
    <col min="8707" max="8707" width="11.19921875" style="181" customWidth="1"/>
    <col min="8708" max="8708" width="9.796875" style="181" customWidth="1"/>
    <col min="8709" max="8709" width="12.19921875" style="181" customWidth="1"/>
    <col min="8710" max="8710" width="11.09765625" style="181" customWidth="1"/>
    <col min="8711" max="8711" width="9.796875" style="181" customWidth="1"/>
    <col min="8712" max="8712" width="11.09765625" style="181" customWidth="1"/>
    <col min="8713" max="8713" width="9.296875" style="181" customWidth="1"/>
    <col min="8714" max="8714" width="10" style="181" customWidth="1"/>
    <col min="8715" max="8715" width="8" style="181" customWidth="1"/>
    <col min="8716" max="8716" width="8.3984375" style="181" customWidth="1"/>
    <col min="8717" max="8717" width="13.19921875" style="181" customWidth="1"/>
    <col min="8718" max="8959" width="8.19921875" style="181"/>
    <col min="8960" max="8960" width="15.59765625" style="181" customWidth="1"/>
    <col min="8961" max="8961" width="11.09765625" style="181" customWidth="1"/>
    <col min="8962" max="8962" width="11.59765625" style="181" customWidth="1"/>
    <col min="8963" max="8963" width="11.19921875" style="181" customWidth="1"/>
    <col min="8964" max="8964" width="9.796875" style="181" customWidth="1"/>
    <col min="8965" max="8965" width="12.19921875" style="181" customWidth="1"/>
    <col min="8966" max="8966" width="11.09765625" style="181" customWidth="1"/>
    <col min="8967" max="8967" width="9.796875" style="181" customWidth="1"/>
    <col min="8968" max="8968" width="11.09765625" style="181" customWidth="1"/>
    <col min="8969" max="8969" width="9.296875" style="181" customWidth="1"/>
    <col min="8970" max="8970" width="10" style="181" customWidth="1"/>
    <col min="8971" max="8971" width="8" style="181" customWidth="1"/>
    <col min="8972" max="8972" width="8.3984375" style="181" customWidth="1"/>
    <col min="8973" max="8973" width="13.19921875" style="181" customWidth="1"/>
    <col min="8974" max="9215" width="8.19921875" style="181"/>
    <col min="9216" max="9216" width="15.59765625" style="181" customWidth="1"/>
    <col min="9217" max="9217" width="11.09765625" style="181" customWidth="1"/>
    <col min="9218" max="9218" width="11.59765625" style="181" customWidth="1"/>
    <col min="9219" max="9219" width="11.19921875" style="181" customWidth="1"/>
    <col min="9220" max="9220" width="9.796875" style="181" customWidth="1"/>
    <col min="9221" max="9221" width="12.19921875" style="181" customWidth="1"/>
    <col min="9222" max="9222" width="11.09765625" style="181" customWidth="1"/>
    <col min="9223" max="9223" width="9.796875" style="181" customWidth="1"/>
    <col min="9224" max="9224" width="11.09765625" style="181" customWidth="1"/>
    <col min="9225" max="9225" width="9.296875" style="181" customWidth="1"/>
    <col min="9226" max="9226" width="10" style="181" customWidth="1"/>
    <col min="9227" max="9227" width="8" style="181" customWidth="1"/>
    <col min="9228" max="9228" width="8.3984375" style="181" customWidth="1"/>
    <col min="9229" max="9229" width="13.19921875" style="181" customWidth="1"/>
    <col min="9230" max="9471" width="8.19921875" style="181"/>
    <col min="9472" max="9472" width="15.59765625" style="181" customWidth="1"/>
    <col min="9473" max="9473" width="11.09765625" style="181" customWidth="1"/>
    <col min="9474" max="9474" width="11.59765625" style="181" customWidth="1"/>
    <col min="9475" max="9475" width="11.19921875" style="181" customWidth="1"/>
    <col min="9476" max="9476" width="9.796875" style="181" customWidth="1"/>
    <col min="9477" max="9477" width="12.19921875" style="181" customWidth="1"/>
    <col min="9478" max="9478" width="11.09765625" style="181" customWidth="1"/>
    <col min="9479" max="9479" width="9.796875" style="181" customWidth="1"/>
    <col min="9480" max="9480" width="11.09765625" style="181" customWidth="1"/>
    <col min="9481" max="9481" width="9.296875" style="181" customWidth="1"/>
    <col min="9482" max="9482" width="10" style="181" customWidth="1"/>
    <col min="9483" max="9483" width="8" style="181" customWidth="1"/>
    <col min="9484" max="9484" width="8.3984375" style="181" customWidth="1"/>
    <col min="9485" max="9485" width="13.19921875" style="181" customWidth="1"/>
    <col min="9486" max="9727" width="8.19921875" style="181"/>
    <col min="9728" max="9728" width="15.59765625" style="181" customWidth="1"/>
    <col min="9729" max="9729" width="11.09765625" style="181" customWidth="1"/>
    <col min="9730" max="9730" width="11.59765625" style="181" customWidth="1"/>
    <col min="9731" max="9731" width="11.19921875" style="181" customWidth="1"/>
    <col min="9732" max="9732" width="9.796875" style="181" customWidth="1"/>
    <col min="9733" max="9733" width="12.19921875" style="181" customWidth="1"/>
    <col min="9734" max="9734" width="11.09765625" style="181" customWidth="1"/>
    <col min="9735" max="9735" width="9.796875" style="181" customWidth="1"/>
    <col min="9736" max="9736" width="11.09765625" style="181" customWidth="1"/>
    <col min="9737" max="9737" width="9.296875" style="181" customWidth="1"/>
    <col min="9738" max="9738" width="10" style="181" customWidth="1"/>
    <col min="9739" max="9739" width="8" style="181" customWidth="1"/>
    <col min="9740" max="9740" width="8.3984375" style="181" customWidth="1"/>
    <col min="9741" max="9741" width="13.19921875" style="181" customWidth="1"/>
    <col min="9742" max="9983" width="8.19921875" style="181"/>
    <col min="9984" max="9984" width="15.59765625" style="181" customWidth="1"/>
    <col min="9985" max="9985" width="11.09765625" style="181" customWidth="1"/>
    <col min="9986" max="9986" width="11.59765625" style="181" customWidth="1"/>
    <col min="9987" max="9987" width="11.19921875" style="181" customWidth="1"/>
    <col min="9988" max="9988" width="9.796875" style="181" customWidth="1"/>
    <col min="9989" max="9989" width="12.19921875" style="181" customWidth="1"/>
    <col min="9990" max="9990" width="11.09765625" style="181" customWidth="1"/>
    <col min="9991" max="9991" width="9.796875" style="181" customWidth="1"/>
    <col min="9992" max="9992" width="11.09765625" style="181" customWidth="1"/>
    <col min="9993" max="9993" width="9.296875" style="181" customWidth="1"/>
    <col min="9994" max="9994" width="10" style="181" customWidth="1"/>
    <col min="9995" max="9995" width="8" style="181" customWidth="1"/>
    <col min="9996" max="9996" width="8.3984375" style="181" customWidth="1"/>
    <col min="9997" max="9997" width="13.19921875" style="181" customWidth="1"/>
    <col min="9998" max="10239" width="8.19921875" style="181"/>
    <col min="10240" max="10240" width="15.59765625" style="181" customWidth="1"/>
    <col min="10241" max="10241" width="11.09765625" style="181" customWidth="1"/>
    <col min="10242" max="10242" width="11.59765625" style="181" customWidth="1"/>
    <col min="10243" max="10243" width="11.19921875" style="181" customWidth="1"/>
    <col min="10244" max="10244" width="9.796875" style="181" customWidth="1"/>
    <col min="10245" max="10245" width="12.19921875" style="181" customWidth="1"/>
    <col min="10246" max="10246" width="11.09765625" style="181" customWidth="1"/>
    <col min="10247" max="10247" width="9.796875" style="181" customWidth="1"/>
    <col min="10248" max="10248" width="11.09765625" style="181" customWidth="1"/>
    <col min="10249" max="10249" width="9.296875" style="181" customWidth="1"/>
    <col min="10250" max="10250" width="10" style="181" customWidth="1"/>
    <col min="10251" max="10251" width="8" style="181" customWidth="1"/>
    <col min="10252" max="10252" width="8.3984375" style="181" customWidth="1"/>
    <col min="10253" max="10253" width="13.19921875" style="181" customWidth="1"/>
    <col min="10254" max="10495" width="8.19921875" style="181"/>
    <col min="10496" max="10496" width="15.59765625" style="181" customWidth="1"/>
    <col min="10497" max="10497" width="11.09765625" style="181" customWidth="1"/>
    <col min="10498" max="10498" width="11.59765625" style="181" customWidth="1"/>
    <col min="10499" max="10499" width="11.19921875" style="181" customWidth="1"/>
    <col min="10500" max="10500" width="9.796875" style="181" customWidth="1"/>
    <col min="10501" max="10501" width="12.19921875" style="181" customWidth="1"/>
    <col min="10502" max="10502" width="11.09765625" style="181" customWidth="1"/>
    <col min="10503" max="10503" width="9.796875" style="181" customWidth="1"/>
    <col min="10504" max="10504" width="11.09765625" style="181" customWidth="1"/>
    <col min="10505" max="10505" width="9.296875" style="181" customWidth="1"/>
    <col min="10506" max="10506" width="10" style="181" customWidth="1"/>
    <col min="10507" max="10507" width="8" style="181" customWidth="1"/>
    <col min="10508" max="10508" width="8.3984375" style="181" customWidth="1"/>
    <col min="10509" max="10509" width="13.19921875" style="181" customWidth="1"/>
    <col min="10510" max="10751" width="8.19921875" style="181"/>
    <col min="10752" max="10752" width="15.59765625" style="181" customWidth="1"/>
    <col min="10753" max="10753" width="11.09765625" style="181" customWidth="1"/>
    <col min="10754" max="10754" width="11.59765625" style="181" customWidth="1"/>
    <col min="10755" max="10755" width="11.19921875" style="181" customWidth="1"/>
    <col min="10756" max="10756" width="9.796875" style="181" customWidth="1"/>
    <col min="10757" max="10757" width="12.19921875" style="181" customWidth="1"/>
    <col min="10758" max="10758" width="11.09765625" style="181" customWidth="1"/>
    <col min="10759" max="10759" width="9.796875" style="181" customWidth="1"/>
    <col min="10760" max="10760" width="11.09765625" style="181" customWidth="1"/>
    <col min="10761" max="10761" width="9.296875" style="181" customWidth="1"/>
    <col min="10762" max="10762" width="10" style="181" customWidth="1"/>
    <col min="10763" max="10763" width="8" style="181" customWidth="1"/>
    <col min="10764" max="10764" width="8.3984375" style="181" customWidth="1"/>
    <col min="10765" max="10765" width="13.19921875" style="181" customWidth="1"/>
    <col min="10766" max="11007" width="8.19921875" style="181"/>
    <col min="11008" max="11008" width="15.59765625" style="181" customWidth="1"/>
    <col min="11009" max="11009" width="11.09765625" style="181" customWidth="1"/>
    <col min="11010" max="11010" width="11.59765625" style="181" customWidth="1"/>
    <col min="11011" max="11011" width="11.19921875" style="181" customWidth="1"/>
    <col min="11012" max="11012" width="9.796875" style="181" customWidth="1"/>
    <col min="11013" max="11013" width="12.19921875" style="181" customWidth="1"/>
    <col min="11014" max="11014" width="11.09765625" style="181" customWidth="1"/>
    <col min="11015" max="11015" width="9.796875" style="181" customWidth="1"/>
    <col min="11016" max="11016" width="11.09765625" style="181" customWidth="1"/>
    <col min="11017" max="11017" width="9.296875" style="181" customWidth="1"/>
    <col min="11018" max="11018" width="10" style="181" customWidth="1"/>
    <col min="11019" max="11019" width="8" style="181" customWidth="1"/>
    <col min="11020" max="11020" width="8.3984375" style="181" customWidth="1"/>
    <col min="11021" max="11021" width="13.19921875" style="181" customWidth="1"/>
    <col min="11022" max="11263" width="8.19921875" style="181"/>
    <col min="11264" max="11264" width="15.59765625" style="181" customWidth="1"/>
    <col min="11265" max="11265" width="11.09765625" style="181" customWidth="1"/>
    <col min="11266" max="11266" width="11.59765625" style="181" customWidth="1"/>
    <col min="11267" max="11267" width="11.19921875" style="181" customWidth="1"/>
    <col min="11268" max="11268" width="9.796875" style="181" customWidth="1"/>
    <col min="11269" max="11269" width="12.19921875" style="181" customWidth="1"/>
    <col min="11270" max="11270" width="11.09765625" style="181" customWidth="1"/>
    <col min="11271" max="11271" width="9.796875" style="181" customWidth="1"/>
    <col min="11272" max="11272" width="11.09765625" style="181" customWidth="1"/>
    <col min="11273" max="11273" width="9.296875" style="181" customWidth="1"/>
    <col min="11274" max="11274" width="10" style="181" customWidth="1"/>
    <col min="11275" max="11275" width="8" style="181" customWidth="1"/>
    <col min="11276" max="11276" width="8.3984375" style="181" customWidth="1"/>
    <col min="11277" max="11277" width="13.19921875" style="181" customWidth="1"/>
    <col min="11278" max="11519" width="8.19921875" style="181"/>
    <col min="11520" max="11520" width="15.59765625" style="181" customWidth="1"/>
    <col min="11521" max="11521" width="11.09765625" style="181" customWidth="1"/>
    <col min="11522" max="11522" width="11.59765625" style="181" customWidth="1"/>
    <col min="11523" max="11523" width="11.19921875" style="181" customWidth="1"/>
    <col min="11524" max="11524" width="9.796875" style="181" customWidth="1"/>
    <col min="11525" max="11525" width="12.19921875" style="181" customWidth="1"/>
    <col min="11526" max="11526" width="11.09765625" style="181" customWidth="1"/>
    <col min="11527" max="11527" width="9.796875" style="181" customWidth="1"/>
    <col min="11528" max="11528" width="11.09765625" style="181" customWidth="1"/>
    <col min="11529" max="11529" width="9.296875" style="181" customWidth="1"/>
    <col min="11530" max="11530" width="10" style="181" customWidth="1"/>
    <col min="11531" max="11531" width="8" style="181" customWidth="1"/>
    <col min="11532" max="11532" width="8.3984375" style="181" customWidth="1"/>
    <col min="11533" max="11533" width="13.19921875" style="181" customWidth="1"/>
    <col min="11534" max="11775" width="8.19921875" style="181"/>
    <col min="11776" max="11776" width="15.59765625" style="181" customWidth="1"/>
    <col min="11777" max="11777" width="11.09765625" style="181" customWidth="1"/>
    <col min="11778" max="11778" width="11.59765625" style="181" customWidth="1"/>
    <col min="11779" max="11779" width="11.19921875" style="181" customWidth="1"/>
    <col min="11780" max="11780" width="9.796875" style="181" customWidth="1"/>
    <col min="11781" max="11781" width="12.19921875" style="181" customWidth="1"/>
    <col min="11782" max="11782" width="11.09765625" style="181" customWidth="1"/>
    <col min="11783" max="11783" width="9.796875" style="181" customWidth="1"/>
    <col min="11784" max="11784" width="11.09765625" style="181" customWidth="1"/>
    <col min="11785" max="11785" width="9.296875" style="181" customWidth="1"/>
    <col min="11786" max="11786" width="10" style="181" customWidth="1"/>
    <col min="11787" max="11787" width="8" style="181" customWidth="1"/>
    <col min="11788" max="11788" width="8.3984375" style="181" customWidth="1"/>
    <col min="11789" max="11789" width="13.19921875" style="181" customWidth="1"/>
    <col min="11790" max="12031" width="8.19921875" style="181"/>
    <col min="12032" max="12032" width="15.59765625" style="181" customWidth="1"/>
    <col min="12033" max="12033" width="11.09765625" style="181" customWidth="1"/>
    <col min="12034" max="12034" width="11.59765625" style="181" customWidth="1"/>
    <col min="12035" max="12035" width="11.19921875" style="181" customWidth="1"/>
    <col min="12036" max="12036" width="9.796875" style="181" customWidth="1"/>
    <col min="12037" max="12037" width="12.19921875" style="181" customWidth="1"/>
    <col min="12038" max="12038" width="11.09765625" style="181" customWidth="1"/>
    <col min="12039" max="12039" width="9.796875" style="181" customWidth="1"/>
    <col min="12040" max="12040" width="11.09765625" style="181" customWidth="1"/>
    <col min="12041" max="12041" width="9.296875" style="181" customWidth="1"/>
    <col min="12042" max="12042" width="10" style="181" customWidth="1"/>
    <col min="12043" max="12043" width="8" style="181" customWidth="1"/>
    <col min="12044" max="12044" width="8.3984375" style="181" customWidth="1"/>
    <col min="12045" max="12045" width="13.19921875" style="181" customWidth="1"/>
    <col min="12046" max="12287" width="8.19921875" style="181"/>
    <col min="12288" max="12288" width="15.59765625" style="181" customWidth="1"/>
    <col min="12289" max="12289" width="11.09765625" style="181" customWidth="1"/>
    <col min="12290" max="12290" width="11.59765625" style="181" customWidth="1"/>
    <col min="12291" max="12291" width="11.19921875" style="181" customWidth="1"/>
    <col min="12292" max="12292" width="9.796875" style="181" customWidth="1"/>
    <col min="12293" max="12293" width="12.19921875" style="181" customWidth="1"/>
    <col min="12294" max="12294" width="11.09765625" style="181" customWidth="1"/>
    <col min="12295" max="12295" width="9.796875" style="181" customWidth="1"/>
    <col min="12296" max="12296" width="11.09765625" style="181" customWidth="1"/>
    <col min="12297" max="12297" width="9.296875" style="181" customWidth="1"/>
    <col min="12298" max="12298" width="10" style="181" customWidth="1"/>
    <col min="12299" max="12299" width="8" style="181" customWidth="1"/>
    <col min="12300" max="12300" width="8.3984375" style="181" customWidth="1"/>
    <col min="12301" max="12301" width="13.19921875" style="181" customWidth="1"/>
    <col min="12302" max="12543" width="8.19921875" style="181"/>
    <col min="12544" max="12544" width="15.59765625" style="181" customWidth="1"/>
    <col min="12545" max="12545" width="11.09765625" style="181" customWidth="1"/>
    <col min="12546" max="12546" width="11.59765625" style="181" customWidth="1"/>
    <col min="12547" max="12547" width="11.19921875" style="181" customWidth="1"/>
    <col min="12548" max="12548" width="9.796875" style="181" customWidth="1"/>
    <col min="12549" max="12549" width="12.19921875" style="181" customWidth="1"/>
    <col min="12550" max="12550" width="11.09765625" style="181" customWidth="1"/>
    <col min="12551" max="12551" width="9.796875" style="181" customWidth="1"/>
    <col min="12552" max="12552" width="11.09765625" style="181" customWidth="1"/>
    <col min="12553" max="12553" width="9.296875" style="181" customWidth="1"/>
    <col min="12554" max="12554" width="10" style="181" customWidth="1"/>
    <col min="12555" max="12555" width="8" style="181" customWidth="1"/>
    <col min="12556" max="12556" width="8.3984375" style="181" customWidth="1"/>
    <col min="12557" max="12557" width="13.19921875" style="181" customWidth="1"/>
    <col min="12558" max="12799" width="8.19921875" style="181"/>
    <col min="12800" max="12800" width="15.59765625" style="181" customWidth="1"/>
    <col min="12801" max="12801" width="11.09765625" style="181" customWidth="1"/>
    <col min="12802" max="12802" width="11.59765625" style="181" customWidth="1"/>
    <col min="12803" max="12803" width="11.19921875" style="181" customWidth="1"/>
    <col min="12804" max="12804" width="9.796875" style="181" customWidth="1"/>
    <col min="12805" max="12805" width="12.19921875" style="181" customWidth="1"/>
    <col min="12806" max="12806" width="11.09765625" style="181" customWidth="1"/>
    <col min="12807" max="12807" width="9.796875" style="181" customWidth="1"/>
    <col min="12808" max="12808" width="11.09765625" style="181" customWidth="1"/>
    <col min="12809" max="12809" width="9.296875" style="181" customWidth="1"/>
    <col min="12810" max="12810" width="10" style="181" customWidth="1"/>
    <col min="12811" max="12811" width="8" style="181" customWidth="1"/>
    <col min="12812" max="12812" width="8.3984375" style="181" customWidth="1"/>
    <col min="12813" max="12813" width="13.19921875" style="181" customWidth="1"/>
    <col min="12814" max="13055" width="8.19921875" style="181"/>
    <col min="13056" max="13056" width="15.59765625" style="181" customWidth="1"/>
    <col min="13057" max="13057" width="11.09765625" style="181" customWidth="1"/>
    <col min="13058" max="13058" width="11.59765625" style="181" customWidth="1"/>
    <col min="13059" max="13059" width="11.19921875" style="181" customWidth="1"/>
    <col min="13060" max="13060" width="9.796875" style="181" customWidth="1"/>
    <col min="13061" max="13061" width="12.19921875" style="181" customWidth="1"/>
    <col min="13062" max="13062" width="11.09765625" style="181" customWidth="1"/>
    <col min="13063" max="13063" width="9.796875" style="181" customWidth="1"/>
    <col min="13064" max="13064" width="11.09765625" style="181" customWidth="1"/>
    <col min="13065" max="13065" width="9.296875" style="181" customWidth="1"/>
    <col min="13066" max="13066" width="10" style="181" customWidth="1"/>
    <col min="13067" max="13067" width="8" style="181" customWidth="1"/>
    <col min="13068" max="13068" width="8.3984375" style="181" customWidth="1"/>
    <col min="13069" max="13069" width="13.19921875" style="181" customWidth="1"/>
    <col min="13070" max="13311" width="8.19921875" style="181"/>
    <col min="13312" max="13312" width="15.59765625" style="181" customWidth="1"/>
    <col min="13313" max="13313" width="11.09765625" style="181" customWidth="1"/>
    <col min="13314" max="13314" width="11.59765625" style="181" customWidth="1"/>
    <col min="13315" max="13315" width="11.19921875" style="181" customWidth="1"/>
    <col min="13316" max="13316" width="9.796875" style="181" customWidth="1"/>
    <col min="13317" max="13317" width="12.19921875" style="181" customWidth="1"/>
    <col min="13318" max="13318" width="11.09765625" style="181" customWidth="1"/>
    <col min="13319" max="13319" width="9.796875" style="181" customWidth="1"/>
    <col min="13320" max="13320" width="11.09765625" style="181" customWidth="1"/>
    <col min="13321" max="13321" width="9.296875" style="181" customWidth="1"/>
    <col min="13322" max="13322" width="10" style="181" customWidth="1"/>
    <col min="13323" max="13323" width="8" style="181" customWidth="1"/>
    <col min="13324" max="13324" width="8.3984375" style="181" customWidth="1"/>
    <col min="13325" max="13325" width="13.19921875" style="181" customWidth="1"/>
    <col min="13326" max="13567" width="8.19921875" style="181"/>
    <col min="13568" max="13568" width="15.59765625" style="181" customWidth="1"/>
    <col min="13569" max="13569" width="11.09765625" style="181" customWidth="1"/>
    <col min="13570" max="13570" width="11.59765625" style="181" customWidth="1"/>
    <col min="13571" max="13571" width="11.19921875" style="181" customWidth="1"/>
    <col min="13572" max="13572" width="9.796875" style="181" customWidth="1"/>
    <col min="13573" max="13573" width="12.19921875" style="181" customWidth="1"/>
    <col min="13574" max="13574" width="11.09765625" style="181" customWidth="1"/>
    <col min="13575" max="13575" width="9.796875" style="181" customWidth="1"/>
    <col min="13576" max="13576" width="11.09765625" style="181" customWidth="1"/>
    <col min="13577" max="13577" width="9.296875" style="181" customWidth="1"/>
    <col min="13578" max="13578" width="10" style="181" customWidth="1"/>
    <col min="13579" max="13579" width="8" style="181" customWidth="1"/>
    <col min="13580" max="13580" width="8.3984375" style="181" customWidth="1"/>
    <col min="13581" max="13581" width="13.19921875" style="181" customWidth="1"/>
    <col min="13582" max="13823" width="8.19921875" style="181"/>
    <col min="13824" max="13824" width="15.59765625" style="181" customWidth="1"/>
    <col min="13825" max="13825" width="11.09765625" style="181" customWidth="1"/>
    <col min="13826" max="13826" width="11.59765625" style="181" customWidth="1"/>
    <col min="13827" max="13827" width="11.19921875" style="181" customWidth="1"/>
    <col min="13828" max="13828" width="9.796875" style="181" customWidth="1"/>
    <col min="13829" max="13829" width="12.19921875" style="181" customWidth="1"/>
    <col min="13830" max="13830" width="11.09765625" style="181" customWidth="1"/>
    <col min="13831" max="13831" width="9.796875" style="181" customWidth="1"/>
    <col min="13832" max="13832" width="11.09765625" style="181" customWidth="1"/>
    <col min="13833" max="13833" width="9.296875" style="181" customWidth="1"/>
    <col min="13834" max="13834" width="10" style="181" customWidth="1"/>
    <col min="13835" max="13835" width="8" style="181" customWidth="1"/>
    <col min="13836" max="13836" width="8.3984375" style="181" customWidth="1"/>
    <col min="13837" max="13837" width="13.19921875" style="181" customWidth="1"/>
    <col min="13838" max="14079" width="8.19921875" style="181"/>
    <col min="14080" max="14080" width="15.59765625" style="181" customWidth="1"/>
    <col min="14081" max="14081" width="11.09765625" style="181" customWidth="1"/>
    <col min="14082" max="14082" width="11.59765625" style="181" customWidth="1"/>
    <col min="14083" max="14083" width="11.19921875" style="181" customWidth="1"/>
    <col min="14084" max="14084" width="9.796875" style="181" customWidth="1"/>
    <col min="14085" max="14085" width="12.19921875" style="181" customWidth="1"/>
    <col min="14086" max="14086" width="11.09765625" style="181" customWidth="1"/>
    <col min="14087" max="14087" width="9.796875" style="181" customWidth="1"/>
    <col min="14088" max="14088" width="11.09765625" style="181" customWidth="1"/>
    <col min="14089" max="14089" width="9.296875" style="181" customWidth="1"/>
    <col min="14090" max="14090" width="10" style="181" customWidth="1"/>
    <col min="14091" max="14091" width="8" style="181" customWidth="1"/>
    <col min="14092" max="14092" width="8.3984375" style="181" customWidth="1"/>
    <col min="14093" max="14093" width="13.19921875" style="181" customWidth="1"/>
    <col min="14094" max="14335" width="8.19921875" style="181"/>
    <col min="14336" max="14336" width="15.59765625" style="181" customWidth="1"/>
    <col min="14337" max="14337" width="11.09765625" style="181" customWidth="1"/>
    <col min="14338" max="14338" width="11.59765625" style="181" customWidth="1"/>
    <col min="14339" max="14339" width="11.19921875" style="181" customWidth="1"/>
    <col min="14340" max="14340" width="9.796875" style="181" customWidth="1"/>
    <col min="14341" max="14341" width="12.19921875" style="181" customWidth="1"/>
    <col min="14342" max="14342" width="11.09765625" style="181" customWidth="1"/>
    <col min="14343" max="14343" width="9.796875" style="181" customWidth="1"/>
    <col min="14344" max="14344" width="11.09765625" style="181" customWidth="1"/>
    <col min="14345" max="14345" width="9.296875" style="181" customWidth="1"/>
    <col min="14346" max="14346" width="10" style="181" customWidth="1"/>
    <col min="14347" max="14347" width="8" style="181" customWidth="1"/>
    <col min="14348" max="14348" width="8.3984375" style="181" customWidth="1"/>
    <col min="14349" max="14349" width="13.19921875" style="181" customWidth="1"/>
    <col min="14350" max="14591" width="8.19921875" style="181"/>
    <col min="14592" max="14592" width="15.59765625" style="181" customWidth="1"/>
    <col min="14593" max="14593" width="11.09765625" style="181" customWidth="1"/>
    <col min="14594" max="14594" width="11.59765625" style="181" customWidth="1"/>
    <col min="14595" max="14595" width="11.19921875" style="181" customWidth="1"/>
    <col min="14596" max="14596" width="9.796875" style="181" customWidth="1"/>
    <col min="14597" max="14597" width="12.19921875" style="181" customWidth="1"/>
    <col min="14598" max="14598" width="11.09765625" style="181" customWidth="1"/>
    <col min="14599" max="14599" width="9.796875" style="181" customWidth="1"/>
    <col min="14600" max="14600" width="11.09765625" style="181" customWidth="1"/>
    <col min="14601" max="14601" width="9.296875" style="181" customWidth="1"/>
    <col min="14602" max="14602" width="10" style="181" customWidth="1"/>
    <col min="14603" max="14603" width="8" style="181" customWidth="1"/>
    <col min="14604" max="14604" width="8.3984375" style="181" customWidth="1"/>
    <col min="14605" max="14605" width="13.19921875" style="181" customWidth="1"/>
    <col min="14606" max="14847" width="8.19921875" style="181"/>
    <col min="14848" max="14848" width="15.59765625" style="181" customWidth="1"/>
    <col min="14849" max="14849" width="11.09765625" style="181" customWidth="1"/>
    <col min="14850" max="14850" width="11.59765625" style="181" customWidth="1"/>
    <col min="14851" max="14851" width="11.19921875" style="181" customWidth="1"/>
    <col min="14852" max="14852" width="9.796875" style="181" customWidth="1"/>
    <col min="14853" max="14853" width="12.19921875" style="181" customWidth="1"/>
    <col min="14854" max="14854" width="11.09765625" style="181" customWidth="1"/>
    <col min="14855" max="14855" width="9.796875" style="181" customWidth="1"/>
    <col min="14856" max="14856" width="11.09765625" style="181" customWidth="1"/>
    <col min="14857" max="14857" width="9.296875" style="181" customWidth="1"/>
    <col min="14858" max="14858" width="10" style="181" customWidth="1"/>
    <col min="14859" max="14859" width="8" style="181" customWidth="1"/>
    <col min="14860" max="14860" width="8.3984375" style="181" customWidth="1"/>
    <col min="14861" max="14861" width="13.19921875" style="181" customWidth="1"/>
    <col min="14862" max="15103" width="8.19921875" style="181"/>
    <col min="15104" max="15104" width="15.59765625" style="181" customWidth="1"/>
    <col min="15105" max="15105" width="11.09765625" style="181" customWidth="1"/>
    <col min="15106" max="15106" width="11.59765625" style="181" customWidth="1"/>
    <col min="15107" max="15107" width="11.19921875" style="181" customWidth="1"/>
    <col min="15108" max="15108" width="9.796875" style="181" customWidth="1"/>
    <col min="15109" max="15109" width="12.19921875" style="181" customWidth="1"/>
    <col min="15110" max="15110" width="11.09765625" style="181" customWidth="1"/>
    <col min="15111" max="15111" width="9.796875" style="181" customWidth="1"/>
    <col min="15112" max="15112" width="11.09765625" style="181" customWidth="1"/>
    <col min="15113" max="15113" width="9.296875" style="181" customWidth="1"/>
    <col min="15114" max="15114" width="10" style="181" customWidth="1"/>
    <col min="15115" max="15115" width="8" style="181" customWidth="1"/>
    <col min="15116" max="15116" width="8.3984375" style="181" customWidth="1"/>
    <col min="15117" max="15117" width="13.19921875" style="181" customWidth="1"/>
    <col min="15118" max="15359" width="8.19921875" style="181"/>
    <col min="15360" max="15360" width="15.59765625" style="181" customWidth="1"/>
    <col min="15361" max="15361" width="11.09765625" style="181" customWidth="1"/>
    <col min="15362" max="15362" width="11.59765625" style="181" customWidth="1"/>
    <col min="15363" max="15363" width="11.19921875" style="181" customWidth="1"/>
    <col min="15364" max="15364" width="9.796875" style="181" customWidth="1"/>
    <col min="15365" max="15365" width="12.19921875" style="181" customWidth="1"/>
    <col min="15366" max="15366" width="11.09765625" style="181" customWidth="1"/>
    <col min="15367" max="15367" width="9.796875" style="181" customWidth="1"/>
    <col min="15368" max="15368" width="11.09765625" style="181" customWidth="1"/>
    <col min="15369" max="15369" width="9.296875" style="181" customWidth="1"/>
    <col min="15370" max="15370" width="10" style="181" customWidth="1"/>
    <col min="15371" max="15371" width="8" style="181" customWidth="1"/>
    <col min="15372" max="15372" width="8.3984375" style="181" customWidth="1"/>
    <col min="15373" max="15373" width="13.19921875" style="181" customWidth="1"/>
    <col min="15374" max="15615" width="8.19921875" style="181"/>
    <col min="15616" max="15616" width="15.59765625" style="181" customWidth="1"/>
    <col min="15617" max="15617" width="11.09765625" style="181" customWidth="1"/>
    <col min="15618" max="15618" width="11.59765625" style="181" customWidth="1"/>
    <col min="15619" max="15619" width="11.19921875" style="181" customWidth="1"/>
    <col min="15620" max="15620" width="9.796875" style="181" customWidth="1"/>
    <col min="15621" max="15621" width="12.19921875" style="181" customWidth="1"/>
    <col min="15622" max="15622" width="11.09765625" style="181" customWidth="1"/>
    <col min="15623" max="15623" width="9.796875" style="181" customWidth="1"/>
    <col min="15624" max="15624" width="11.09765625" style="181" customWidth="1"/>
    <col min="15625" max="15625" width="9.296875" style="181" customWidth="1"/>
    <col min="15626" max="15626" width="10" style="181" customWidth="1"/>
    <col min="15627" max="15627" width="8" style="181" customWidth="1"/>
    <col min="15628" max="15628" width="8.3984375" style="181" customWidth="1"/>
    <col min="15629" max="15629" width="13.19921875" style="181" customWidth="1"/>
    <col min="15630" max="15871" width="8.19921875" style="181"/>
    <col min="15872" max="15872" width="15.59765625" style="181" customWidth="1"/>
    <col min="15873" max="15873" width="11.09765625" style="181" customWidth="1"/>
    <col min="15874" max="15874" width="11.59765625" style="181" customWidth="1"/>
    <col min="15875" max="15875" width="11.19921875" style="181" customWidth="1"/>
    <col min="15876" max="15876" width="9.796875" style="181" customWidth="1"/>
    <col min="15877" max="15877" width="12.19921875" style="181" customWidth="1"/>
    <col min="15878" max="15878" width="11.09765625" style="181" customWidth="1"/>
    <col min="15879" max="15879" width="9.796875" style="181" customWidth="1"/>
    <col min="15880" max="15880" width="11.09765625" style="181" customWidth="1"/>
    <col min="15881" max="15881" width="9.296875" style="181" customWidth="1"/>
    <col min="15882" max="15882" width="10" style="181" customWidth="1"/>
    <col min="15883" max="15883" width="8" style="181" customWidth="1"/>
    <col min="15884" max="15884" width="8.3984375" style="181" customWidth="1"/>
    <col min="15885" max="15885" width="13.19921875" style="181" customWidth="1"/>
    <col min="15886" max="16127" width="8.19921875" style="181"/>
    <col min="16128" max="16128" width="15.59765625" style="181" customWidth="1"/>
    <col min="16129" max="16129" width="11.09765625" style="181" customWidth="1"/>
    <col min="16130" max="16130" width="11.59765625" style="181" customWidth="1"/>
    <col min="16131" max="16131" width="11.19921875" style="181" customWidth="1"/>
    <col min="16132" max="16132" width="9.796875" style="181" customWidth="1"/>
    <col min="16133" max="16133" width="12.19921875" style="181" customWidth="1"/>
    <col min="16134" max="16134" width="11.09765625" style="181" customWidth="1"/>
    <col min="16135" max="16135" width="9.796875" style="181" customWidth="1"/>
    <col min="16136" max="16136" width="11.09765625" style="181" customWidth="1"/>
    <col min="16137" max="16137" width="9.296875" style="181" customWidth="1"/>
    <col min="16138" max="16138" width="10" style="181" customWidth="1"/>
    <col min="16139" max="16139" width="8" style="181" customWidth="1"/>
    <col min="16140" max="16140" width="8.3984375" style="181" customWidth="1"/>
    <col min="16141" max="16141" width="13.19921875" style="181" customWidth="1"/>
    <col min="16142" max="16384" width="8.19921875" style="181"/>
  </cols>
  <sheetData>
    <row r="1" spans="1:12" ht="18.600000000000001" customHeight="1" thickBot="1">
      <c r="A1" s="593" t="s">
        <v>714</v>
      </c>
      <c r="B1" s="594"/>
      <c r="C1" s="594"/>
      <c r="D1" s="594"/>
      <c r="E1" s="594"/>
      <c r="F1" s="594"/>
      <c r="G1" s="594"/>
      <c r="H1" s="594"/>
      <c r="I1" s="594"/>
      <c r="J1" s="595"/>
      <c r="K1" s="293"/>
      <c r="L1" s="293"/>
    </row>
    <row r="2" spans="1:12">
      <c r="A2" s="596" t="str">
        <f>'[3]PLAN ORÇ'!A5</f>
        <v>PREFEITURA MUNICIPAL DE SENHORA DOS REMEDIOS</v>
      </c>
      <c r="B2" s="597"/>
      <c r="C2" s="597"/>
      <c r="D2" s="597"/>
      <c r="E2" s="597"/>
      <c r="F2" s="597"/>
      <c r="G2" s="597"/>
      <c r="H2" s="597"/>
      <c r="I2" s="597"/>
      <c r="J2" s="597"/>
      <c r="K2" s="597"/>
      <c r="L2" s="597"/>
    </row>
    <row r="3" spans="1:12">
      <c r="A3" s="596" t="s">
        <v>426</v>
      </c>
      <c r="B3" s="597"/>
      <c r="C3" s="597"/>
      <c r="D3" s="597"/>
      <c r="E3" s="597"/>
      <c r="F3" s="597"/>
      <c r="G3" s="597"/>
      <c r="H3" s="597"/>
      <c r="I3" s="597"/>
      <c r="J3" s="597"/>
      <c r="K3" s="597"/>
      <c r="L3" s="597"/>
    </row>
    <row r="4" spans="1:12" ht="15" thickBot="1">
      <c r="A4" s="596" t="s">
        <v>431</v>
      </c>
      <c r="B4" s="597"/>
      <c r="C4" s="597"/>
      <c r="D4" s="597"/>
      <c r="E4" s="597"/>
      <c r="F4" s="597"/>
      <c r="G4" s="597"/>
      <c r="H4" s="597"/>
      <c r="I4" s="597"/>
      <c r="J4" s="597"/>
      <c r="K4" s="597"/>
      <c r="L4" s="597"/>
    </row>
    <row r="5" spans="1:12" ht="15" thickBot="1">
      <c r="A5" s="609" t="s">
        <v>457</v>
      </c>
      <c r="B5" s="610"/>
      <c r="C5" s="610"/>
      <c r="D5" s="610"/>
      <c r="E5" s="610"/>
      <c r="F5" s="610"/>
      <c r="G5" s="610"/>
      <c r="H5" s="610"/>
      <c r="I5" s="610"/>
      <c r="J5" s="611"/>
      <c r="K5" s="286"/>
      <c r="L5" s="286"/>
    </row>
    <row r="6" spans="1:12" ht="93" customHeight="1" thickBot="1">
      <c r="A6" s="182" t="s">
        <v>458</v>
      </c>
      <c r="B6" s="183" t="s">
        <v>459</v>
      </c>
      <c r="C6" s="184" t="s">
        <v>460</v>
      </c>
      <c r="D6" s="184" t="s">
        <v>461</v>
      </c>
      <c r="E6" s="183" t="s">
        <v>23</v>
      </c>
      <c r="F6" s="184" t="s">
        <v>462</v>
      </c>
      <c r="G6" s="184" t="s">
        <v>508</v>
      </c>
      <c r="H6" s="184" t="s">
        <v>463</v>
      </c>
      <c r="I6" s="184" t="s">
        <v>464</v>
      </c>
      <c r="J6" s="185" t="s">
        <v>465</v>
      </c>
      <c r="K6" s="233"/>
      <c r="L6" s="287"/>
    </row>
    <row r="7" spans="1:12" ht="70.95" customHeight="1" thickBot="1">
      <c r="A7" s="186" t="s">
        <v>500</v>
      </c>
      <c r="B7" s="187">
        <v>0.6</v>
      </c>
      <c r="C7" s="187">
        <v>0.6</v>
      </c>
      <c r="D7" s="187">
        <v>1</v>
      </c>
      <c r="E7" s="187">
        <v>5</v>
      </c>
      <c r="F7" s="188">
        <f>B7*C7*D7*E7</f>
        <v>1.7999999999999998</v>
      </c>
      <c r="G7" s="188">
        <f>F7/D7</f>
        <v>1.7999999999999998</v>
      </c>
      <c r="H7" s="189">
        <f>((B7)*(C7)*0.05)*E7</f>
        <v>0.09</v>
      </c>
      <c r="I7" s="187">
        <v>0.6</v>
      </c>
      <c r="J7" s="289">
        <f>B7*C7*(I7)*E7</f>
        <v>1.08</v>
      </c>
      <c r="K7" s="233"/>
      <c r="L7" s="287"/>
    </row>
    <row r="8" spans="1:12" ht="50.4" customHeight="1" thickBot="1">
      <c r="A8" s="190" t="s">
        <v>501</v>
      </c>
      <c r="B8" s="191">
        <v>1.5</v>
      </c>
      <c r="C8" s="191">
        <v>0.6</v>
      </c>
      <c r="D8" s="187">
        <v>1</v>
      </c>
      <c r="E8" s="191">
        <v>4</v>
      </c>
      <c r="F8" s="188">
        <f t="shared" ref="F8:F10" si="0">B8*C8*D8*E8</f>
        <v>3.5999999999999996</v>
      </c>
      <c r="G8" s="188">
        <f t="shared" ref="G8:G10" si="1">F8/D8</f>
        <v>3.5999999999999996</v>
      </c>
      <c r="H8" s="192">
        <f>((B8)*(C8)*0.05)*E8</f>
        <v>0.18</v>
      </c>
      <c r="I8" s="187">
        <v>0.65</v>
      </c>
      <c r="J8" s="289">
        <f t="shared" ref="J8:J10" si="2">B8*C8*(I8)*E8</f>
        <v>2.34</v>
      </c>
      <c r="K8" s="233"/>
      <c r="L8" s="287"/>
    </row>
    <row r="9" spans="1:12" ht="50.4" customHeight="1" thickBot="1">
      <c r="A9" s="190" t="s">
        <v>502</v>
      </c>
      <c r="B9" s="195">
        <v>0.7</v>
      </c>
      <c r="C9" s="195">
        <v>0.7</v>
      </c>
      <c r="D9" s="272">
        <v>1</v>
      </c>
      <c r="E9" s="195">
        <v>9</v>
      </c>
      <c r="F9" s="188">
        <f t="shared" ref="F9" si="3">B9*C9*D9*E9</f>
        <v>4.4099999999999993</v>
      </c>
      <c r="G9" s="188">
        <f t="shared" si="1"/>
        <v>4.4099999999999993</v>
      </c>
      <c r="H9" s="192">
        <f>((B9)*(C9)*0.05)*E9</f>
        <v>0.22049999999999997</v>
      </c>
      <c r="I9" s="187">
        <v>0.65</v>
      </c>
      <c r="J9" s="289">
        <f t="shared" si="2"/>
        <v>2.8664999999999994</v>
      </c>
      <c r="K9" s="233"/>
      <c r="L9" s="287"/>
    </row>
    <row r="10" spans="1:12" ht="46.95" customHeight="1" thickBot="1">
      <c r="A10" s="194" t="s">
        <v>503</v>
      </c>
      <c r="B10" s="195">
        <v>0.5</v>
      </c>
      <c r="C10" s="195">
        <v>0.5</v>
      </c>
      <c r="D10" s="191">
        <v>1</v>
      </c>
      <c r="E10" s="195">
        <v>8</v>
      </c>
      <c r="F10" s="193">
        <f t="shared" si="0"/>
        <v>2</v>
      </c>
      <c r="G10" s="273">
        <f t="shared" si="1"/>
        <v>2</v>
      </c>
      <c r="H10" s="196">
        <f>((B10)*(C10)*0.05)*E10</f>
        <v>0.1</v>
      </c>
      <c r="I10" s="191">
        <v>0.5</v>
      </c>
      <c r="J10" s="289">
        <f t="shared" si="2"/>
        <v>1</v>
      </c>
      <c r="K10" s="215"/>
      <c r="L10" s="288"/>
    </row>
    <row r="11" spans="1:12" ht="15" thickBot="1">
      <c r="A11" s="598" t="s">
        <v>466</v>
      </c>
      <c r="B11" s="599"/>
      <c r="C11" s="599"/>
      <c r="D11" s="599"/>
      <c r="E11" s="599"/>
      <c r="F11" s="197">
        <f>SUM(F7+F8+F10+F9)</f>
        <v>11.809999999999999</v>
      </c>
      <c r="G11" s="198">
        <f>SUM(G7+G8+G10+G9)</f>
        <v>11.809999999999999</v>
      </c>
      <c r="H11" s="197">
        <f>SUM(H7+H8+H10+H9)</f>
        <v>0.59050000000000002</v>
      </c>
      <c r="I11" s="274">
        <f>SUM(I7+I8+I10+I9)</f>
        <v>2.4</v>
      </c>
      <c r="J11" s="198">
        <f>SUM(J7+J8+J10+J9)</f>
        <v>7.2864999999999993</v>
      </c>
    </row>
    <row r="12" spans="1:12" ht="15" thickBot="1">
      <c r="A12" s="199"/>
      <c r="B12" s="200"/>
      <c r="C12" s="201"/>
      <c r="D12" s="200"/>
      <c r="E12" s="200"/>
      <c r="F12" s="200"/>
      <c r="G12" s="200"/>
      <c r="H12" s="200"/>
      <c r="I12" s="200"/>
      <c r="J12" s="200"/>
      <c r="K12" s="200"/>
      <c r="L12" s="200"/>
    </row>
    <row r="13" spans="1:12" ht="15.75" customHeight="1" thickBot="1">
      <c r="A13" s="601" t="s">
        <v>467</v>
      </c>
      <c r="B13" s="602"/>
      <c r="C13" s="602"/>
      <c r="D13" s="603"/>
      <c r="E13" s="202"/>
      <c r="F13" s="202"/>
      <c r="G13" s="202"/>
      <c r="H13" s="202"/>
      <c r="I13" s="202"/>
      <c r="J13" s="202"/>
      <c r="K13" s="202"/>
      <c r="L13" s="180"/>
    </row>
    <row r="14" spans="1:12" ht="40.200000000000003" thickBot="1">
      <c r="A14" s="203" t="s">
        <v>458</v>
      </c>
      <c r="B14" s="204" t="s">
        <v>459</v>
      </c>
      <c r="C14" s="204" t="s">
        <v>460</v>
      </c>
      <c r="D14" s="204" t="s">
        <v>468</v>
      </c>
      <c r="E14" s="204" t="s">
        <v>23</v>
      </c>
      <c r="F14" s="205" t="s">
        <v>469</v>
      </c>
      <c r="G14" s="205" t="s">
        <v>508</v>
      </c>
      <c r="H14" s="205" t="s">
        <v>463</v>
      </c>
      <c r="I14" s="206" t="s">
        <v>470</v>
      </c>
      <c r="J14" s="450"/>
      <c r="K14" s="286"/>
      <c r="L14" s="286"/>
    </row>
    <row r="15" spans="1:12" ht="15" thickBot="1">
      <c r="A15" s="207" t="s">
        <v>471</v>
      </c>
      <c r="B15" s="208">
        <v>0.13</v>
      </c>
      <c r="C15" s="208">
        <v>10.050000000000001</v>
      </c>
      <c r="D15" s="208">
        <v>0.3</v>
      </c>
      <c r="E15" s="208">
        <v>1</v>
      </c>
      <c r="F15" s="209">
        <f>(B15)*(C15)*(D15-0.1)*E15</f>
        <v>0.26130000000000003</v>
      </c>
      <c r="G15" s="217">
        <f>F15/D15</f>
        <v>0.87100000000000011</v>
      </c>
      <c r="H15" s="210">
        <f t="shared" ref="H15:H31" si="4">((B15)*(C15)*0.05)*E15</f>
        <v>6.5325000000000008E-2</v>
      </c>
      <c r="I15" s="290">
        <f t="shared" ref="I15:I31" si="5">B15*C15*(D15-0.05)*E15</f>
        <v>0.32662500000000005</v>
      </c>
      <c r="J15" s="283"/>
      <c r="K15" s="232"/>
      <c r="L15" s="237"/>
    </row>
    <row r="16" spans="1:12" ht="15" thickBot="1">
      <c r="A16" s="207" t="s">
        <v>472</v>
      </c>
      <c r="B16" s="208">
        <v>0.13</v>
      </c>
      <c r="C16" s="208">
        <v>3.3</v>
      </c>
      <c r="D16" s="208">
        <v>0.3</v>
      </c>
      <c r="E16" s="208">
        <v>1</v>
      </c>
      <c r="F16" s="209">
        <f t="shared" ref="F16:F31" si="6">(B16)*(C16)*(D16-0.1)*E16</f>
        <v>8.5799999999999987E-2</v>
      </c>
      <c r="G16" s="217">
        <f t="shared" ref="G16:G31" si="7">F16/D16</f>
        <v>0.28599999999999998</v>
      </c>
      <c r="H16" s="209">
        <f t="shared" si="4"/>
        <v>2.145E-2</v>
      </c>
      <c r="I16" s="291">
        <f t="shared" si="5"/>
        <v>0.10725</v>
      </c>
      <c r="J16" s="283"/>
      <c r="K16" s="232"/>
      <c r="L16" s="237"/>
    </row>
    <row r="17" spans="1:12" ht="15" thickBot="1">
      <c r="A17" s="207" t="s">
        <v>473</v>
      </c>
      <c r="B17" s="208">
        <v>0.13</v>
      </c>
      <c r="C17" s="208">
        <v>8.15</v>
      </c>
      <c r="D17" s="208">
        <v>0.3</v>
      </c>
      <c r="E17" s="208">
        <v>1</v>
      </c>
      <c r="F17" s="209">
        <f t="shared" si="6"/>
        <v>0.21190000000000001</v>
      </c>
      <c r="G17" s="217">
        <f t="shared" si="7"/>
        <v>0.70633333333333337</v>
      </c>
      <c r="H17" s="209">
        <f t="shared" si="4"/>
        <v>5.2975000000000008E-2</v>
      </c>
      <c r="I17" s="291">
        <f t="shared" si="5"/>
        <v>0.26487500000000003</v>
      </c>
      <c r="J17" s="283"/>
      <c r="K17" s="232"/>
      <c r="L17" s="237"/>
    </row>
    <row r="18" spans="1:12" ht="15" thickBot="1">
      <c r="A18" s="207" t="s">
        <v>474</v>
      </c>
      <c r="B18" s="208">
        <v>0.13</v>
      </c>
      <c r="C18" s="208">
        <v>8.15</v>
      </c>
      <c r="D18" s="208">
        <v>0.3</v>
      </c>
      <c r="E18" s="208">
        <v>1</v>
      </c>
      <c r="F18" s="209">
        <f t="shared" si="6"/>
        <v>0.21190000000000001</v>
      </c>
      <c r="G18" s="217">
        <f t="shared" si="7"/>
        <v>0.70633333333333337</v>
      </c>
      <c r="H18" s="209">
        <f t="shared" si="4"/>
        <v>5.2975000000000008E-2</v>
      </c>
      <c r="I18" s="291">
        <f t="shared" si="5"/>
        <v>0.26487500000000003</v>
      </c>
      <c r="J18" s="283"/>
      <c r="K18" s="232"/>
      <c r="L18" s="237"/>
    </row>
    <row r="19" spans="1:12" ht="15" thickBot="1">
      <c r="A19" s="207" t="s">
        <v>475</v>
      </c>
      <c r="B19" s="208">
        <v>0.13</v>
      </c>
      <c r="C19" s="208">
        <v>9.8000000000000007</v>
      </c>
      <c r="D19" s="208">
        <v>0.3</v>
      </c>
      <c r="E19" s="208">
        <v>1</v>
      </c>
      <c r="F19" s="209">
        <f t="shared" si="6"/>
        <v>0.25480000000000003</v>
      </c>
      <c r="G19" s="217">
        <f t="shared" si="7"/>
        <v>0.8493333333333335</v>
      </c>
      <c r="H19" s="209">
        <f t="shared" si="4"/>
        <v>6.370000000000002E-2</v>
      </c>
      <c r="I19" s="291">
        <f t="shared" si="5"/>
        <v>0.31850000000000006</v>
      </c>
      <c r="J19" s="283"/>
      <c r="K19" s="232"/>
      <c r="L19" s="237"/>
    </row>
    <row r="20" spans="1:12" ht="15" thickBot="1">
      <c r="A20" s="207" t="s">
        <v>476</v>
      </c>
      <c r="B20" s="208">
        <v>0.13</v>
      </c>
      <c r="C20" s="208">
        <v>8.15</v>
      </c>
      <c r="D20" s="208">
        <v>0.3</v>
      </c>
      <c r="E20" s="208">
        <v>1</v>
      </c>
      <c r="F20" s="209">
        <f t="shared" si="6"/>
        <v>0.21190000000000001</v>
      </c>
      <c r="G20" s="217">
        <f t="shared" si="7"/>
        <v>0.70633333333333337</v>
      </c>
      <c r="H20" s="209">
        <f t="shared" si="4"/>
        <v>5.2975000000000008E-2</v>
      </c>
      <c r="I20" s="291">
        <f t="shared" si="5"/>
        <v>0.26487500000000003</v>
      </c>
      <c r="J20" s="283"/>
      <c r="K20" s="232"/>
      <c r="L20" s="237"/>
    </row>
    <row r="21" spans="1:12" ht="15" thickBot="1">
      <c r="A21" s="207" t="s">
        <v>477</v>
      </c>
      <c r="B21" s="208">
        <v>0.13</v>
      </c>
      <c r="C21" s="208">
        <v>8.15</v>
      </c>
      <c r="D21" s="208">
        <v>0.3</v>
      </c>
      <c r="E21" s="208">
        <v>1</v>
      </c>
      <c r="F21" s="209">
        <f t="shared" si="6"/>
        <v>0.21190000000000001</v>
      </c>
      <c r="G21" s="217">
        <f t="shared" si="7"/>
        <v>0.70633333333333337</v>
      </c>
      <c r="H21" s="209">
        <f t="shared" si="4"/>
        <v>5.2975000000000008E-2</v>
      </c>
      <c r="I21" s="291">
        <f t="shared" si="5"/>
        <v>0.26487500000000003</v>
      </c>
      <c r="J21" s="283"/>
      <c r="K21" s="232"/>
      <c r="L21" s="237"/>
    </row>
    <row r="22" spans="1:12" ht="15" thickBot="1">
      <c r="A22" s="207" t="s">
        <v>478</v>
      </c>
      <c r="B22" s="208">
        <v>0.13</v>
      </c>
      <c r="C22" s="208">
        <v>10.050000000000001</v>
      </c>
      <c r="D22" s="208">
        <v>0.3</v>
      </c>
      <c r="E22" s="208">
        <v>1</v>
      </c>
      <c r="F22" s="209">
        <f t="shared" si="6"/>
        <v>0.26130000000000003</v>
      </c>
      <c r="G22" s="217">
        <f t="shared" si="7"/>
        <v>0.87100000000000011</v>
      </c>
      <c r="H22" s="209">
        <f t="shared" si="4"/>
        <v>6.5325000000000008E-2</v>
      </c>
      <c r="I22" s="291">
        <f t="shared" si="5"/>
        <v>0.32662500000000005</v>
      </c>
      <c r="J22" s="283"/>
      <c r="K22" s="232"/>
      <c r="L22" s="237"/>
    </row>
    <row r="23" spans="1:12" ht="15" thickBot="1">
      <c r="A23" s="207" t="s">
        <v>479</v>
      </c>
      <c r="B23" s="208">
        <v>0.13</v>
      </c>
      <c r="C23" s="208">
        <v>6.4</v>
      </c>
      <c r="D23" s="208">
        <v>0.3</v>
      </c>
      <c r="E23" s="208">
        <v>1</v>
      </c>
      <c r="F23" s="209">
        <f t="shared" si="6"/>
        <v>0.16639999999999999</v>
      </c>
      <c r="G23" s="217">
        <f t="shared" si="7"/>
        <v>0.55466666666666664</v>
      </c>
      <c r="H23" s="209">
        <f t="shared" si="4"/>
        <v>4.1600000000000005E-2</v>
      </c>
      <c r="I23" s="291">
        <f t="shared" si="5"/>
        <v>0.20800000000000002</v>
      </c>
      <c r="J23" s="283"/>
      <c r="K23" s="232"/>
      <c r="L23" s="237"/>
    </row>
    <row r="24" spans="1:12" ht="15" thickBot="1">
      <c r="A24" s="207" t="s">
        <v>480</v>
      </c>
      <c r="B24" s="208">
        <v>0.13</v>
      </c>
      <c r="C24" s="208">
        <v>2</v>
      </c>
      <c r="D24" s="208">
        <v>0.3</v>
      </c>
      <c r="E24" s="208">
        <v>1</v>
      </c>
      <c r="F24" s="209">
        <f t="shared" si="6"/>
        <v>5.1999999999999998E-2</v>
      </c>
      <c r="G24" s="217">
        <f t="shared" si="7"/>
        <v>0.17333333333333334</v>
      </c>
      <c r="H24" s="209">
        <f t="shared" si="4"/>
        <v>1.3000000000000001E-2</v>
      </c>
      <c r="I24" s="291">
        <f t="shared" si="5"/>
        <v>6.5000000000000002E-2</v>
      </c>
      <c r="J24" s="283"/>
      <c r="K24" s="232"/>
      <c r="L24" s="237"/>
    </row>
    <row r="25" spans="1:12" ht="15" thickBot="1">
      <c r="A25" s="207" t="s">
        <v>481</v>
      </c>
      <c r="B25" s="208">
        <v>0.13</v>
      </c>
      <c r="C25" s="208">
        <v>8.25</v>
      </c>
      <c r="D25" s="208">
        <v>0.3</v>
      </c>
      <c r="E25" s="208">
        <v>1</v>
      </c>
      <c r="F25" s="209">
        <f t="shared" si="6"/>
        <v>0.2145</v>
      </c>
      <c r="G25" s="217">
        <f t="shared" si="7"/>
        <v>0.71499999999999997</v>
      </c>
      <c r="H25" s="209">
        <f t="shared" si="4"/>
        <v>5.3625000000000006E-2</v>
      </c>
      <c r="I25" s="291">
        <f t="shared" si="5"/>
        <v>0.268125</v>
      </c>
      <c r="J25" s="283"/>
      <c r="K25" s="232"/>
      <c r="L25" s="237"/>
    </row>
    <row r="26" spans="1:12" ht="15" thickBot="1">
      <c r="A26" s="207" t="s">
        <v>482</v>
      </c>
      <c r="B26" s="208">
        <v>0.13</v>
      </c>
      <c r="C26" s="208">
        <v>4</v>
      </c>
      <c r="D26" s="208">
        <v>0.3</v>
      </c>
      <c r="E26" s="208">
        <v>1</v>
      </c>
      <c r="F26" s="209">
        <f t="shared" si="6"/>
        <v>0.104</v>
      </c>
      <c r="G26" s="217">
        <f t="shared" si="7"/>
        <v>0.34666666666666668</v>
      </c>
      <c r="H26" s="209">
        <f t="shared" si="4"/>
        <v>2.6000000000000002E-2</v>
      </c>
      <c r="I26" s="291">
        <f t="shared" si="5"/>
        <v>0.13</v>
      </c>
      <c r="J26" s="283"/>
      <c r="K26" s="232"/>
      <c r="L26" s="237"/>
    </row>
    <row r="27" spans="1:12" ht="15" thickBot="1">
      <c r="A27" s="207" t="s">
        <v>483</v>
      </c>
      <c r="B27" s="208">
        <v>0.13</v>
      </c>
      <c r="C27" s="208">
        <v>2.75</v>
      </c>
      <c r="D27" s="208">
        <v>0.3</v>
      </c>
      <c r="E27" s="208">
        <v>1</v>
      </c>
      <c r="F27" s="209">
        <f t="shared" si="6"/>
        <v>7.1500000000000008E-2</v>
      </c>
      <c r="G27" s="217">
        <f t="shared" si="7"/>
        <v>0.23833333333333337</v>
      </c>
      <c r="H27" s="209">
        <f t="shared" si="4"/>
        <v>1.7875000000000002E-2</v>
      </c>
      <c r="I27" s="291">
        <f t="shared" si="5"/>
        <v>8.937500000000001E-2</v>
      </c>
      <c r="J27" s="283"/>
      <c r="K27" s="232"/>
      <c r="L27" s="237"/>
    </row>
    <row r="28" spans="1:12" ht="15" thickBot="1">
      <c r="A28" s="207" t="s">
        <v>484</v>
      </c>
      <c r="B28" s="208">
        <v>0.13</v>
      </c>
      <c r="C28" s="208">
        <v>4.05</v>
      </c>
      <c r="D28" s="208">
        <v>0.3</v>
      </c>
      <c r="E28" s="208">
        <v>1</v>
      </c>
      <c r="F28" s="209">
        <f t="shared" si="6"/>
        <v>0.10529999999999999</v>
      </c>
      <c r="G28" s="217">
        <f t="shared" si="7"/>
        <v>0.35099999999999998</v>
      </c>
      <c r="H28" s="209">
        <f t="shared" si="4"/>
        <v>2.6325000000000001E-2</v>
      </c>
      <c r="I28" s="291">
        <f t="shared" si="5"/>
        <v>0.13162499999999999</v>
      </c>
      <c r="J28" s="283"/>
      <c r="K28" s="232"/>
      <c r="L28" s="237"/>
    </row>
    <row r="29" spans="1:12" ht="15" thickBot="1">
      <c r="A29" s="207" t="s">
        <v>485</v>
      </c>
      <c r="B29" s="208">
        <v>0.13</v>
      </c>
      <c r="C29" s="208">
        <v>2</v>
      </c>
      <c r="D29" s="208">
        <v>0.3</v>
      </c>
      <c r="E29" s="208">
        <v>1</v>
      </c>
      <c r="F29" s="209">
        <f t="shared" si="6"/>
        <v>5.1999999999999998E-2</v>
      </c>
      <c r="G29" s="217">
        <f t="shared" si="7"/>
        <v>0.17333333333333334</v>
      </c>
      <c r="H29" s="209">
        <f t="shared" si="4"/>
        <v>1.3000000000000001E-2</v>
      </c>
      <c r="I29" s="291">
        <f t="shared" si="5"/>
        <v>6.5000000000000002E-2</v>
      </c>
      <c r="J29" s="283"/>
      <c r="K29" s="232"/>
      <c r="L29" s="237"/>
    </row>
    <row r="30" spans="1:12" ht="15" thickBot="1">
      <c r="A30" s="207" t="s">
        <v>486</v>
      </c>
      <c r="B30" s="208">
        <v>0.13</v>
      </c>
      <c r="C30" s="208">
        <v>8.25</v>
      </c>
      <c r="D30" s="208">
        <v>0.3</v>
      </c>
      <c r="E30" s="208">
        <v>1</v>
      </c>
      <c r="F30" s="209">
        <f t="shared" si="6"/>
        <v>0.2145</v>
      </c>
      <c r="G30" s="217">
        <f t="shared" si="7"/>
        <v>0.71499999999999997</v>
      </c>
      <c r="H30" s="209">
        <f t="shared" si="4"/>
        <v>5.3625000000000006E-2</v>
      </c>
      <c r="I30" s="291">
        <f t="shared" si="5"/>
        <v>0.268125</v>
      </c>
      <c r="J30" s="283"/>
      <c r="K30" s="232"/>
      <c r="L30" s="237"/>
    </row>
    <row r="31" spans="1:12" ht="15" thickBot="1">
      <c r="A31" s="207" t="s">
        <v>487</v>
      </c>
      <c r="B31" s="208">
        <v>0.13</v>
      </c>
      <c r="C31" s="208">
        <v>6.4</v>
      </c>
      <c r="D31" s="208">
        <v>0.3</v>
      </c>
      <c r="E31" s="208">
        <v>1</v>
      </c>
      <c r="F31" s="209">
        <f t="shared" si="6"/>
        <v>0.16639999999999999</v>
      </c>
      <c r="G31" s="217">
        <f t="shared" si="7"/>
        <v>0.55466666666666664</v>
      </c>
      <c r="H31" s="209">
        <f t="shared" si="4"/>
        <v>4.1600000000000005E-2</v>
      </c>
      <c r="I31" s="291">
        <f t="shared" si="5"/>
        <v>0.20800000000000002</v>
      </c>
      <c r="J31" s="283"/>
      <c r="K31" s="232"/>
      <c r="L31" s="237"/>
    </row>
    <row r="32" spans="1:12" ht="15" thickBot="1">
      <c r="A32" s="598" t="s">
        <v>466</v>
      </c>
      <c r="B32" s="599"/>
      <c r="C32" s="211">
        <f>SUM(C15:C31)</f>
        <v>109.9</v>
      </c>
      <c r="D32" s="211">
        <v>0</v>
      </c>
      <c r="E32" s="211">
        <v>0</v>
      </c>
      <c r="F32" s="198">
        <f>SUM(F15:F31)</f>
        <v>2.8574000000000006</v>
      </c>
      <c r="G32" s="198">
        <f>SUM(G15:G31)</f>
        <v>9.5246666666666666</v>
      </c>
      <c r="H32" s="198">
        <f>SUM(H15:H31)</f>
        <v>0.71435000000000015</v>
      </c>
      <c r="I32" s="198">
        <f>SUM(I15:I31)</f>
        <v>3.5717500000000002</v>
      </c>
      <c r="J32" s="452"/>
      <c r="K32" s="215"/>
      <c r="L32" s="215"/>
    </row>
    <row r="33" spans="1:13">
      <c r="A33" s="212"/>
      <c r="B33" s="213"/>
      <c r="C33" s="214"/>
      <c r="D33" s="214"/>
      <c r="E33" s="214"/>
      <c r="F33" s="215"/>
      <c r="G33" s="215"/>
      <c r="H33" s="215"/>
      <c r="I33" s="215"/>
      <c r="J33" s="452"/>
      <c r="K33" s="215"/>
      <c r="L33" s="215"/>
    </row>
    <row r="34" spans="1:13" ht="15" thickBot="1">
      <c r="A34" s="212"/>
      <c r="B34" s="213"/>
      <c r="C34" s="214"/>
      <c r="D34" s="214"/>
      <c r="E34" s="214"/>
      <c r="F34" s="215"/>
      <c r="G34" s="215"/>
      <c r="H34" s="215"/>
      <c r="I34" s="215"/>
      <c r="J34" s="452"/>
      <c r="K34" s="215"/>
      <c r="L34" s="215"/>
    </row>
    <row r="35" spans="1:13" ht="22.95" customHeight="1" thickBot="1">
      <c r="A35" s="601" t="s">
        <v>488</v>
      </c>
      <c r="B35" s="602"/>
      <c r="C35" s="602"/>
      <c r="D35" s="603"/>
      <c r="E35" s="202"/>
      <c r="F35" s="202"/>
      <c r="G35" s="202"/>
      <c r="H35" s="202"/>
      <c r="I35" s="202"/>
      <c r="J35" s="202"/>
      <c r="K35" s="202"/>
      <c r="L35" s="180"/>
    </row>
    <row r="36" spans="1:13" s="229" customFormat="1" ht="40.200000000000003" thickBot="1">
      <c r="A36" s="302" t="s">
        <v>458</v>
      </c>
      <c r="B36" s="303" t="s">
        <v>459</v>
      </c>
      <c r="C36" s="303" t="s">
        <v>460</v>
      </c>
      <c r="D36" s="303" t="s">
        <v>468</v>
      </c>
      <c r="E36" s="303" t="s">
        <v>23</v>
      </c>
      <c r="F36" s="304" t="s">
        <v>469</v>
      </c>
      <c r="G36" s="304" t="s">
        <v>508</v>
      </c>
      <c r="H36" s="304" t="s">
        <v>463</v>
      </c>
      <c r="I36" s="305" t="s">
        <v>489</v>
      </c>
      <c r="J36" s="453"/>
      <c r="K36" s="236"/>
      <c r="L36" s="236"/>
    </row>
    <row r="37" spans="1:13" s="229" customFormat="1" ht="15" thickBot="1">
      <c r="A37" s="207" t="s">
        <v>510</v>
      </c>
      <c r="B37" s="208">
        <v>0.13</v>
      </c>
      <c r="C37" s="208">
        <v>10.050000000000001</v>
      </c>
      <c r="D37" s="208">
        <v>0.3</v>
      </c>
      <c r="E37" s="208">
        <v>1</v>
      </c>
      <c r="F37" s="209">
        <v>0</v>
      </c>
      <c r="G37" s="217">
        <f>F37/D37</f>
        <v>0</v>
      </c>
      <c r="H37" s="210">
        <v>0</v>
      </c>
      <c r="I37" s="290">
        <f>B37*C37*(D37)*E37</f>
        <v>0.39195000000000008</v>
      </c>
      <c r="J37" s="282"/>
      <c r="K37" s="232"/>
      <c r="L37" s="231"/>
      <c r="M37" s="275"/>
    </row>
    <row r="38" spans="1:13" s="229" customFormat="1" ht="15" thickBot="1">
      <c r="A38" s="207" t="s">
        <v>511</v>
      </c>
      <c r="B38" s="208">
        <v>0.13</v>
      </c>
      <c r="C38" s="208">
        <v>3.3</v>
      </c>
      <c r="D38" s="208">
        <v>0.3</v>
      </c>
      <c r="E38" s="208">
        <v>1</v>
      </c>
      <c r="F38" s="209">
        <v>0</v>
      </c>
      <c r="G38" s="217">
        <f t="shared" ref="G38:G53" si="8">F38/D38</f>
        <v>0</v>
      </c>
      <c r="H38" s="209">
        <v>0</v>
      </c>
      <c r="I38" s="291">
        <f>B38*C38*(D38)*E38</f>
        <v>0.12869999999999998</v>
      </c>
      <c r="J38" s="282"/>
      <c r="K38" s="232"/>
      <c r="L38" s="231"/>
      <c r="M38" s="275"/>
    </row>
    <row r="39" spans="1:13" s="229" customFormat="1" ht="15" thickBot="1">
      <c r="A39" s="207" t="s">
        <v>512</v>
      </c>
      <c r="B39" s="208">
        <v>0.13</v>
      </c>
      <c r="C39" s="208">
        <v>8.15</v>
      </c>
      <c r="D39" s="208">
        <v>0.3</v>
      </c>
      <c r="E39" s="208">
        <v>1</v>
      </c>
      <c r="F39" s="209">
        <v>0</v>
      </c>
      <c r="G39" s="217">
        <f t="shared" si="8"/>
        <v>0</v>
      </c>
      <c r="H39" s="209">
        <v>0</v>
      </c>
      <c r="I39" s="291">
        <f t="shared" ref="I39:I53" si="9">B39*C39*(D39)*E39</f>
        <v>0.31785000000000002</v>
      </c>
      <c r="J39" s="282"/>
      <c r="K39" s="232"/>
      <c r="L39" s="231"/>
      <c r="M39" s="275"/>
    </row>
    <row r="40" spans="1:13" s="229" customFormat="1" ht="15" thickBot="1">
      <c r="A40" s="207" t="s">
        <v>513</v>
      </c>
      <c r="B40" s="208">
        <v>0.13</v>
      </c>
      <c r="C40" s="208">
        <v>8.15</v>
      </c>
      <c r="D40" s="208">
        <v>0.3</v>
      </c>
      <c r="E40" s="208">
        <v>1</v>
      </c>
      <c r="F40" s="209">
        <v>0</v>
      </c>
      <c r="G40" s="217">
        <f t="shared" si="8"/>
        <v>0</v>
      </c>
      <c r="H40" s="209">
        <v>0</v>
      </c>
      <c r="I40" s="291">
        <f t="shared" si="9"/>
        <v>0.31785000000000002</v>
      </c>
      <c r="J40" s="282"/>
      <c r="K40" s="232"/>
      <c r="L40" s="231"/>
      <c r="M40" s="275"/>
    </row>
    <row r="41" spans="1:13" s="277" customFormat="1" ht="15" thickBot="1">
      <c r="A41" s="207" t="s">
        <v>514</v>
      </c>
      <c r="B41" s="208">
        <v>0.13</v>
      </c>
      <c r="C41" s="208">
        <v>9.8000000000000007</v>
      </c>
      <c r="D41" s="208">
        <v>0.3</v>
      </c>
      <c r="E41" s="208">
        <v>1</v>
      </c>
      <c r="F41" s="209">
        <v>0</v>
      </c>
      <c r="G41" s="217">
        <f t="shared" si="8"/>
        <v>0</v>
      </c>
      <c r="H41" s="209">
        <v>0</v>
      </c>
      <c r="I41" s="291">
        <f t="shared" si="9"/>
        <v>0.38220000000000004</v>
      </c>
      <c r="J41" s="282"/>
      <c r="K41" s="232"/>
      <c r="L41" s="231"/>
      <c r="M41" s="276"/>
    </row>
    <row r="42" spans="1:13" s="229" customFormat="1" ht="15" thickBot="1">
      <c r="A42" s="207" t="s">
        <v>515</v>
      </c>
      <c r="B42" s="208">
        <v>0.13</v>
      </c>
      <c r="C42" s="208">
        <v>8.15</v>
      </c>
      <c r="D42" s="208">
        <v>0.3</v>
      </c>
      <c r="E42" s="208">
        <v>1</v>
      </c>
      <c r="F42" s="209">
        <v>0</v>
      </c>
      <c r="G42" s="217">
        <f t="shared" si="8"/>
        <v>0</v>
      </c>
      <c r="H42" s="209">
        <v>0</v>
      </c>
      <c r="I42" s="291">
        <f t="shared" si="9"/>
        <v>0.31785000000000002</v>
      </c>
      <c r="J42" s="282"/>
      <c r="K42" s="232"/>
      <c r="L42" s="231"/>
      <c r="M42" s="275"/>
    </row>
    <row r="43" spans="1:13" s="229" customFormat="1" ht="15" thickBot="1">
      <c r="A43" s="207" t="s">
        <v>516</v>
      </c>
      <c r="B43" s="208">
        <v>0.13</v>
      </c>
      <c r="C43" s="208">
        <v>8.15</v>
      </c>
      <c r="D43" s="208">
        <v>0.3</v>
      </c>
      <c r="E43" s="208">
        <v>1</v>
      </c>
      <c r="F43" s="209">
        <v>0</v>
      </c>
      <c r="G43" s="217">
        <f t="shared" si="8"/>
        <v>0</v>
      </c>
      <c r="H43" s="209">
        <v>0</v>
      </c>
      <c r="I43" s="291">
        <f t="shared" si="9"/>
        <v>0.31785000000000002</v>
      </c>
      <c r="J43" s="282"/>
      <c r="K43" s="232"/>
      <c r="L43" s="231"/>
      <c r="M43" s="275"/>
    </row>
    <row r="44" spans="1:13" s="277" customFormat="1" ht="15" thickBot="1">
      <c r="A44" s="207" t="s">
        <v>517</v>
      </c>
      <c r="B44" s="208">
        <v>0.13</v>
      </c>
      <c r="C44" s="208">
        <v>10.050000000000001</v>
      </c>
      <c r="D44" s="208">
        <v>0.3</v>
      </c>
      <c r="E44" s="208">
        <v>1</v>
      </c>
      <c r="F44" s="209">
        <v>0</v>
      </c>
      <c r="G44" s="217">
        <f t="shared" si="8"/>
        <v>0</v>
      </c>
      <c r="H44" s="209">
        <v>0</v>
      </c>
      <c r="I44" s="291">
        <f t="shared" si="9"/>
        <v>0.39195000000000008</v>
      </c>
      <c r="J44" s="282"/>
      <c r="K44" s="232"/>
      <c r="L44" s="231"/>
    </row>
    <row r="45" spans="1:13" s="277" customFormat="1" ht="15" thickBot="1">
      <c r="A45" s="207" t="s">
        <v>518</v>
      </c>
      <c r="B45" s="208">
        <v>0.13</v>
      </c>
      <c r="C45" s="208">
        <v>6.4</v>
      </c>
      <c r="D45" s="208">
        <v>0.3</v>
      </c>
      <c r="E45" s="208">
        <v>1</v>
      </c>
      <c r="F45" s="209">
        <v>0</v>
      </c>
      <c r="G45" s="217">
        <f t="shared" si="8"/>
        <v>0</v>
      </c>
      <c r="H45" s="209">
        <v>0</v>
      </c>
      <c r="I45" s="291">
        <f t="shared" si="9"/>
        <v>0.24960000000000002</v>
      </c>
      <c r="J45" s="282"/>
      <c r="K45" s="232"/>
      <c r="L45" s="231"/>
    </row>
    <row r="46" spans="1:13" s="277" customFormat="1" ht="15" thickBot="1">
      <c r="A46" s="207" t="s">
        <v>490</v>
      </c>
      <c r="B46" s="208">
        <v>0.13</v>
      </c>
      <c r="C46" s="208">
        <v>2</v>
      </c>
      <c r="D46" s="208">
        <v>0.3</v>
      </c>
      <c r="E46" s="208">
        <v>1</v>
      </c>
      <c r="F46" s="209">
        <v>0</v>
      </c>
      <c r="G46" s="217">
        <f t="shared" si="8"/>
        <v>0</v>
      </c>
      <c r="H46" s="209">
        <v>0</v>
      </c>
      <c r="I46" s="291">
        <f t="shared" si="9"/>
        <v>7.8E-2</v>
      </c>
      <c r="J46" s="282"/>
      <c r="K46" s="232"/>
      <c r="L46" s="231"/>
    </row>
    <row r="47" spans="1:13" s="229" customFormat="1" ht="15" thickBot="1">
      <c r="A47" s="207" t="s">
        <v>491</v>
      </c>
      <c r="B47" s="208">
        <v>0.13</v>
      </c>
      <c r="C47" s="208">
        <v>8.25</v>
      </c>
      <c r="D47" s="208">
        <v>0.3</v>
      </c>
      <c r="E47" s="208">
        <v>1</v>
      </c>
      <c r="F47" s="209">
        <v>0</v>
      </c>
      <c r="G47" s="217">
        <f t="shared" si="8"/>
        <v>0</v>
      </c>
      <c r="H47" s="209">
        <v>0</v>
      </c>
      <c r="I47" s="291">
        <f t="shared" si="9"/>
        <v>0.32174999999999998</v>
      </c>
      <c r="J47" s="282"/>
      <c r="K47" s="232"/>
      <c r="L47" s="231"/>
    </row>
    <row r="48" spans="1:13" s="277" customFormat="1" ht="15" thickBot="1">
      <c r="A48" s="207" t="s">
        <v>519</v>
      </c>
      <c r="B48" s="208">
        <v>0.13</v>
      </c>
      <c r="C48" s="208">
        <v>4</v>
      </c>
      <c r="D48" s="208">
        <v>0.3</v>
      </c>
      <c r="E48" s="208">
        <v>1</v>
      </c>
      <c r="F48" s="209">
        <v>0</v>
      </c>
      <c r="G48" s="217">
        <f t="shared" si="8"/>
        <v>0</v>
      </c>
      <c r="H48" s="209">
        <v>0</v>
      </c>
      <c r="I48" s="291">
        <f t="shared" si="9"/>
        <v>0.156</v>
      </c>
      <c r="J48" s="282"/>
      <c r="K48" s="232"/>
      <c r="L48" s="231"/>
    </row>
    <row r="49" spans="1:12" s="229" customFormat="1" ht="15" thickBot="1">
      <c r="A49" s="207" t="s">
        <v>520</v>
      </c>
      <c r="B49" s="208">
        <v>0.13</v>
      </c>
      <c r="C49" s="208">
        <v>2.75</v>
      </c>
      <c r="D49" s="208">
        <v>0.3</v>
      </c>
      <c r="E49" s="208">
        <v>1</v>
      </c>
      <c r="F49" s="209">
        <v>0</v>
      </c>
      <c r="G49" s="217">
        <f t="shared" si="8"/>
        <v>0</v>
      </c>
      <c r="H49" s="209">
        <v>0</v>
      </c>
      <c r="I49" s="291">
        <f t="shared" si="9"/>
        <v>0.10725000000000001</v>
      </c>
      <c r="J49" s="282"/>
      <c r="K49" s="232"/>
      <c r="L49" s="231"/>
    </row>
    <row r="50" spans="1:12" s="229" customFormat="1" ht="15" thickBot="1">
      <c r="A50" s="207" t="s">
        <v>521</v>
      </c>
      <c r="B50" s="208">
        <v>0.13</v>
      </c>
      <c r="C50" s="208">
        <v>4.05</v>
      </c>
      <c r="D50" s="208">
        <v>0.3</v>
      </c>
      <c r="E50" s="208">
        <v>1</v>
      </c>
      <c r="F50" s="209">
        <v>0</v>
      </c>
      <c r="G50" s="217">
        <f t="shared" si="8"/>
        <v>0</v>
      </c>
      <c r="H50" s="209">
        <v>0</v>
      </c>
      <c r="I50" s="291">
        <f t="shared" si="9"/>
        <v>0.15794999999999998</v>
      </c>
      <c r="J50" s="282"/>
      <c r="K50" s="232"/>
      <c r="L50" s="231"/>
    </row>
    <row r="51" spans="1:12" s="277" customFormat="1" ht="15" thickBot="1">
      <c r="A51" s="207" t="s">
        <v>522</v>
      </c>
      <c r="B51" s="208">
        <v>0.13</v>
      </c>
      <c r="C51" s="208">
        <v>2</v>
      </c>
      <c r="D51" s="208">
        <v>0.3</v>
      </c>
      <c r="E51" s="208">
        <v>1</v>
      </c>
      <c r="F51" s="209">
        <v>0</v>
      </c>
      <c r="G51" s="217">
        <f t="shared" si="8"/>
        <v>0</v>
      </c>
      <c r="H51" s="209">
        <v>0</v>
      </c>
      <c r="I51" s="291">
        <f t="shared" si="9"/>
        <v>7.8E-2</v>
      </c>
      <c r="J51" s="282"/>
      <c r="K51" s="232"/>
      <c r="L51" s="231"/>
    </row>
    <row r="52" spans="1:12" s="278" customFormat="1" ht="15" thickBot="1">
      <c r="A52" s="207" t="s">
        <v>523</v>
      </c>
      <c r="B52" s="208">
        <v>0.13</v>
      </c>
      <c r="C52" s="208">
        <v>8.25</v>
      </c>
      <c r="D52" s="208">
        <v>0.3</v>
      </c>
      <c r="E52" s="208">
        <v>1</v>
      </c>
      <c r="F52" s="209">
        <v>0</v>
      </c>
      <c r="G52" s="217">
        <f t="shared" si="8"/>
        <v>0</v>
      </c>
      <c r="H52" s="209">
        <v>0</v>
      </c>
      <c r="I52" s="291">
        <f t="shared" si="9"/>
        <v>0.32174999999999998</v>
      </c>
      <c r="J52" s="282"/>
      <c r="K52" s="232"/>
      <c r="L52" s="231"/>
    </row>
    <row r="53" spans="1:12" s="278" customFormat="1" ht="15" thickBot="1">
      <c r="A53" s="207" t="s">
        <v>524</v>
      </c>
      <c r="B53" s="208">
        <v>0.13</v>
      </c>
      <c r="C53" s="208">
        <v>6.4</v>
      </c>
      <c r="D53" s="208">
        <v>0.3</v>
      </c>
      <c r="E53" s="208">
        <v>1</v>
      </c>
      <c r="F53" s="209">
        <v>0</v>
      </c>
      <c r="G53" s="217">
        <f t="shared" si="8"/>
        <v>0</v>
      </c>
      <c r="H53" s="209">
        <v>0</v>
      </c>
      <c r="I53" s="291">
        <f t="shared" si="9"/>
        <v>0.24960000000000002</v>
      </c>
      <c r="J53" s="282"/>
      <c r="K53" s="232"/>
      <c r="L53" s="231"/>
    </row>
    <row r="54" spans="1:12" s="229" customFormat="1" ht="15" thickBot="1">
      <c r="A54" s="598" t="s">
        <v>466</v>
      </c>
      <c r="B54" s="599"/>
      <c r="C54" s="211">
        <f>SUM(C37:C53)</f>
        <v>109.9</v>
      </c>
      <c r="D54" s="211">
        <v>0</v>
      </c>
      <c r="E54" s="211">
        <v>0</v>
      </c>
      <c r="F54" s="198">
        <f>SUM(F39:F53)</f>
        <v>0</v>
      </c>
      <c r="G54" s="198">
        <f>SUM(G39:G53)</f>
        <v>0</v>
      </c>
      <c r="H54" s="198">
        <f>SUM(H39:H53)</f>
        <v>0</v>
      </c>
      <c r="I54" s="198">
        <f>SUM(I37:I53)</f>
        <v>4.2861000000000002</v>
      </c>
      <c r="J54" s="454"/>
      <c r="K54" s="288"/>
      <c r="L54" s="288"/>
    </row>
    <row r="55" spans="1:12" s="229" customFormat="1" ht="15" thickBot="1">
      <c r="A55" s="279"/>
      <c r="B55" s="280"/>
      <c r="C55" s="281"/>
      <c r="D55" s="282"/>
      <c r="E55" s="282"/>
      <c r="F55" s="283"/>
      <c r="G55" s="283"/>
      <c r="H55" s="282"/>
      <c r="I55" s="282"/>
      <c r="J55" s="282"/>
      <c r="K55" s="282"/>
      <c r="L55" s="282"/>
    </row>
    <row r="56" spans="1:12" s="229" customFormat="1" ht="15" thickBot="1">
      <c r="A56" s="604" t="s">
        <v>492</v>
      </c>
      <c r="B56" s="605"/>
      <c r="C56" s="605"/>
      <c r="D56" s="606"/>
      <c r="E56" s="282"/>
      <c r="F56" s="282"/>
      <c r="G56" s="282"/>
      <c r="H56" s="282"/>
      <c r="I56" s="282"/>
      <c r="J56" s="282"/>
      <c r="K56" s="282"/>
      <c r="L56" s="281"/>
    </row>
    <row r="57" spans="1:12" ht="46.95" customHeight="1" thickBot="1">
      <c r="A57" s="607" t="s">
        <v>458</v>
      </c>
      <c r="B57" s="608"/>
      <c r="C57" s="308" t="s">
        <v>459</v>
      </c>
      <c r="D57" s="303" t="s">
        <v>460</v>
      </c>
      <c r="E57" s="303" t="s">
        <v>468</v>
      </c>
      <c r="F57" s="303" t="s">
        <v>23</v>
      </c>
      <c r="G57" s="304" t="s">
        <v>508</v>
      </c>
      <c r="H57" s="304" t="s">
        <v>463</v>
      </c>
      <c r="I57" s="305" t="s">
        <v>489</v>
      </c>
      <c r="J57" s="455"/>
      <c r="K57" s="309"/>
      <c r="L57" s="309"/>
    </row>
    <row r="58" spans="1:12" ht="65.400000000000006" customHeight="1" thickBot="1">
      <c r="A58" s="310" t="s">
        <v>528</v>
      </c>
      <c r="B58" s="306" t="s">
        <v>525</v>
      </c>
      <c r="C58" s="311">
        <v>0.13</v>
      </c>
      <c r="D58" s="220">
        <v>0.3</v>
      </c>
      <c r="E58" s="220">
        <v>2.95</v>
      </c>
      <c r="F58" s="220">
        <v>22</v>
      </c>
      <c r="G58" s="220">
        <v>0</v>
      </c>
      <c r="H58" s="220">
        <v>0</v>
      </c>
      <c r="I58" s="312">
        <f>C58*D58*E58*F58</f>
        <v>2.5311000000000003</v>
      </c>
      <c r="J58" s="452"/>
      <c r="K58" s="215"/>
      <c r="L58" s="313"/>
    </row>
    <row r="59" spans="1:12" ht="45.6" customHeight="1" thickBot="1">
      <c r="A59" s="310" t="s">
        <v>526</v>
      </c>
      <c r="B59" s="307" t="s">
        <v>527</v>
      </c>
      <c r="C59" s="314">
        <v>0.2</v>
      </c>
      <c r="D59" s="221">
        <v>0.2</v>
      </c>
      <c r="E59" s="221">
        <v>2.95</v>
      </c>
      <c r="F59" s="221">
        <v>4</v>
      </c>
      <c r="G59" s="221">
        <v>0</v>
      </c>
      <c r="H59" s="221">
        <v>0</v>
      </c>
      <c r="I59" s="315">
        <f>C59*D59*E59*F59</f>
        <v>0.47200000000000014</v>
      </c>
      <c r="J59" s="452"/>
      <c r="K59" s="215"/>
      <c r="L59" s="313"/>
    </row>
    <row r="60" spans="1:12" ht="15" thickBot="1">
      <c r="A60" s="598" t="s">
        <v>466</v>
      </c>
      <c r="B60" s="599"/>
      <c r="C60" s="599"/>
      <c r="D60" s="599"/>
      <c r="E60" s="599"/>
      <c r="F60" s="600"/>
      <c r="G60" s="222">
        <f>SUM(G44:G59)</f>
        <v>0</v>
      </c>
      <c r="H60" s="222">
        <f>SUM(H44:H59)</f>
        <v>0</v>
      </c>
      <c r="I60" s="292">
        <f>SUM(I58:I59)</f>
        <v>3.0031000000000003</v>
      </c>
      <c r="J60" s="452"/>
      <c r="K60" s="215"/>
      <c r="L60" s="215"/>
    </row>
    <row r="61" spans="1:12" ht="15" thickBot="1">
      <c r="A61" s="212"/>
      <c r="B61" s="213"/>
      <c r="C61" s="218"/>
      <c r="D61" s="216"/>
      <c r="E61" s="216"/>
      <c r="F61" s="219"/>
      <c r="G61" s="219"/>
      <c r="H61" s="219"/>
      <c r="I61" s="219"/>
      <c r="J61" s="180"/>
      <c r="K61" s="180"/>
      <c r="L61" s="180"/>
    </row>
    <row r="62" spans="1:12" ht="15.75" customHeight="1" thickBot="1">
      <c r="A62" s="590" t="s">
        <v>493</v>
      </c>
      <c r="B62" s="591"/>
      <c r="C62" s="591"/>
      <c r="D62" s="592"/>
      <c r="E62" s="448"/>
      <c r="F62" s="448"/>
      <c r="G62" s="449"/>
      <c r="H62" s="448"/>
      <c r="I62" s="180"/>
      <c r="J62" s="180"/>
      <c r="K62" s="180"/>
      <c r="L62" s="180"/>
    </row>
    <row r="63" spans="1:12" ht="50.4" customHeight="1">
      <c r="A63" s="223" t="s">
        <v>494</v>
      </c>
      <c r="B63" s="184" t="s">
        <v>509</v>
      </c>
      <c r="C63" s="224" t="s">
        <v>463</v>
      </c>
      <c r="D63" s="225" t="s">
        <v>495</v>
      </c>
      <c r="E63" s="450"/>
      <c r="F63" s="450"/>
      <c r="G63" s="450"/>
      <c r="H63" s="450"/>
      <c r="I63" s="450"/>
      <c r="J63" s="180"/>
      <c r="K63" s="180"/>
      <c r="L63" s="180"/>
    </row>
    <row r="64" spans="1:12" ht="15" thickBot="1">
      <c r="A64" s="226">
        <f>F11+F32</f>
        <v>14.667399999999999</v>
      </c>
      <c r="B64" s="226">
        <f>G11+G32</f>
        <v>21.334666666666664</v>
      </c>
      <c r="C64" s="227">
        <f>H60+H54+H32+H11</f>
        <v>1.3048500000000001</v>
      </c>
      <c r="D64" s="228">
        <f>I60+I54+I32+J11</f>
        <v>18.147449999999999</v>
      </c>
      <c r="E64" s="451"/>
      <c r="F64" s="451"/>
      <c r="G64" s="451"/>
      <c r="H64" s="451"/>
      <c r="I64" s="451"/>
      <c r="J64" s="180"/>
      <c r="K64" s="180"/>
      <c r="L64" s="180"/>
    </row>
    <row r="65" spans="1:11" s="229" customFormat="1">
      <c r="A65" s="231"/>
      <c r="B65" s="231"/>
      <c r="C65" s="231"/>
      <c r="D65" s="231"/>
      <c r="E65" s="231"/>
      <c r="F65" s="231"/>
      <c r="G65" s="231"/>
      <c r="H65" s="231"/>
      <c r="I65" s="231"/>
      <c r="J65" s="231"/>
      <c r="K65" s="231"/>
    </row>
    <row r="66" spans="1:11" s="229" customFormat="1">
      <c r="A66" s="231"/>
      <c r="B66" s="231"/>
      <c r="C66" s="231"/>
      <c r="D66" s="231"/>
      <c r="E66" s="231"/>
      <c r="F66" s="231"/>
      <c r="G66" s="231"/>
      <c r="H66" s="231"/>
      <c r="I66" s="231"/>
      <c r="J66" s="231"/>
      <c r="K66" s="231"/>
    </row>
    <row r="67" spans="1:11" s="229" customFormat="1">
      <c r="A67" s="231"/>
      <c r="B67" s="231"/>
      <c r="C67" s="231"/>
      <c r="D67" s="231"/>
      <c r="E67" s="231"/>
      <c r="F67" s="231"/>
      <c r="G67" s="231"/>
      <c r="H67" s="231"/>
      <c r="I67" s="231"/>
      <c r="J67" s="231"/>
      <c r="K67" s="231"/>
    </row>
    <row r="68" spans="1:11" s="229" customFormat="1">
      <c r="A68" s="231"/>
      <c r="B68" s="231"/>
      <c r="C68" s="231"/>
      <c r="D68" s="231"/>
      <c r="E68" s="231"/>
      <c r="F68" s="231"/>
      <c r="G68" s="231"/>
      <c r="H68" s="231"/>
      <c r="I68" s="231"/>
      <c r="J68" s="231"/>
      <c r="K68" s="231"/>
    </row>
    <row r="69" spans="1:11" s="229" customFormat="1">
      <c r="A69" s="231"/>
      <c r="B69" s="231"/>
      <c r="C69" s="231"/>
      <c r="D69" s="231"/>
      <c r="E69" s="231"/>
      <c r="F69" s="231"/>
      <c r="G69" s="231"/>
      <c r="H69" s="231"/>
      <c r="I69" s="231"/>
      <c r="J69" s="231"/>
      <c r="K69" s="231"/>
    </row>
    <row r="70" spans="1:11" s="229" customFormat="1">
      <c r="A70" s="231"/>
      <c r="B70" s="231"/>
      <c r="C70" s="231"/>
      <c r="D70" s="231"/>
      <c r="E70" s="231"/>
      <c r="F70" s="231"/>
      <c r="G70" s="231"/>
      <c r="H70" s="231"/>
      <c r="I70" s="231"/>
      <c r="J70" s="231"/>
      <c r="K70" s="231"/>
    </row>
    <row r="71" spans="1:11" s="229" customFormat="1">
      <c r="A71" s="231"/>
      <c r="B71" s="231"/>
      <c r="C71" s="231"/>
      <c r="D71" s="231"/>
      <c r="E71" s="231"/>
      <c r="F71" s="231"/>
      <c r="G71" s="231"/>
      <c r="H71" s="231"/>
      <c r="I71" s="231"/>
      <c r="J71" s="231"/>
      <c r="K71" s="231"/>
    </row>
    <row r="72" spans="1:11" s="229" customFormat="1">
      <c r="A72" s="231"/>
      <c r="B72" s="231"/>
      <c r="C72" s="231"/>
      <c r="D72" s="231"/>
      <c r="E72" s="231"/>
      <c r="F72" s="231"/>
      <c r="G72" s="231"/>
      <c r="H72" s="231"/>
      <c r="I72" s="231"/>
      <c r="J72" s="231"/>
      <c r="K72" s="231"/>
    </row>
    <row r="73" spans="1:11" s="229" customFormat="1">
      <c r="A73" s="231"/>
      <c r="B73" s="231"/>
      <c r="C73" s="231"/>
      <c r="D73" s="231"/>
      <c r="E73" s="231"/>
      <c r="F73" s="231"/>
      <c r="G73" s="231"/>
      <c r="H73" s="231"/>
      <c r="I73" s="231"/>
      <c r="J73" s="231"/>
      <c r="K73" s="231"/>
    </row>
    <row r="74" spans="1:11" s="229" customFormat="1">
      <c r="A74" s="231"/>
      <c r="B74" s="231"/>
      <c r="C74" s="231"/>
      <c r="D74" s="231"/>
      <c r="E74" s="231"/>
      <c r="F74" s="231"/>
      <c r="G74" s="231"/>
      <c r="H74" s="231"/>
      <c r="I74" s="231"/>
      <c r="J74" s="231"/>
      <c r="K74" s="231"/>
    </row>
    <row r="75" spans="1:11" s="229" customFormat="1">
      <c r="A75" s="231"/>
      <c r="B75" s="231"/>
      <c r="C75" s="231"/>
      <c r="D75" s="231"/>
      <c r="E75" s="231"/>
      <c r="F75" s="231"/>
      <c r="G75" s="231"/>
      <c r="H75" s="231"/>
      <c r="I75" s="231"/>
      <c r="J75" s="231"/>
      <c r="K75" s="231"/>
    </row>
    <row r="76" spans="1:11" s="229" customFormat="1">
      <c r="A76" s="231"/>
      <c r="B76" s="231"/>
      <c r="C76" s="231"/>
      <c r="D76" s="231"/>
      <c r="E76" s="231"/>
      <c r="F76" s="231"/>
      <c r="G76" s="231"/>
      <c r="H76" s="231"/>
      <c r="I76" s="231"/>
      <c r="J76" s="231"/>
      <c r="K76" s="231"/>
    </row>
    <row r="77" spans="1:11" s="229" customFormat="1">
      <c r="A77" s="231"/>
      <c r="B77" s="231"/>
      <c r="C77" s="231"/>
      <c r="D77" s="231"/>
      <c r="E77" s="231"/>
      <c r="F77" s="231"/>
      <c r="G77" s="231"/>
      <c r="H77" s="231"/>
      <c r="I77" s="231"/>
      <c r="J77" s="231"/>
      <c r="K77" s="231"/>
    </row>
    <row r="78" spans="1:11" s="229" customFormat="1">
      <c r="A78" s="231"/>
      <c r="B78" s="231"/>
      <c r="C78" s="231"/>
      <c r="D78" s="231"/>
      <c r="E78" s="231"/>
      <c r="F78" s="231"/>
      <c r="G78" s="231"/>
      <c r="H78" s="231"/>
      <c r="I78" s="231"/>
      <c r="J78" s="231"/>
      <c r="K78" s="231"/>
    </row>
    <row r="79" spans="1:11" s="229" customFormat="1">
      <c r="A79" s="231"/>
      <c r="B79" s="231"/>
      <c r="C79" s="231"/>
      <c r="D79" s="231"/>
      <c r="E79" s="231"/>
      <c r="F79" s="231"/>
      <c r="G79" s="231"/>
      <c r="H79" s="231"/>
      <c r="I79" s="231"/>
      <c r="J79" s="231"/>
      <c r="K79" s="231"/>
    </row>
    <row r="80" spans="1:11" s="229" customFormat="1">
      <c r="A80" s="231"/>
      <c r="B80" s="231"/>
      <c r="C80" s="231"/>
      <c r="D80" s="231"/>
      <c r="E80" s="231"/>
      <c r="F80" s="231"/>
      <c r="G80" s="231"/>
      <c r="H80" s="231"/>
      <c r="I80" s="231"/>
      <c r="J80" s="231"/>
      <c r="K80" s="231"/>
    </row>
    <row r="81" spans="1:11" s="229" customFormat="1">
      <c r="A81" s="231"/>
      <c r="B81" s="231"/>
      <c r="C81" s="231"/>
      <c r="D81" s="231"/>
      <c r="E81" s="231"/>
      <c r="F81" s="231"/>
      <c r="G81" s="231"/>
      <c r="H81" s="231"/>
      <c r="I81" s="231"/>
      <c r="J81" s="231"/>
      <c r="K81" s="231"/>
    </row>
    <row r="82" spans="1:11" s="229" customFormat="1">
      <c r="A82" s="231"/>
      <c r="B82" s="231"/>
      <c r="C82" s="231"/>
      <c r="D82" s="231"/>
      <c r="E82" s="231"/>
      <c r="F82" s="231"/>
      <c r="G82" s="231"/>
      <c r="H82" s="231"/>
      <c r="I82" s="231"/>
      <c r="J82" s="231"/>
      <c r="K82" s="231"/>
    </row>
    <row r="83" spans="1:11" s="229" customFormat="1">
      <c r="A83" s="231"/>
      <c r="B83" s="231"/>
      <c r="C83" s="231"/>
      <c r="D83" s="231"/>
      <c r="E83" s="231"/>
      <c r="F83" s="231"/>
      <c r="G83" s="231"/>
      <c r="H83" s="231"/>
      <c r="I83" s="231"/>
      <c r="J83" s="231"/>
      <c r="K83" s="231"/>
    </row>
    <row r="84" spans="1:11" s="229" customFormat="1">
      <c r="A84" s="231"/>
      <c r="B84" s="231"/>
      <c r="C84" s="231"/>
      <c r="D84" s="231"/>
      <c r="E84" s="231"/>
      <c r="F84" s="231"/>
      <c r="G84" s="231"/>
      <c r="H84" s="231"/>
      <c r="I84" s="231"/>
      <c r="J84" s="231"/>
      <c r="K84" s="231"/>
    </row>
    <row r="85" spans="1:11" s="229" customFormat="1">
      <c r="A85" s="231"/>
      <c r="B85" s="231"/>
      <c r="C85" s="231"/>
      <c r="D85" s="231"/>
      <c r="E85" s="231"/>
      <c r="F85" s="231"/>
      <c r="G85" s="231"/>
      <c r="H85" s="231"/>
      <c r="I85" s="231"/>
      <c r="J85" s="231"/>
      <c r="K85" s="231"/>
    </row>
    <row r="86" spans="1:11" s="229" customFormat="1">
      <c r="A86" s="231"/>
      <c r="B86" s="231"/>
      <c r="C86" s="231"/>
      <c r="D86" s="231"/>
      <c r="E86" s="231"/>
      <c r="F86" s="231"/>
      <c r="G86" s="231"/>
      <c r="H86" s="231"/>
      <c r="I86" s="231"/>
      <c r="J86" s="231"/>
      <c r="K86" s="231"/>
    </row>
    <row r="87" spans="1:11" s="229" customFormat="1">
      <c r="A87" s="231"/>
      <c r="B87" s="231"/>
      <c r="C87" s="231"/>
      <c r="D87" s="231"/>
      <c r="E87" s="231"/>
      <c r="F87" s="231"/>
      <c r="G87" s="231"/>
      <c r="H87" s="231"/>
      <c r="I87" s="231"/>
      <c r="J87" s="231"/>
      <c r="K87" s="231"/>
    </row>
    <row r="88" spans="1:11" s="229" customFormat="1">
      <c r="A88" s="231"/>
      <c r="B88" s="231"/>
      <c r="C88" s="231"/>
      <c r="D88" s="231"/>
      <c r="E88" s="231"/>
      <c r="F88" s="231"/>
      <c r="G88" s="231"/>
      <c r="H88" s="231"/>
      <c r="I88" s="231"/>
      <c r="J88" s="231"/>
      <c r="K88" s="231"/>
    </row>
    <row r="89" spans="1:11" s="229" customFormat="1">
      <c r="A89" s="231"/>
      <c r="B89" s="231"/>
      <c r="C89" s="231"/>
      <c r="D89" s="231"/>
      <c r="E89" s="231"/>
      <c r="F89" s="231"/>
      <c r="G89" s="231"/>
      <c r="H89" s="231"/>
      <c r="I89" s="231"/>
      <c r="J89" s="231"/>
      <c r="K89" s="231"/>
    </row>
    <row r="90" spans="1:11" s="229" customFormat="1">
      <c r="A90" s="231"/>
      <c r="B90" s="231"/>
      <c r="C90" s="231"/>
      <c r="D90" s="231"/>
      <c r="E90" s="231"/>
      <c r="F90" s="231"/>
      <c r="G90" s="231"/>
      <c r="H90" s="231"/>
      <c r="I90" s="231"/>
      <c r="J90" s="231"/>
      <c r="K90" s="231"/>
    </row>
    <row r="91" spans="1:11" s="229" customFormat="1">
      <c r="A91" s="231"/>
      <c r="B91" s="231"/>
      <c r="C91" s="231"/>
      <c r="D91" s="231"/>
      <c r="E91" s="231"/>
      <c r="F91" s="231"/>
      <c r="G91" s="231"/>
      <c r="H91" s="231"/>
      <c r="I91" s="231"/>
      <c r="J91" s="231"/>
      <c r="K91" s="231"/>
    </row>
    <row r="92" spans="1:11" s="229" customFormat="1">
      <c r="A92" s="231"/>
      <c r="B92" s="231"/>
      <c r="C92" s="231"/>
      <c r="D92" s="231"/>
      <c r="E92" s="231"/>
      <c r="F92" s="231"/>
      <c r="G92" s="231"/>
      <c r="H92" s="231"/>
      <c r="I92" s="231"/>
      <c r="J92" s="231"/>
      <c r="K92" s="231"/>
    </row>
    <row r="93" spans="1:11" s="229" customFormat="1">
      <c r="A93" s="231"/>
      <c r="B93" s="231"/>
      <c r="C93" s="231"/>
      <c r="D93" s="231"/>
      <c r="E93" s="231"/>
      <c r="F93" s="231"/>
      <c r="G93" s="231"/>
      <c r="H93" s="231"/>
      <c r="I93" s="231"/>
      <c r="J93" s="231"/>
      <c r="K93" s="231"/>
    </row>
    <row r="94" spans="1:11" s="229" customFormat="1">
      <c r="A94" s="231"/>
      <c r="B94" s="231"/>
      <c r="C94" s="231"/>
      <c r="D94" s="231"/>
      <c r="E94" s="231"/>
      <c r="F94" s="231"/>
      <c r="G94" s="231"/>
      <c r="H94" s="231"/>
      <c r="I94" s="231"/>
      <c r="J94" s="231"/>
      <c r="K94" s="231"/>
    </row>
    <row r="95" spans="1:11" s="229" customFormat="1">
      <c r="A95" s="231"/>
      <c r="B95" s="231"/>
      <c r="C95" s="231"/>
      <c r="D95" s="231"/>
      <c r="E95" s="231"/>
      <c r="F95" s="231"/>
      <c r="G95" s="231"/>
      <c r="H95" s="231"/>
      <c r="I95" s="231"/>
      <c r="J95" s="231"/>
      <c r="K95" s="231"/>
    </row>
    <row r="96" spans="1:11" s="229" customFormat="1">
      <c r="A96" s="231"/>
      <c r="B96" s="231"/>
      <c r="C96" s="231"/>
      <c r="D96" s="231"/>
      <c r="E96" s="231"/>
      <c r="F96" s="231"/>
      <c r="G96" s="231"/>
      <c r="H96" s="231"/>
      <c r="I96" s="231"/>
      <c r="J96" s="231"/>
      <c r="K96" s="231"/>
    </row>
    <row r="97" spans="1:11" s="229" customFormat="1">
      <c r="A97" s="231"/>
      <c r="B97" s="231"/>
      <c r="C97" s="231"/>
      <c r="D97" s="231"/>
      <c r="E97" s="231"/>
      <c r="F97" s="231"/>
      <c r="G97" s="231"/>
      <c r="H97" s="231"/>
      <c r="I97" s="231"/>
      <c r="J97" s="231"/>
      <c r="K97" s="231"/>
    </row>
    <row r="98" spans="1:11" s="229" customFormat="1">
      <c r="A98" s="231"/>
      <c r="B98" s="231"/>
      <c r="C98" s="231"/>
      <c r="D98" s="231"/>
      <c r="E98" s="231"/>
      <c r="F98" s="231"/>
      <c r="G98" s="231"/>
      <c r="H98" s="231"/>
      <c r="I98" s="231"/>
      <c r="J98" s="231"/>
      <c r="K98" s="231"/>
    </row>
    <row r="99" spans="1:11" s="229" customFormat="1">
      <c r="A99" s="231"/>
      <c r="B99" s="231"/>
      <c r="C99" s="231"/>
      <c r="D99" s="231"/>
      <c r="E99" s="231"/>
      <c r="F99" s="231"/>
      <c r="G99" s="231"/>
      <c r="H99" s="231"/>
      <c r="I99" s="231"/>
      <c r="J99" s="231"/>
      <c r="K99" s="231"/>
    </row>
    <row r="100" spans="1:11" s="229" customFormat="1">
      <c r="A100" s="231"/>
      <c r="B100" s="231"/>
      <c r="C100" s="231"/>
      <c r="D100" s="231"/>
      <c r="E100" s="231"/>
      <c r="F100" s="231"/>
      <c r="G100" s="231"/>
      <c r="H100" s="231"/>
      <c r="I100" s="231"/>
      <c r="J100" s="231"/>
      <c r="K100" s="231"/>
    </row>
    <row r="101" spans="1:11" s="229" customFormat="1">
      <c r="A101" s="231"/>
      <c r="B101" s="231"/>
      <c r="C101" s="231"/>
      <c r="D101" s="231"/>
      <c r="E101" s="231"/>
      <c r="F101" s="231"/>
      <c r="G101" s="231"/>
      <c r="H101" s="231"/>
      <c r="I101" s="231"/>
      <c r="J101" s="231"/>
      <c r="K101" s="231"/>
    </row>
    <row r="102" spans="1:11" s="229" customFormat="1">
      <c r="A102" s="231"/>
      <c r="B102" s="231"/>
      <c r="C102" s="231"/>
      <c r="D102" s="231"/>
      <c r="E102" s="231"/>
      <c r="F102" s="231"/>
      <c r="G102" s="231"/>
      <c r="H102" s="231"/>
      <c r="I102" s="231"/>
      <c r="J102" s="231"/>
      <c r="K102" s="231"/>
    </row>
    <row r="103" spans="1:11" s="229" customFormat="1">
      <c r="A103" s="231"/>
      <c r="B103" s="231"/>
      <c r="C103" s="231"/>
      <c r="D103" s="231"/>
      <c r="E103" s="231"/>
      <c r="F103" s="231"/>
      <c r="G103" s="231"/>
      <c r="H103" s="231"/>
      <c r="I103" s="231"/>
      <c r="J103" s="231"/>
      <c r="K103" s="231"/>
    </row>
    <row r="104" spans="1:11" s="229" customFormat="1">
      <c r="A104" s="231"/>
      <c r="B104" s="231"/>
      <c r="C104" s="231"/>
      <c r="D104" s="231"/>
      <c r="E104" s="231"/>
      <c r="F104" s="231"/>
      <c r="G104" s="231"/>
      <c r="H104" s="231"/>
      <c r="I104" s="231"/>
      <c r="J104" s="231"/>
      <c r="K104" s="231"/>
    </row>
    <row r="105" spans="1:11" s="229" customFormat="1">
      <c r="A105" s="231"/>
      <c r="B105" s="231"/>
      <c r="C105" s="231"/>
      <c r="D105" s="231"/>
      <c r="E105" s="231"/>
      <c r="F105" s="231"/>
      <c r="G105" s="231"/>
      <c r="H105" s="231"/>
      <c r="I105" s="231"/>
      <c r="J105" s="231"/>
      <c r="K105" s="231"/>
    </row>
    <row r="106" spans="1:11" s="229" customFormat="1">
      <c r="A106" s="231"/>
      <c r="B106" s="231"/>
      <c r="C106" s="231"/>
      <c r="D106" s="231"/>
      <c r="E106" s="231"/>
      <c r="F106" s="231"/>
      <c r="G106" s="231"/>
      <c r="H106" s="231"/>
      <c r="I106" s="231"/>
      <c r="J106" s="231"/>
      <c r="K106" s="231"/>
    </row>
    <row r="107" spans="1:11" s="229" customFormat="1">
      <c r="A107" s="231"/>
      <c r="B107" s="231"/>
      <c r="C107" s="231"/>
      <c r="D107" s="231"/>
      <c r="E107" s="231"/>
      <c r="F107" s="231"/>
      <c r="G107" s="231"/>
      <c r="H107" s="231"/>
      <c r="I107" s="231"/>
      <c r="J107" s="231"/>
      <c r="K107" s="231"/>
    </row>
    <row r="108" spans="1:11" s="229" customFormat="1">
      <c r="A108" s="231"/>
      <c r="B108" s="231"/>
      <c r="C108" s="231"/>
      <c r="D108" s="231"/>
      <c r="E108" s="231"/>
      <c r="F108" s="231"/>
      <c r="G108" s="231"/>
      <c r="H108" s="231"/>
      <c r="I108" s="231"/>
      <c r="J108" s="231"/>
      <c r="K108" s="231"/>
    </row>
    <row r="109" spans="1:11" s="229" customFormat="1">
      <c r="A109" s="231"/>
      <c r="B109" s="231"/>
      <c r="C109" s="231"/>
      <c r="D109" s="231"/>
      <c r="E109" s="231"/>
      <c r="F109" s="231"/>
      <c r="G109" s="231"/>
      <c r="H109" s="231"/>
      <c r="I109" s="231"/>
      <c r="J109" s="231"/>
      <c r="K109" s="231"/>
    </row>
    <row r="110" spans="1:11" s="229" customFormat="1">
      <c r="A110" s="231"/>
      <c r="B110" s="231"/>
      <c r="C110" s="231"/>
      <c r="D110" s="231"/>
      <c r="E110" s="231"/>
      <c r="F110" s="231"/>
      <c r="G110" s="231"/>
      <c r="H110" s="231"/>
      <c r="I110" s="231"/>
      <c r="J110" s="231"/>
      <c r="K110" s="231"/>
    </row>
    <row r="111" spans="1:11" s="229" customFormat="1">
      <c r="A111" s="231"/>
      <c r="B111" s="231"/>
      <c r="C111" s="231"/>
      <c r="D111" s="231"/>
      <c r="E111" s="231"/>
      <c r="F111" s="231"/>
      <c r="G111" s="231"/>
      <c r="H111" s="231"/>
      <c r="I111" s="231"/>
      <c r="J111" s="231"/>
      <c r="K111" s="231"/>
    </row>
    <row r="112" spans="1:11" s="229" customFormat="1">
      <c r="A112" s="231"/>
      <c r="B112" s="231"/>
      <c r="C112" s="231"/>
      <c r="D112" s="231"/>
      <c r="E112" s="231"/>
      <c r="F112" s="231"/>
      <c r="G112" s="231"/>
      <c r="H112" s="231"/>
      <c r="I112" s="231"/>
      <c r="J112" s="231"/>
      <c r="K112" s="231"/>
    </row>
    <row r="113" spans="1:11" s="229" customFormat="1">
      <c r="A113" s="231"/>
      <c r="B113" s="231"/>
      <c r="C113" s="231"/>
      <c r="D113" s="231"/>
      <c r="E113" s="231"/>
      <c r="F113" s="231"/>
      <c r="G113" s="231"/>
      <c r="H113" s="231"/>
      <c r="I113" s="231"/>
      <c r="J113" s="231"/>
      <c r="K113" s="231"/>
    </row>
    <row r="114" spans="1:11" s="229" customFormat="1">
      <c r="A114" s="231"/>
      <c r="B114" s="231"/>
      <c r="C114" s="231"/>
      <c r="D114" s="231"/>
      <c r="E114" s="231"/>
      <c r="F114" s="231"/>
      <c r="G114" s="231"/>
      <c r="H114" s="231"/>
      <c r="I114" s="231"/>
      <c r="J114" s="231"/>
      <c r="K114" s="231"/>
    </row>
    <row r="115" spans="1:11" s="229" customFormat="1" ht="15" customHeight="1">
      <c r="A115" s="231"/>
      <c r="B115" s="231"/>
      <c r="C115" s="231"/>
      <c r="D115" s="231"/>
      <c r="E115" s="231"/>
      <c r="F115" s="231"/>
      <c r="G115" s="231"/>
      <c r="H115" s="231"/>
      <c r="I115" s="231"/>
      <c r="J115" s="231"/>
      <c r="K115" s="231"/>
    </row>
    <row r="116" spans="1:11" s="229" customFormat="1">
      <c r="A116" s="231"/>
      <c r="B116" s="231"/>
      <c r="C116" s="231"/>
      <c r="D116" s="231"/>
      <c r="E116" s="231"/>
      <c r="F116" s="231"/>
      <c r="G116" s="231"/>
      <c r="H116" s="231"/>
      <c r="I116" s="231"/>
      <c r="J116" s="231"/>
      <c r="K116" s="231"/>
    </row>
    <row r="117" spans="1:11" s="229" customFormat="1">
      <c r="A117" s="231"/>
      <c r="B117" s="231"/>
      <c r="C117" s="231"/>
      <c r="D117" s="231"/>
      <c r="E117" s="231"/>
      <c r="F117" s="231"/>
      <c r="G117" s="231"/>
      <c r="H117" s="231"/>
      <c r="I117" s="231"/>
      <c r="J117" s="231"/>
      <c r="K117" s="231"/>
    </row>
    <row r="118" spans="1:11" s="229" customFormat="1">
      <c r="A118" s="231"/>
      <c r="B118" s="231"/>
      <c r="C118" s="231"/>
      <c r="D118" s="231"/>
      <c r="E118" s="231"/>
      <c r="F118" s="231"/>
      <c r="G118" s="231"/>
      <c r="H118" s="231"/>
      <c r="I118" s="231"/>
      <c r="J118" s="231"/>
      <c r="K118" s="231"/>
    </row>
    <row r="119" spans="1:11" s="229" customFormat="1">
      <c r="A119" s="231"/>
      <c r="B119" s="231"/>
      <c r="C119" s="231"/>
      <c r="D119" s="231"/>
      <c r="E119" s="231"/>
      <c r="F119" s="231"/>
      <c r="G119" s="231"/>
      <c r="H119" s="231"/>
      <c r="I119" s="231"/>
      <c r="J119" s="231"/>
      <c r="K119" s="231"/>
    </row>
    <row r="120" spans="1:11" s="229" customFormat="1">
      <c r="A120" s="231"/>
      <c r="B120" s="231"/>
      <c r="C120" s="231"/>
      <c r="D120" s="231"/>
      <c r="E120" s="231"/>
      <c r="F120" s="231"/>
      <c r="G120" s="231"/>
      <c r="H120" s="231"/>
      <c r="I120" s="231"/>
      <c r="J120" s="231"/>
      <c r="K120" s="231"/>
    </row>
    <row r="121" spans="1:11" s="229" customFormat="1">
      <c r="A121" s="231"/>
      <c r="B121" s="231"/>
      <c r="C121" s="231"/>
      <c r="D121" s="231"/>
      <c r="E121" s="231"/>
      <c r="F121" s="231"/>
      <c r="G121" s="231"/>
      <c r="H121" s="231"/>
      <c r="I121" s="231"/>
      <c r="J121" s="231"/>
      <c r="K121" s="231"/>
    </row>
    <row r="122" spans="1:11" s="229" customFormat="1">
      <c r="A122" s="231"/>
      <c r="B122" s="231"/>
      <c r="C122" s="231"/>
      <c r="D122" s="231"/>
      <c r="E122" s="231"/>
      <c r="F122" s="231"/>
      <c r="G122" s="231"/>
      <c r="H122" s="231"/>
      <c r="I122" s="231"/>
      <c r="J122" s="231"/>
      <c r="K122" s="231"/>
    </row>
    <row r="123" spans="1:11" s="229" customFormat="1">
      <c r="A123" s="231"/>
      <c r="B123" s="231"/>
      <c r="C123" s="231"/>
      <c r="D123" s="231"/>
      <c r="E123" s="231"/>
      <c r="F123" s="231"/>
      <c r="G123" s="231"/>
      <c r="H123" s="231"/>
      <c r="I123" s="231"/>
      <c r="J123" s="231"/>
      <c r="K123" s="231"/>
    </row>
    <row r="124" spans="1:11" s="229" customFormat="1">
      <c r="A124" s="231"/>
      <c r="B124" s="231"/>
      <c r="C124" s="231"/>
      <c r="D124" s="231"/>
      <c r="E124" s="231"/>
      <c r="F124" s="231"/>
      <c r="G124" s="231"/>
      <c r="H124" s="231"/>
      <c r="I124" s="231"/>
      <c r="J124" s="231"/>
      <c r="K124" s="231"/>
    </row>
    <row r="125" spans="1:11" s="229" customFormat="1">
      <c r="A125" s="231"/>
      <c r="B125" s="231"/>
      <c r="C125" s="231"/>
      <c r="D125" s="231"/>
      <c r="E125" s="231"/>
      <c r="F125" s="231"/>
      <c r="G125" s="231"/>
      <c r="H125" s="231"/>
      <c r="I125" s="231"/>
      <c r="J125" s="231"/>
      <c r="K125" s="231"/>
    </row>
    <row r="126" spans="1:11" s="229" customFormat="1">
      <c r="A126" s="231"/>
      <c r="B126" s="231"/>
      <c r="C126" s="231"/>
      <c r="D126" s="231"/>
      <c r="E126" s="231"/>
      <c r="F126" s="231"/>
      <c r="G126" s="231"/>
      <c r="H126" s="231"/>
      <c r="I126" s="231"/>
      <c r="J126" s="231"/>
      <c r="K126" s="231"/>
    </row>
    <row r="127" spans="1:11" s="229" customFormat="1">
      <c r="A127" s="231"/>
      <c r="B127" s="231"/>
      <c r="C127" s="231"/>
      <c r="D127" s="231"/>
      <c r="E127" s="231"/>
      <c r="F127" s="231"/>
      <c r="G127" s="231"/>
      <c r="H127" s="231"/>
      <c r="I127" s="231"/>
      <c r="J127" s="231"/>
      <c r="K127" s="231"/>
    </row>
    <row r="128" spans="1:11" s="229" customFormat="1">
      <c r="A128" s="231"/>
      <c r="B128" s="231"/>
      <c r="C128" s="231"/>
      <c r="D128" s="231"/>
      <c r="E128" s="231"/>
      <c r="F128" s="231"/>
      <c r="G128" s="231"/>
      <c r="H128" s="231"/>
      <c r="I128" s="231"/>
      <c r="J128" s="231"/>
      <c r="K128" s="231"/>
    </row>
    <row r="129" spans="1:11" s="229" customFormat="1">
      <c r="A129" s="231"/>
      <c r="B129" s="231"/>
      <c r="C129" s="231"/>
      <c r="D129" s="231"/>
      <c r="E129" s="231"/>
      <c r="F129" s="231"/>
      <c r="G129" s="231"/>
      <c r="H129" s="231"/>
      <c r="I129" s="231"/>
      <c r="J129" s="231"/>
      <c r="K129" s="231"/>
    </row>
    <row r="130" spans="1:11" s="229" customFormat="1">
      <c r="A130" s="231"/>
      <c r="B130" s="231"/>
      <c r="C130" s="231"/>
      <c r="D130" s="231"/>
      <c r="E130" s="231"/>
      <c r="F130" s="231"/>
      <c r="G130" s="231"/>
      <c r="H130" s="231"/>
      <c r="I130" s="231"/>
      <c r="J130" s="231"/>
      <c r="K130" s="231"/>
    </row>
    <row r="131" spans="1:11" s="229" customFormat="1">
      <c r="A131" s="231"/>
      <c r="B131" s="231"/>
      <c r="C131" s="231"/>
      <c r="D131" s="231"/>
      <c r="E131" s="231"/>
      <c r="F131" s="231"/>
      <c r="G131" s="231"/>
      <c r="H131" s="231"/>
      <c r="I131" s="231"/>
      <c r="J131" s="231"/>
      <c r="K131" s="231"/>
    </row>
    <row r="132" spans="1:11" s="229" customFormat="1">
      <c r="A132" s="231"/>
      <c r="B132" s="231"/>
      <c r="C132" s="231"/>
      <c r="D132" s="231"/>
      <c r="E132" s="231"/>
      <c r="F132" s="231"/>
      <c r="G132" s="231"/>
      <c r="H132" s="231"/>
      <c r="I132" s="231"/>
      <c r="J132" s="231"/>
      <c r="K132" s="231"/>
    </row>
    <row r="133" spans="1:11" s="229" customFormat="1">
      <c r="A133" s="231"/>
      <c r="B133" s="231"/>
      <c r="C133" s="231"/>
      <c r="D133" s="231"/>
      <c r="E133" s="231"/>
      <c r="F133" s="231"/>
      <c r="G133" s="231"/>
      <c r="H133" s="231"/>
      <c r="I133" s="231"/>
      <c r="J133" s="231"/>
      <c r="K133" s="231"/>
    </row>
    <row r="134" spans="1:11" s="229" customFormat="1">
      <c r="A134" s="231"/>
      <c r="B134" s="231"/>
      <c r="C134" s="231"/>
      <c r="D134" s="231"/>
      <c r="E134" s="231"/>
      <c r="F134" s="231"/>
      <c r="G134" s="231"/>
      <c r="H134" s="231"/>
      <c r="I134" s="231"/>
      <c r="J134" s="231"/>
      <c r="K134" s="231"/>
    </row>
    <row r="135" spans="1:11" s="229" customFormat="1">
      <c r="A135" s="231"/>
      <c r="B135" s="231"/>
      <c r="C135" s="231"/>
      <c r="D135" s="231"/>
      <c r="E135" s="231"/>
      <c r="F135" s="231"/>
      <c r="G135" s="231"/>
      <c r="H135" s="231"/>
      <c r="I135" s="231"/>
      <c r="J135" s="231"/>
      <c r="K135" s="231"/>
    </row>
    <row r="136" spans="1:11" s="229" customFormat="1">
      <c r="A136" s="231"/>
      <c r="B136" s="231"/>
      <c r="C136" s="231"/>
      <c r="D136" s="231"/>
      <c r="E136" s="231"/>
      <c r="F136" s="231"/>
      <c r="G136" s="231"/>
      <c r="H136" s="231"/>
      <c r="I136" s="231"/>
      <c r="J136" s="231"/>
      <c r="K136" s="231"/>
    </row>
    <row r="137" spans="1:11" s="229" customFormat="1">
      <c r="A137" s="231"/>
      <c r="B137" s="231"/>
      <c r="C137" s="231"/>
      <c r="D137" s="231"/>
      <c r="E137" s="231"/>
      <c r="F137" s="231"/>
      <c r="G137" s="231"/>
      <c r="H137" s="231"/>
      <c r="I137" s="231"/>
      <c r="J137" s="231"/>
      <c r="K137" s="231"/>
    </row>
    <row r="138" spans="1:11" s="229" customFormat="1">
      <c r="A138" s="231"/>
      <c r="B138" s="231"/>
      <c r="C138" s="231"/>
      <c r="D138" s="231"/>
      <c r="E138" s="231"/>
      <c r="F138" s="231"/>
      <c r="G138" s="231"/>
      <c r="H138" s="231"/>
      <c r="I138" s="231"/>
      <c r="J138" s="231"/>
      <c r="K138" s="231"/>
    </row>
    <row r="139" spans="1:11" s="229" customFormat="1">
      <c r="A139" s="231"/>
      <c r="B139" s="231"/>
      <c r="C139" s="231"/>
      <c r="D139" s="231"/>
      <c r="E139" s="231"/>
      <c r="F139" s="231"/>
      <c r="G139" s="231"/>
      <c r="H139" s="231"/>
      <c r="I139" s="231"/>
      <c r="J139" s="231"/>
      <c r="K139" s="231"/>
    </row>
    <row r="140" spans="1:11" s="229" customFormat="1">
      <c r="A140" s="231"/>
      <c r="B140" s="231"/>
      <c r="C140" s="231"/>
      <c r="D140" s="231"/>
      <c r="E140" s="231"/>
      <c r="F140" s="231"/>
      <c r="G140" s="231"/>
      <c r="H140" s="231"/>
      <c r="I140" s="231"/>
      <c r="J140" s="231"/>
      <c r="K140" s="231"/>
    </row>
    <row r="141" spans="1:11" s="229" customFormat="1">
      <c r="A141" s="231"/>
      <c r="B141" s="231"/>
      <c r="C141" s="231"/>
      <c r="D141" s="231"/>
      <c r="E141" s="231"/>
      <c r="F141" s="231"/>
      <c r="G141" s="231"/>
      <c r="H141" s="231"/>
      <c r="I141" s="231"/>
      <c r="J141" s="231"/>
      <c r="K141" s="231"/>
    </row>
    <row r="142" spans="1:11" s="229" customFormat="1">
      <c r="A142" s="231"/>
      <c r="B142" s="231"/>
      <c r="C142" s="231"/>
      <c r="D142" s="231"/>
      <c r="E142" s="231"/>
      <c r="F142" s="231"/>
      <c r="G142" s="231"/>
      <c r="H142" s="231"/>
      <c r="I142" s="231"/>
      <c r="J142" s="231"/>
      <c r="K142" s="231"/>
    </row>
    <row r="143" spans="1:11" s="229" customFormat="1">
      <c r="A143" s="231"/>
      <c r="B143" s="231"/>
      <c r="C143" s="231"/>
      <c r="D143" s="231"/>
      <c r="E143" s="231"/>
      <c r="F143" s="231"/>
      <c r="G143" s="231"/>
      <c r="H143" s="231"/>
      <c r="I143" s="231"/>
      <c r="J143" s="231"/>
      <c r="K143" s="231"/>
    </row>
    <row r="144" spans="1:11" s="229" customFormat="1">
      <c r="A144" s="231"/>
      <c r="B144" s="231"/>
      <c r="C144" s="231"/>
      <c r="D144" s="231"/>
      <c r="E144" s="231"/>
      <c r="F144" s="231"/>
      <c r="G144" s="231"/>
      <c r="H144" s="231"/>
      <c r="I144" s="231"/>
      <c r="J144" s="231"/>
      <c r="K144" s="231"/>
    </row>
    <row r="145" spans="1:11" s="229" customFormat="1">
      <c r="A145" s="231"/>
      <c r="B145" s="231"/>
      <c r="C145" s="231"/>
      <c r="D145" s="231"/>
      <c r="E145" s="231"/>
      <c r="F145" s="231"/>
      <c r="G145" s="231"/>
      <c r="H145" s="231"/>
      <c r="I145" s="231"/>
      <c r="J145" s="231"/>
      <c r="K145" s="231"/>
    </row>
    <row r="146" spans="1:11" s="229" customFormat="1">
      <c r="A146" s="231"/>
      <c r="B146" s="231"/>
      <c r="C146" s="231"/>
      <c r="D146" s="231"/>
      <c r="E146" s="231"/>
      <c r="F146" s="231"/>
      <c r="G146" s="231"/>
      <c r="H146" s="231"/>
      <c r="I146" s="231"/>
      <c r="J146" s="231"/>
      <c r="K146" s="231"/>
    </row>
    <row r="147" spans="1:11" s="229" customFormat="1">
      <c r="A147" s="231"/>
      <c r="B147" s="231"/>
      <c r="C147" s="231"/>
      <c r="D147" s="231"/>
      <c r="E147" s="231"/>
      <c r="F147" s="231"/>
      <c r="G147" s="231"/>
      <c r="H147" s="231"/>
      <c r="I147" s="231"/>
      <c r="J147" s="231"/>
      <c r="K147" s="231"/>
    </row>
    <row r="148" spans="1:11" s="229" customFormat="1">
      <c r="A148" s="231"/>
      <c r="B148" s="231"/>
      <c r="C148" s="231"/>
      <c r="D148" s="231"/>
      <c r="E148" s="231"/>
      <c r="F148" s="231"/>
      <c r="G148" s="231"/>
      <c r="H148" s="231"/>
      <c r="I148" s="231"/>
      <c r="J148" s="231"/>
      <c r="K148" s="231"/>
    </row>
    <row r="149" spans="1:11" s="229" customFormat="1">
      <c r="A149" s="231"/>
      <c r="B149" s="231"/>
      <c r="C149" s="231"/>
      <c r="D149" s="231"/>
      <c r="E149" s="231"/>
      <c r="F149" s="231"/>
      <c r="G149" s="231"/>
      <c r="H149" s="231"/>
      <c r="I149" s="231"/>
      <c r="J149" s="231"/>
      <c r="K149" s="231"/>
    </row>
    <row r="150" spans="1:11" s="229" customFormat="1">
      <c r="A150" s="231"/>
      <c r="B150" s="231"/>
      <c r="C150" s="231"/>
      <c r="D150" s="231"/>
      <c r="E150" s="231"/>
      <c r="F150" s="231"/>
      <c r="G150" s="231"/>
      <c r="H150" s="231"/>
      <c r="I150" s="231"/>
      <c r="J150" s="231"/>
      <c r="K150" s="231"/>
    </row>
    <row r="151" spans="1:11" s="229" customFormat="1">
      <c r="A151" s="231"/>
      <c r="B151" s="231"/>
      <c r="C151" s="231"/>
      <c r="D151" s="231"/>
      <c r="E151" s="231"/>
      <c r="F151" s="231"/>
      <c r="G151" s="231"/>
      <c r="H151" s="231"/>
      <c r="I151" s="231"/>
      <c r="J151" s="231"/>
      <c r="K151" s="231"/>
    </row>
    <row r="152" spans="1:11" s="229" customFormat="1">
      <c r="A152" s="231"/>
      <c r="B152" s="231"/>
      <c r="C152" s="231"/>
      <c r="D152" s="231"/>
      <c r="E152" s="231"/>
      <c r="F152" s="231"/>
      <c r="G152" s="231"/>
      <c r="H152" s="231"/>
      <c r="I152" s="231"/>
      <c r="J152" s="231"/>
      <c r="K152" s="231"/>
    </row>
    <row r="153" spans="1:11" s="229" customFormat="1">
      <c r="A153" s="231"/>
      <c r="B153" s="231"/>
      <c r="C153" s="231"/>
      <c r="D153" s="231"/>
      <c r="E153" s="231"/>
      <c r="F153" s="231"/>
      <c r="G153" s="231"/>
      <c r="H153" s="231"/>
      <c r="I153" s="231"/>
      <c r="J153" s="231"/>
      <c r="K153" s="231"/>
    </row>
    <row r="154" spans="1:11" s="229" customFormat="1">
      <c r="A154" s="231"/>
      <c r="B154" s="231"/>
      <c r="C154" s="231"/>
      <c r="D154" s="231"/>
      <c r="E154" s="231"/>
      <c r="F154" s="231"/>
      <c r="G154" s="231"/>
      <c r="H154" s="231"/>
      <c r="I154" s="231"/>
      <c r="J154" s="231"/>
      <c r="K154" s="231"/>
    </row>
    <row r="155" spans="1:11" s="229" customFormat="1">
      <c r="A155" s="231"/>
      <c r="B155" s="231"/>
      <c r="C155" s="231"/>
      <c r="D155" s="231"/>
      <c r="E155" s="231"/>
      <c r="F155" s="231"/>
      <c r="G155" s="231"/>
      <c r="H155" s="231"/>
      <c r="I155" s="231"/>
      <c r="J155" s="231"/>
      <c r="K155" s="231"/>
    </row>
    <row r="156" spans="1:11" s="229" customFormat="1">
      <c r="A156" s="231"/>
      <c r="B156" s="231"/>
      <c r="C156" s="231"/>
      <c r="D156" s="231"/>
      <c r="E156" s="231"/>
      <c r="F156" s="231"/>
      <c r="G156" s="231"/>
      <c r="H156" s="231"/>
      <c r="I156" s="231"/>
      <c r="J156" s="231"/>
      <c r="K156" s="231"/>
    </row>
    <row r="157" spans="1:11" s="229" customFormat="1">
      <c r="A157" s="231"/>
      <c r="B157" s="231"/>
      <c r="C157" s="231"/>
      <c r="D157" s="231"/>
      <c r="E157" s="231"/>
      <c r="F157" s="231"/>
      <c r="G157" s="231"/>
      <c r="H157" s="231"/>
      <c r="I157" s="231"/>
      <c r="J157" s="231"/>
      <c r="K157" s="231"/>
    </row>
    <row r="158" spans="1:11" s="229" customFormat="1">
      <c r="A158" s="231"/>
      <c r="B158" s="231"/>
      <c r="C158" s="231"/>
      <c r="D158" s="231"/>
      <c r="E158" s="231"/>
      <c r="F158" s="231"/>
      <c r="G158" s="231"/>
      <c r="H158" s="231"/>
      <c r="I158" s="231"/>
      <c r="J158" s="231"/>
      <c r="K158" s="231"/>
    </row>
    <row r="159" spans="1:11" s="229" customFormat="1">
      <c r="A159" s="231"/>
      <c r="B159" s="231"/>
      <c r="C159" s="231"/>
      <c r="D159" s="231"/>
      <c r="E159" s="231"/>
      <c r="F159" s="231"/>
      <c r="G159" s="231"/>
      <c r="H159" s="231"/>
      <c r="I159" s="231"/>
      <c r="J159" s="231"/>
      <c r="K159" s="231"/>
    </row>
    <row r="160" spans="1:11" s="229" customFormat="1">
      <c r="A160" s="231"/>
      <c r="B160" s="231"/>
      <c r="C160" s="231"/>
      <c r="D160" s="231"/>
      <c r="E160" s="231"/>
      <c r="F160" s="231"/>
      <c r="G160" s="231"/>
      <c r="H160" s="231"/>
      <c r="I160" s="231"/>
      <c r="J160" s="231"/>
      <c r="K160" s="231"/>
    </row>
    <row r="161" spans="1:12" s="229" customFormat="1">
      <c r="A161" s="231"/>
      <c r="B161" s="231"/>
      <c r="C161" s="231"/>
      <c r="D161" s="231"/>
      <c r="E161" s="231"/>
      <c r="F161" s="231"/>
      <c r="G161" s="231"/>
      <c r="H161" s="231"/>
      <c r="I161" s="231"/>
      <c r="J161" s="231"/>
      <c r="K161" s="231"/>
    </row>
    <row r="162" spans="1:12" s="229" customFormat="1">
      <c r="A162" s="231"/>
      <c r="B162" s="231"/>
      <c r="C162" s="231"/>
      <c r="D162" s="231"/>
      <c r="E162" s="231"/>
      <c r="F162" s="231"/>
      <c r="G162" s="231"/>
      <c r="H162" s="231"/>
      <c r="I162" s="231"/>
      <c r="J162" s="231"/>
      <c r="K162" s="231"/>
    </row>
    <row r="163" spans="1:12" s="229" customFormat="1" ht="25.5" customHeight="1">
      <c r="A163" s="231"/>
      <c r="B163" s="231"/>
      <c r="C163" s="231"/>
      <c r="D163" s="231"/>
      <c r="E163" s="231"/>
      <c r="F163" s="231"/>
      <c r="G163" s="231"/>
      <c r="H163" s="231"/>
      <c r="I163" s="231"/>
      <c r="J163" s="231"/>
      <c r="K163" s="231"/>
    </row>
    <row r="164" spans="1:12" s="229" customFormat="1">
      <c r="A164" s="231"/>
      <c r="B164" s="231"/>
      <c r="C164" s="231"/>
      <c r="D164" s="231"/>
      <c r="E164" s="231"/>
      <c r="F164" s="231"/>
      <c r="G164" s="231"/>
      <c r="H164" s="231"/>
      <c r="I164" s="231"/>
      <c r="J164" s="231"/>
      <c r="K164" s="231"/>
    </row>
    <row r="165" spans="1:12" s="229" customFormat="1">
      <c r="A165" s="231"/>
      <c r="B165" s="231"/>
      <c r="C165" s="231"/>
      <c r="D165" s="231"/>
      <c r="E165" s="231"/>
      <c r="F165" s="231"/>
      <c r="G165" s="231"/>
      <c r="H165" s="231"/>
      <c r="I165" s="231"/>
      <c r="J165" s="231"/>
      <c r="K165" s="231"/>
    </row>
    <row r="166" spans="1:12" s="229" customFormat="1">
      <c r="A166" s="231"/>
      <c r="B166" s="231"/>
      <c r="C166" s="231"/>
      <c r="D166" s="231"/>
      <c r="E166" s="231"/>
      <c r="F166" s="231"/>
      <c r="G166" s="231"/>
      <c r="H166" s="231"/>
      <c r="I166" s="231"/>
      <c r="J166" s="231"/>
      <c r="K166" s="231"/>
    </row>
    <row r="167" spans="1:12" s="229" customFormat="1">
      <c r="A167" s="231"/>
      <c r="B167" s="231"/>
      <c r="C167" s="231"/>
      <c r="D167" s="231"/>
      <c r="E167" s="231"/>
      <c r="F167" s="231"/>
      <c r="G167" s="231"/>
      <c r="H167" s="231"/>
      <c r="I167" s="231"/>
      <c r="J167" s="231"/>
      <c r="K167" s="231"/>
    </row>
    <row r="168" spans="1:12" s="229" customFormat="1">
      <c r="A168" s="231"/>
      <c r="B168" s="231"/>
      <c r="C168" s="231"/>
      <c r="D168" s="231"/>
      <c r="E168" s="231"/>
      <c r="F168" s="231"/>
      <c r="G168" s="231"/>
      <c r="H168" s="231"/>
      <c r="I168" s="231"/>
      <c r="J168" s="231"/>
      <c r="K168" s="231"/>
    </row>
    <row r="169" spans="1:12" s="229" customFormat="1">
      <c r="A169" s="231"/>
      <c r="B169" s="231"/>
      <c r="C169" s="231"/>
      <c r="D169" s="231"/>
      <c r="E169" s="231"/>
      <c r="F169" s="231"/>
      <c r="G169" s="231"/>
      <c r="H169" s="231"/>
      <c r="I169" s="231"/>
      <c r="J169" s="231"/>
      <c r="K169" s="231"/>
    </row>
    <row r="170" spans="1:12" s="229" customFormat="1">
      <c r="A170" s="231"/>
      <c r="B170" s="231"/>
      <c r="C170" s="231"/>
      <c r="D170" s="231"/>
      <c r="E170" s="231"/>
      <c r="F170" s="231"/>
      <c r="G170" s="231"/>
      <c r="H170" s="231"/>
      <c r="I170" s="231"/>
      <c r="J170" s="231"/>
      <c r="K170" s="231"/>
    </row>
    <row r="171" spans="1:12" s="229" customFormat="1">
      <c r="A171" s="231"/>
      <c r="B171" s="231"/>
      <c r="C171" s="231"/>
      <c r="D171" s="231"/>
      <c r="E171" s="231"/>
      <c r="F171" s="231"/>
      <c r="G171" s="231"/>
      <c r="H171" s="231"/>
      <c r="I171" s="231"/>
      <c r="J171" s="231"/>
      <c r="K171" s="231"/>
    </row>
    <row r="172" spans="1:12" s="229" customFormat="1">
      <c r="A172" s="231"/>
      <c r="B172" s="231"/>
      <c r="C172" s="231"/>
      <c r="D172" s="231"/>
      <c r="E172" s="231"/>
      <c r="F172" s="231"/>
      <c r="G172" s="231"/>
      <c r="H172" s="231"/>
      <c r="I172" s="231"/>
      <c r="J172" s="231"/>
      <c r="K172" s="231"/>
      <c r="L172" s="234"/>
    </row>
    <row r="173" spans="1:12" s="229" customFormat="1" ht="15" customHeight="1">
      <c r="A173" s="231"/>
      <c r="B173" s="231"/>
      <c r="C173" s="231"/>
      <c r="D173" s="231"/>
      <c r="E173" s="231"/>
      <c r="F173" s="231"/>
      <c r="G173" s="231"/>
      <c r="H173" s="231"/>
      <c r="I173" s="231"/>
      <c r="J173" s="231"/>
      <c r="K173" s="231"/>
      <c r="L173" s="235"/>
    </row>
    <row r="174" spans="1:12" s="229" customFormat="1">
      <c r="A174" s="231"/>
      <c r="B174" s="231"/>
      <c r="C174" s="231"/>
      <c r="D174" s="231"/>
      <c r="E174" s="231"/>
      <c r="F174" s="231"/>
      <c r="G174" s="231"/>
      <c r="H174" s="231"/>
      <c r="I174" s="231"/>
      <c r="J174" s="231"/>
      <c r="K174" s="231"/>
    </row>
    <row r="175" spans="1:12" s="229" customFormat="1">
      <c r="A175" s="231"/>
      <c r="B175" s="231"/>
      <c r="C175" s="231"/>
      <c r="D175" s="231"/>
      <c r="E175" s="231"/>
      <c r="F175" s="231"/>
      <c r="G175" s="231"/>
      <c r="H175" s="231"/>
      <c r="I175" s="231"/>
      <c r="J175" s="231"/>
      <c r="K175" s="231"/>
    </row>
    <row r="176" spans="1:12" s="229" customFormat="1">
      <c r="A176" s="231"/>
      <c r="B176" s="231"/>
      <c r="C176" s="231"/>
      <c r="D176" s="231"/>
      <c r="E176" s="231"/>
      <c r="F176" s="231"/>
      <c r="G176" s="231"/>
      <c r="H176" s="231"/>
      <c r="I176" s="231"/>
      <c r="J176" s="231"/>
      <c r="K176" s="231"/>
    </row>
    <row r="177" spans="1:11" s="229" customFormat="1">
      <c r="A177" s="231"/>
      <c r="B177" s="231"/>
      <c r="C177" s="231"/>
      <c r="D177" s="231"/>
      <c r="E177" s="231"/>
      <c r="F177" s="231"/>
      <c r="G177" s="231"/>
      <c r="H177" s="231"/>
      <c r="I177" s="231"/>
      <c r="J177" s="231"/>
      <c r="K177" s="231"/>
    </row>
    <row r="178" spans="1:11" s="229" customFormat="1">
      <c r="A178" s="231"/>
      <c r="B178" s="231"/>
      <c r="C178" s="231"/>
      <c r="D178" s="231"/>
      <c r="E178" s="231"/>
      <c r="F178" s="231"/>
      <c r="G178" s="231"/>
      <c r="H178" s="231"/>
      <c r="I178" s="231"/>
      <c r="J178" s="231"/>
      <c r="K178" s="231"/>
    </row>
    <row r="179" spans="1:11" s="229" customFormat="1">
      <c r="A179" s="231"/>
      <c r="B179" s="231"/>
      <c r="C179" s="231"/>
      <c r="D179" s="231"/>
      <c r="E179" s="231"/>
      <c r="F179" s="231"/>
      <c r="G179" s="231"/>
      <c r="H179" s="231"/>
      <c r="I179" s="231"/>
      <c r="J179" s="231"/>
      <c r="K179" s="231"/>
    </row>
    <row r="180" spans="1:11">
      <c r="A180" s="230"/>
      <c r="B180" s="230"/>
      <c r="C180" s="230"/>
      <c r="D180" s="230"/>
      <c r="E180" s="230"/>
      <c r="F180" s="230"/>
      <c r="G180" s="230"/>
      <c r="H180" s="230"/>
      <c r="I180" s="230"/>
      <c r="J180" s="230"/>
      <c r="K180" s="230"/>
    </row>
    <row r="181" spans="1:11">
      <c r="A181" s="230"/>
      <c r="B181" s="230"/>
      <c r="C181" s="230"/>
      <c r="D181" s="230"/>
      <c r="E181" s="230"/>
      <c r="F181" s="230"/>
      <c r="G181" s="230"/>
      <c r="H181" s="230"/>
      <c r="I181" s="230"/>
      <c r="J181" s="230"/>
      <c r="K181" s="230"/>
    </row>
    <row r="182" spans="1:11">
      <c r="A182" s="230"/>
      <c r="B182" s="230"/>
      <c r="C182" s="230"/>
      <c r="D182" s="230"/>
      <c r="E182" s="230"/>
      <c r="F182" s="230"/>
      <c r="G182" s="230"/>
      <c r="H182" s="230"/>
      <c r="I182" s="230"/>
      <c r="J182" s="230"/>
      <c r="K182" s="230"/>
    </row>
    <row r="183" spans="1:11">
      <c r="A183" s="230"/>
      <c r="B183" s="230"/>
      <c r="C183" s="230"/>
      <c r="D183" s="230"/>
      <c r="E183" s="230"/>
      <c r="F183" s="230"/>
      <c r="G183" s="230"/>
      <c r="H183" s="230"/>
      <c r="I183" s="230"/>
      <c r="J183" s="230"/>
      <c r="K183" s="230"/>
    </row>
    <row r="184" spans="1:11">
      <c r="A184" s="230"/>
      <c r="B184" s="230"/>
      <c r="C184" s="230"/>
      <c r="D184" s="230"/>
      <c r="E184" s="230"/>
      <c r="F184" s="230"/>
      <c r="G184" s="230"/>
      <c r="H184" s="230"/>
      <c r="I184" s="230"/>
      <c r="J184" s="230"/>
      <c r="K184" s="230"/>
    </row>
    <row r="185" spans="1:11">
      <c r="A185" s="230"/>
      <c r="B185" s="230"/>
      <c r="C185" s="230"/>
      <c r="D185" s="230"/>
      <c r="E185" s="230"/>
      <c r="F185" s="230"/>
      <c r="G185" s="230"/>
      <c r="H185" s="230"/>
      <c r="I185" s="230"/>
      <c r="J185" s="230"/>
      <c r="K185" s="230"/>
    </row>
    <row r="186" spans="1:11">
      <c r="A186" s="230"/>
      <c r="B186" s="230"/>
      <c r="C186" s="230"/>
      <c r="D186" s="230"/>
      <c r="E186" s="230"/>
      <c r="F186" s="230"/>
      <c r="G186" s="230"/>
      <c r="H186" s="230"/>
      <c r="I186" s="230"/>
      <c r="J186" s="230"/>
      <c r="K186" s="230"/>
    </row>
    <row r="187" spans="1:11">
      <c r="A187" s="230"/>
      <c r="B187" s="230"/>
      <c r="C187" s="230"/>
      <c r="D187" s="230"/>
      <c r="E187" s="230"/>
      <c r="F187" s="230"/>
      <c r="G187" s="230"/>
      <c r="H187" s="230"/>
      <c r="I187" s="230"/>
      <c r="J187" s="230"/>
      <c r="K187" s="230"/>
    </row>
    <row r="188" spans="1:11">
      <c r="A188" s="230"/>
      <c r="B188" s="230"/>
      <c r="C188" s="230"/>
      <c r="D188" s="230"/>
      <c r="E188" s="230"/>
      <c r="F188" s="230"/>
      <c r="G188" s="230"/>
      <c r="H188" s="230"/>
      <c r="I188" s="230"/>
      <c r="J188" s="230"/>
      <c r="K188" s="230"/>
    </row>
    <row r="189" spans="1:11">
      <c r="A189" s="230"/>
      <c r="B189" s="230"/>
      <c r="C189" s="230"/>
      <c r="D189" s="230"/>
      <c r="E189" s="230"/>
      <c r="F189" s="230"/>
      <c r="G189" s="230"/>
      <c r="H189" s="230"/>
      <c r="I189" s="230"/>
      <c r="J189" s="230"/>
      <c r="K189" s="230"/>
    </row>
    <row r="190" spans="1:11">
      <c r="A190" s="230"/>
      <c r="B190" s="230"/>
      <c r="C190" s="230"/>
      <c r="D190" s="230"/>
      <c r="E190" s="230"/>
      <c r="F190" s="230"/>
      <c r="G190" s="230"/>
      <c r="H190" s="230"/>
      <c r="I190" s="230"/>
      <c r="J190" s="230"/>
      <c r="K190" s="230"/>
    </row>
    <row r="191" spans="1:11">
      <c r="A191" s="230"/>
      <c r="B191" s="230"/>
      <c r="C191" s="230"/>
      <c r="D191" s="230"/>
      <c r="E191" s="230"/>
      <c r="F191" s="230"/>
      <c r="G191" s="230"/>
      <c r="H191" s="230"/>
      <c r="I191" s="230"/>
      <c r="J191" s="230"/>
      <c r="K191" s="230"/>
    </row>
    <row r="192" spans="1:11">
      <c r="A192" s="230"/>
      <c r="B192" s="230"/>
      <c r="C192" s="230"/>
      <c r="D192" s="230"/>
      <c r="E192" s="230"/>
      <c r="F192" s="230"/>
      <c r="G192" s="230"/>
      <c r="H192" s="230"/>
      <c r="I192" s="230"/>
      <c r="J192" s="230"/>
      <c r="K192" s="230"/>
    </row>
    <row r="193" spans="1:11">
      <c r="A193" s="230"/>
      <c r="B193" s="230"/>
      <c r="C193" s="230"/>
      <c r="D193" s="230"/>
      <c r="E193" s="230"/>
      <c r="F193" s="230"/>
      <c r="G193" s="230"/>
      <c r="H193" s="230"/>
      <c r="I193" s="230"/>
      <c r="J193" s="230"/>
      <c r="K193" s="230"/>
    </row>
    <row r="194" spans="1:11">
      <c r="A194" s="230"/>
      <c r="B194" s="230"/>
      <c r="C194" s="230"/>
      <c r="D194" s="230"/>
      <c r="E194" s="230"/>
      <c r="F194" s="230"/>
      <c r="G194" s="230"/>
      <c r="H194" s="230"/>
      <c r="I194" s="230"/>
      <c r="J194" s="230"/>
      <c r="K194" s="230"/>
    </row>
    <row r="195" spans="1:11">
      <c r="A195" s="230"/>
      <c r="B195" s="230"/>
      <c r="C195" s="230"/>
      <c r="D195" s="230"/>
      <c r="E195" s="230"/>
      <c r="F195" s="230"/>
      <c r="G195" s="230"/>
      <c r="H195" s="230"/>
      <c r="I195" s="230"/>
      <c r="J195" s="230"/>
      <c r="K195" s="230"/>
    </row>
    <row r="196" spans="1:11">
      <c r="A196" s="230"/>
      <c r="B196" s="230"/>
      <c r="C196" s="230"/>
      <c r="D196" s="230"/>
      <c r="E196" s="230"/>
      <c r="F196" s="230"/>
      <c r="G196" s="230"/>
      <c r="H196" s="230"/>
      <c r="I196" s="230"/>
      <c r="J196" s="230"/>
      <c r="K196" s="230"/>
    </row>
    <row r="197" spans="1:11">
      <c r="A197" s="230"/>
      <c r="B197" s="230"/>
      <c r="C197" s="230"/>
      <c r="D197" s="230"/>
      <c r="E197" s="230"/>
      <c r="F197" s="230"/>
      <c r="G197" s="230"/>
      <c r="H197" s="230"/>
      <c r="I197" s="230"/>
      <c r="J197" s="230"/>
      <c r="K197" s="230"/>
    </row>
    <row r="198" spans="1:11">
      <c r="A198" s="230"/>
      <c r="B198" s="230"/>
      <c r="C198" s="230"/>
      <c r="D198" s="230"/>
      <c r="E198" s="230"/>
      <c r="F198" s="230"/>
      <c r="G198" s="230"/>
      <c r="H198" s="230"/>
      <c r="I198" s="230"/>
      <c r="J198" s="230"/>
      <c r="K198" s="230"/>
    </row>
    <row r="199" spans="1:11">
      <c r="A199" s="230"/>
      <c r="B199" s="230"/>
      <c r="C199" s="230"/>
      <c r="D199" s="230"/>
      <c r="E199" s="230"/>
      <c r="F199" s="230"/>
      <c r="G199" s="230"/>
      <c r="H199" s="230"/>
      <c r="I199" s="230"/>
      <c r="J199" s="230"/>
      <c r="K199" s="230"/>
    </row>
    <row r="200" spans="1:11">
      <c r="A200" s="230"/>
      <c r="B200" s="230"/>
      <c r="C200" s="230"/>
      <c r="D200" s="230"/>
      <c r="E200" s="230"/>
      <c r="F200" s="230"/>
      <c r="G200" s="230"/>
      <c r="H200" s="230"/>
      <c r="I200" s="230"/>
      <c r="J200" s="230"/>
      <c r="K200" s="230"/>
    </row>
    <row r="201" spans="1:11">
      <c r="A201" s="230"/>
      <c r="B201" s="230"/>
      <c r="C201" s="230"/>
      <c r="D201" s="230"/>
      <c r="E201" s="230"/>
      <c r="F201" s="230"/>
      <c r="G201" s="230"/>
      <c r="H201" s="230"/>
      <c r="I201" s="230"/>
      <c r="J201" s="230"/>
      <c r="K201" s="230"/>
    </row>
    <row r="202" spans="1:11">
      <c r="A202" s="230"/>
      <c r="B202" s="230"/>
      <c r="C202" s="230"/>
      <c r="D202" s="230"/>
      <c r="E202" s="230"/>
      <c r="F202" s="230"/>
      <c r="G202" s="230"/>
      <c r="H202" s="230"/>
      <c r="I202" s="230"/>
      <c r="J202" s="230"/>
      <c r="K202" s="230"/>
    </row>
    <row r="203" spans="1:11">
      <c r="A203" s="230"/>
      <c r="B203" s="230"/>
      <c r="C203" s="230"/>
      <c r="D203" s="230"/>
      <c r="E203" s="230"/>
      <c r="F203" s="230"/>
      <c r="G203" s="230"/>
      <c r="H203" s="230"/>
      <c r="I203" s="230"/>
      <c r="J203" s="230"/>
      <c r="K203" s="230"/>
    </row>
    <row r="204" spans="1:11">
      <c r="A204" s="230"/>
      <c r="B204" s="230"/>
      <c r="C204" s="230"/>
      <c r="D204" s="230"/>
      <c r="E204" s="230"/>
      <c r="F204" s="230"/>
      <c r="G204" s="230"/>
      <c r="H204" s="230"/>
      <c r="I204" s="230"/>
      <c r="J204" s="230"/>
      <c r="K204" s="230"/>
    </row>
    <row r="205" spans="1:11">
      <c r="A205" s="230"/>
      <c r="B205" s="230"/>
      <c r="C205" s="230"/>
      <c r="D205" s="230"/>
      <c r="E205" s="230"/>
      <c r="F205" s="230"/>
      <c r="G205" s="230"/>
      <c r="H205" s="230"/>
      <c r="I205" s="230"/>
      <c r="J205" s="230"/>
      <c r="K205" s="230"/>
    </row>
    <row r="206" spans="1:11">
      <c r="A206" s="230"/>
      <c r="B206" s="230"/>
      <c r="C206" s="230"/>
      <c r="D206" s="230"/>
      <c r="E206" s="230"/>
      <c r="F206" s="230"/>
      <c r="G206" s="230"/>
      <c r="H206" s="230"/>
      <c r="I206" s="230"/>
      <c r="J206" s="230"/>
      <c r="K206" s="230"/>
    </row>
    <row r="207" spans="1:11">
      <c r="A207" s="230"/>
      <c r="B207" s="230"/>
      <c r="C207" s="230"/>
      <c r="D207" s="230"/>
      <c r="E207" s="230"/>
      <c r="F207" s="230"/>
      <c r="G207" s="230"/>
      <c r="H207" s="230"/>
      <c r="I207" s="230"/>
      <c r="J207" s="230"/>
      <c r="K207" s="230"/>
    </row>
    <row r="208" spans="1:11">
      <c r="A208" s="230"/>
      <c r="B208" s="230"/>
      <c r="C208" s="230"/>
      <c r="D208" s="230"/>
      <c r="E208" s="230"/>
      <c r="F208" s="230"/>
      <c r="G208" s="230"/>
      <c r="H208" s="230"/>
      <c r="I208" s="230"/>
      <c r="J208" s="230"/>
      <c r="K208" s="230"/>
    </row>
    <row r="209" spans="1:11">
      <c r="A209" s="230"/>
      <c r="B209" s="230"/>
      <c r="C209" s="230"/>
      <c r="D209" s="230"/>
      <c r="E209" s="230"/>
      <c r="F209" s="230"/>
      <c r="G209" s="230"/>
      <c r="H209" s="230"/>
      <c r="I209" s="230"/>
      <c r="J209" s="230"/>
      <c r="K209" s="230"/>
    </row>
    <row r="210" spans="1:11">
      <c r="A210" s="230"/>
      <c r="B210" s="230"/>
      <c r="C210" s="230"/>
      <c r="D210" s="230"/>
      <c r="E210" s="230"/>
      <c r="F210" s="230"/>
      <c r="G210" s="230"/>
      <c r="H210" s="230"/>
      <c r="I210" s="230"/>
      <c r="J210" s="230"/>
      <c r="K210" s="230"/>
    </row>
    <row r="211" spans="1:11">
      <c r="A211" s="230"/>
      <c r="B211" s="230"/>
      <c r="C211" s="230"/>
      <c r="D211" s="230"/>
      <c r="E211" s="230"/>
      <c r="F211" s="230"/>
      <c r="G211" s="230"/>
      <c r="H211" s="230"/>
      <c r="I211" s="230"/>
      <c r="J211" s="230"/>
      <c r="K211" s="230"/>
    </row>
    <row r="212" spans="1:11">
      <c r="A212" s="230"/>
      <c r="B212" s="230"/>
      <c r="C212" s="230"/>
      <c r="D212" s="230"/>
      <c r="E212" s="230"/>
      <c r="F212" s="230"/>
      <c r="G212" s="230"/>
      <c r="H212" s="230"/>
      <c r="I212" s="230"/>
      <c r="J212" s="230"/>
      <c r="K212" s="230"/>
    </row>
    <row r="213" spans="1:11">
      <c r="A213" s="230"/>
      <c r="B213" s="230"/>
      <c r="C213" s="230"/>
      <c r="D213" s="230"/>
      <c r="E213" s="230"/>
      <c r="F213" s="230"/>
      <c r="G213" s="230"/>
      <c r="H213" s="230"/>
      <c r="I213" s="230"/>
      <c r="J213" s="230"/>
      <c r="K213" s="230"/>
    </row>
    <row r="214" spans="1:11">
      <c r="A214" s="230"/>
      <c r="B214" s="230"/>
      <c r="C214" s="230"/>
      <c r="D214" s="230"/>
      <c r="E214" s="230"/>
      <c r="F214" s="230"/>
      <c r="G214" s="230"/>
      <c r="H214" s="230"/>
      <c r="I214" s="230"/>
      <c r="J214" s="230"/>
      <c r="K214" s="230"/>
    </row>
    <row r="215" spans="1:11">
      <c r="A215" s="230"/>
      <c r="B215" s="230"/>
      <c r="C215" s="230"/>
      <c r="D215" s="230"/>
      <c r="E215" s="230"/>
      <c r="F215" s="230"/>
      <c r="G215" s="230"/>
      <c r="H215" s="230"/>
      <c r="I215" s="230"/>
      <c r="J215" s="230"/>
      <c r="K215" s="230"/>
    </row>
    <row r="216" spans="1:11">
      <c r="A216" s="230"/>
      <c r="B216" s="230"/>
      <c r="C216" s="230"/>
      <c r="D216" s="230"/>
      <c r="E216" s="230"/>
      <c r="F216" s="230"/>
      <c r="G216" s="230"/>
      <c r="H216" s="230"/>
      <c r="I216" s="230"/>
      <c r="J216" s="230"/>
      <c r="K216" s="230"/>
    </row>
    <row r="217" spans="1:11">
      <c r="A217" s="230"/>
      <c r="B217" s="230"/>
      <c r="C217" s="230"/>
      <c r="D217" s="230"/>
      <c r="E217" s="230"/>
      <c r="F217" s="230"/>
      <c r="G217" s="230"/>
      <c r="H217" s="230"/>
      <c r="I217" s="230"/>
      <c r="J217" s="230"/>
      <c r="K217" s="230"/>
    </row>
    <row r="218" spans="1:11">
      <c r="A218" s="230"/>
      <c r="B218" s="230"/>
      <c r="C218" s="230"/>
      <c r="D218" s="230"/>
      <c r="E218" s="230"/>
      <c r="F218" s="230"/>
      <c r="G218" s="230"/>
      <c r="H218" s="230"/>
      <c r="I218" s="230"/>
      <c r="J218" s="230"/>
      <c r="K218" s="230"/>
    </row>
    <row r="219" spans="1:11">
      <c r="A219" s="230"/>
      <c r="B219" s="230"/>
      <c r="C219" s="230"/>
      <c r="D219" s="230"/>
      <c r="E219" s="230"/>
      <c r="F219" s="230"/>
      <c r="G219" s="230"/>
      <c r="H219" s="230"/>
      <c r="I219" s="230"/>
      <c r="J219" s="230"/>
      <c r="K219" s="230"/>
    </row>
    <row r="220" spans="1:11">
      <c r="A220" s="230"/>
      <c r="B220" s="230"/>
      <c r="C220" s="230"/>
      <c r="D220" s="230"/>
      <c r="E220" s="230"/>
      <c r="F220" s="230"/>
      <c r="G220" s="230"/>
      <c r="H220" s="230"/>
      <c r="I220" s="230"/>
      <c r="J220" s="230"/>
      <c r="K220" s="230"/>
    </row>
    <row r="221" spans="1:11">
      <c r="A221" s="230"/>
      <c r="B221" s="230"/>
      <c r="C221" s="230"/>
      <c r="D221" s="230"/>
      <c r="E221" s="230"/>
      <c r="F221" s="230"/>
      <c r="G221" s="230"/>
      <c r="H221" s="230"/>
      <c r="I221" s="230"/>
      <c r="J221" s="230"/>
      <c r="K221" s="230"/>
    </row>
    <row r="222" spans="1:11">
      <c r="A222" s="230"/>
      <c r="B222" s="230"/>
      <c r="C222" s="230"/>
      <c r="D222" s="230"/>
      <c r="E222" s="230"/>
      <c r="F222" s="230"/>
      <c r="G222" s="230"/>
      <c r="H222" s="230"/>
      <c r="I222" s="230"/>
      <c r="J222" s="230"/>
      <c r="K222" s="230"/>
    </row>
    <row r="223" spans="1:11">
      <c r="A223" s="230"/>
      <c r="B223" s="230"/>
      <c r="C223" s="230"/>
      <c r="D223" s="230"/>
      <c r="E223" s="230"/>
      <c r="F223" s="230"/>
      <c r="G223" s="230"/>
      <c r="H223" s="230"/>
      <c r="I223" s="230"/>
      <c r="J223" s="230"/>
      <c r="K223" s="230"/>
    </row>
    <row r="224" spans="1:11">
      <c r="A224" s="230"/>
      <c r="B224" s="230"/>
      <c r="C224" s="230"/>
      <c r="D224" s="230"/>
      <c r="E224" s="230"/>
      <c r="F224" s="230"/>
      <c r="G224" s="230"/>
      <c r="H224" s="230"/>
      <c r="I224" s="230"/>
      <c r="J224" s="230"/>
      <c r="K224" s="230"/>
    </row>
    <row r="225" spans="1:11">
      <c r="A225" s="230"/>
      <c r="B225" s="230"/>
      <c r="C225" s="230"/>
      <c r="D225" s="230"/>
      <c r="E225" s="230"/>
      <c r="F225" s="230"/>
      <c r="G225" s="230"/>
      <c r="H225" s="230"/>
      <c r="I225" s="230"/>
      <c r="J225" s="230"/>
      <c r="K225" s="230"/>
    </row>
    <row r="226" spans="1:11">
      <c r="A226" s="230"/>
      <c r="B226" s="230"/>
      <c r="C226" s="230"/>
      <c r="D226" s="230"/>
      <c r="E226" s="230"/>
      <c r="F226" s="230"/>
      <c r="G226" s="230"/>
      <c r="H226" s="230"/>
      <c r="I226" s="230"/>
      <c r="J226" s="230"/>
      <c r="K226" s="230"/>
    </row>
    <row r="227" spans="1:11">
      <c r="A227" s="230"/>
      <c r="B227" s="230"/>
      <c r="C227" s="230"/>
      <c r="D227" s="230"/>
      <c r="E227" s="230"/>
      <c r="F227" s="230"/>
      <c r="G227" s="230"/>
      <c r="H227" s="230"/>
      <c r="I227" s="230"/>
      <c r="J227" s="230"/>
      <c r="K227" s="230"/>
    </row>
    <row r="228" spans="1:11">
      <c r="A228" s="230"/>
      <c r="B228" s="230"/>
      <c r="C228" s="230"/>
      <c r="D228" s="230"/>
      <c r="E228" s="230"/>
      <c r="F228" s="230"/>
      <c r="G228" s="230"/>
      <c r="H228" s="230"/>
      <c r="I228" s="230"/>
      <c r="J228" s="230"/>
      <c r="K228" s="230"/>
    </row>
    <row r="229" spans="1:11">
      <c r="A229" s="230"/>
      <c r="B229" s="230"/>
      <c r="C229" s="230"/>
      <c r="D229" s="230"/>
      <c r="E229" s="230"/>
      <c r="F229" s="230"/>
      <c r="G229" s="230"/>
      <c r="H229" s="230"/>
      <c r="I229" s="230"/>
      <c r="J229" s="230"/>
      <c r="K229" s="230"/>
    </row>
    <row r="230" spans="1:11">
      <c r="A230" s="230"/>
      <c r="B230" s="230"/>
      <c r="C230" s="230"/>
      <c r="D230" s="230"/>
      <c r="E230" s="230"/>
      <c r="F230" s="230"/>
      <c r="G230" s="230"/>
      <c r="H230" s="230"/>
      <c r="I230" s="230"/>
      <c r="J230" s="230"/>
      <c r="K230" s="230"/>
    </row>
    <row r="231" spans="1:11">
      <c r="A231" s="230"/>
      <c r="B231" s="230"/>
      <c r="C231" s="230"/>
      <c r="D231" s="230"/>
      <c r="E231" s="230"/>
      <c r="F231" s="230"/>
      <c r="G231" s="230"/>
      <c r="H231" s="230"/>
      <c r="I231" s="230"/>
      <c r="J231" s="230"/>
      <c r="K231" s="230"/>
    </row>
    <row r="232" spans="1:11">
      <c r="A232" s="230"/>
      <c r="B232" s="230"/>
      <c r="C232" s="230"/>
      <c r="D232" s="230"/>
      <c r="E232" s="230"/>
      <c r="F232" s="230"/>
      <c r="G232" s="230"/>
      <c r="H232" s="230"/>
      <c r="I232" s="230"/>
      <c r="J232" s="230"/>
      <c r="K232" s="230"/>
    </row>
    <row r="233" spans="1:11">
      <c r="A233" s="230"/>
      <c r="B233" s="230"/>
      <c r="C233" s="230"/>
      <c r="D233" s="230"/>
      <c r="E233" s="230"/>
      <c r="F233" s="230"/>
      <c r="G233" s="230"/>
      <c r="H233" s="230"/>
      <c r="I233" s="230"/>
      <c r="J233" s="230"/>
      <c r="K233" s="230"/>
    </row>
    <row r="234" spans="1:11">
      <c r="A234" s="230"/>
      <c r="B234" s="230"/>
      <c r="C234" s="230"/>
      <c r="D234" s="230"/>
      <c r="E234" s="230"/>
      <c r="F234" s="230"/>
      <c r="G234" s="230"/>
      <c r="H234" s="230"/>
      <c r="I234" s="230"/>
      <c r="J234" s="230"/>
      <c r="K234" s="230"/>
    </row>
    <row r="235" spans="1:11">
      <c r="A235" s="230"/>
      <c r="B235" s="230"/>
      <c r="C235" s="230"/>
      <c r="D235" s="230"/>
      <c r="E235" s="230"/>
      <c r="F235" s="230"/>
      <c r="G235" s="230"/>
      <c r="H235" s="230"/>
      <c r="I235" s="230"/>
      <c r="J235" s="230"/>
      <c r="K235" s="230"/>
    </row>
    <row r="236" spans="1:11">
      <c r="A236" s="230"/>
      <c r="B236" s="230"/>
      <c r="C236" s="230"/>
      <c r="D236" s="230"/>
      <c r="E236" s="230"/>
      <c r="F236" s="230"/>
      <c r="G236" s="230"/>
      <c r="H236" s="230"/>
      <c r="I236" s="230"/>
      <c r="J236" s="230"/>
      <c r="K236" s="230"/>
    </row>
    <row r="237" spans="1:11">
      <c r="A237" s="230"/>
      <c r="B237" s="230"/>
      <c r="C237" s="230"/>
      <c r="D237" s="230"/>
      <c r="E237" s="230"/>
      <c r="F237" s="230"/>
      <c r="G237" s="230"/>
      <c r="H237" s="230"/>
      <c r="I237" s="230"/>
      <c r="J237" s="230"/>
      <c r="K237" s="230"/>
    </row>
    <row r="238" spans="1:11">
      <c r="A238" s="230"/>
      <c r="B238" s="230"/>
      <c r="C238" s="230"/>
      <c r="D238" s="230"/>
      <c r="E238" s="230"/>
      <c r="F238" s="230"/>
      <c r="G238" s="230"/>
      <c r="H238" s="230"/>
      <c r="I238" s="230"/>
      <c r="J238" s="230"/>
      <c r="K238" s="230"/>
    </row>
    <row r="239" spans="1:11">
      <c r="A239" s="230"/>
      <c r="B239" s="230"/>
      <c r="C239" s="230"/>
      <c r="D239" s="230"/>
      <c r="E239" s="230"/>
      <c r="F239" s="230"/>
      <c r="G239" s="230"/>
      <c r="H239" s="230"/>
      <c r="I239" s="230"/>
      <c r="J239" s="230"/>
      <c r="K239" s="230"/>
    </row>
    <row r="240" spans="1:11">
      <c r="A240" s="230"/>
      <c r="B240" s="230"/>
      <c r="C240" s="230"/>
      <c r="D240" s="230"/>
      <c r="E240" s="230"/>
      <c r="F240" s="230"/>
      <c r="G240" s="230"/>
      <c r="H240" s="230"/>
      <c r="I240" s="230"/>
      <c r="J240" s="230"/>
      <c r="K240" s="230"/>
    </row>
    <row r="241" spans="1:11">
      <c r="A241" s="230"/>
      <c r="B241" s="230"/>
      <c r="C241" s="230"/>
      <c r="D241" s="230"/>
      <c r="E241" s="230"/>
      <c r="F241" s="230"/>
      <c r="G241" s="230"/>
      <c r="H241" s="230"/>
      <c r="I241" s="230"/>
      <c r="J241" s="230"/>
      <c r="K241" s="230"/>
    </row>
    <row r="242" spans="1:11">
      <c r="A242" s="230"/>
      <c r="B242" s="230"/>
      <c r="C242" s="230"/>
      <c r="D242" s="230"/>
      <c r="E242" s="230"/>
      <c r="F242" s="230"/>
      <c r="G242" s="230"/>
      <c r="H242" s="230"/>
      <c r="I242" s="230"/>
      <c r="J242" s="230"/>
      <c r="K242" s="230"/>
    </row>
    <row r="243" spans="1:11">
      <c r="A243" s="230"/>
      <c r="B243" s="230"/>
      <c r="C243" s="230"/>
      <c r="D243" s="230"/>
      <c r="E243" s="230"/>
      <c r="F243" s="230"/>
      <c r="G243" s="230"/>
      <c r="H243" s="230"/>
      <c r="I243" s="230"/>
      <c r="J243" s="230"/>
      <c r="K243" s="230"/>
    </row>
    <row r="244" spans="1:11">
      <c r="A244" s="230"/>
      <c r="B244" s="230"/>
      <c r="C244" s="230"/>
      <c r="D244" s="230"/>
      <c r="E244" s="230"/>
      <c r="F244" s="230"/>
      <c r="G244" s="230"/>
      <c r="H244" s="230"/>
      <c r="I244" s="230"/>
      <c r="J244" s="230"/>
      <c r="K244" s="230"/>
    </row>
    <row r="245" spans="1:11">
      <c r="A245" s="230"/>
      <c r="B245" s="230"/>
      <c r="C245" s="230"/>
      <c r="D245" s="230"/>
      <c r="E245" s="230"/>
      <c r="F245" s="230"/>
      <c r="G245" s="230"/>
      <c r="H245" s="230"/>
      <c r="I245" s="230"/>
      <c r="J245" s="230"/>
      <c r="K245" s="230"/>
    </row>
    <row r="246" spans="1:11">
      <c r="A246" s="230"/>
      <c r="B246" s="230"/>
      <c r="C246" s="230"/>
      <c r="D246" s="230"/>
      <c r="E246" s="230"/>
      <c r="F246" s="230"/>
      <c r="G246" s="230"/>
      <c r="H246" s="230"/>
      <c r="I246" s="230"/>
      <c r="J246" s="230"/>
      <c r="K246" s="230"/>
    </row>
    <row r="247" spans="1:11">
      <c r="A247" s="230"/>
      <c r="B247" s="230"/>
      <c r="C247" s="230"/>
      <c r="D247" s="230"/>
      <c r="E247" s="230"/>
      <c r="F247" s="230"/>
      <c r="G247" s="230"/>
      <c r="H247" s="230"/>
      <c r="I247" s="230"/>
      <c r="J247" s="230"/>
      <c r="K247" s="230"/>
    </row>
    <row r="248" spans="1:11">
      <c r="A248" s="230"/>
      <c r="B248" s="230"/>
      <c r="C248" s="230"/>
      <c r="D248" s="230"/>
      <c r="E248" s="230"/>
      <c r="F248" s="230"/>
      <c r="G248" s="230"/>
      <c r="H248" s="230"/>
      <c r="I248" s="230"/>
      <c r="J248" s="230"/>
      <c r="K248" s="230"/>
    </row>
    <row r="249" spans="1:11">
      <c r="A249" s="230"/>
      <c r="B249" s="230"/>
      <c r="C249" s="230"/>
      <c r="D249" s="230"/>
      <c r="E249" s="230"/>
      <c r="F249" s="230"/>
      <c r="G249" s="230"/>
      <c r="H249" s="230"/>
      <c r="I249" s="230"/>
      <c r="J249" s="230"/>
      <c r="K249" s="230"/>
    </row>
    <row r="250" spans="1:11">
      <c r="A250" s="230"/>
      <c r="B250" s="230"/>
      <c r="C250" s="230"/>
      <c r="D250" s="230"/>
      <c r="E250" s="230"/>
      <c r="F250" s="230"/>
      <c r="G250" s="230"/>
      <c r="H250" s="230"/>
      <c r="I250" s="230"/>
      <c r="J250" s="230"/>
      <c r="K250" s="230"/>
    </row>
    <row r="251" spans="1:11">
      <c r="A251" s="230"/>
      <c r="B251" s="230"/>
      <c r="C251" s="230"/>
      <c r="D251" s="230"/>
      <c r="E251" s="230"/>
      <c r="F251" s="230"/>
      <c r="G251" s="230"/>
      <c r="H251" s="230"/>
      <c r="I251" s="230"/>
      <c r="J251" s="230"/>
      <c r="K251" s="230"/>
    </row>
    <row r="252" spans="1:11">
      <c r="A252" s="230"/>
      <c r="B252" s="230"/>
      <c r="C252" s="230"/>
      <c r="D252" s="230"/>
      <c r="E252" s="230"/>
      <c r="F252" s="230"/>
      <c r="G252" s="230"/>
      <c r="H252" s="230"/>
      <c r="I252" s="230"/>
      <c r="J252" s="230"/>
      <c r="K252" s="230"/>
    </row>
    <row r="253" spans="1:11">
      <c r="A253" s="230"/>
      <c r="B253" s="230"/>
      <c r="C253" s="230"/>
      <c r="D253" s="230"/>
      <c r="E253" s="230"/>
      <c r="F253" s="230"/>
      <c r="G253" s="230"/>
      <c r="H253" s="230"/>
      <c r="I253" s="230"/>
      <c r="J253" s="230"/>
      <c r="K253" s="230"/>
    </row>
    <row r="254" spans="1:11">
      <c r="A254" s="230"/>
      <c r="B254" s="230"/>
      <c r="C254" s="230"/>
      <c r="D254" s="230"/>
      <c r="E254" s="230"/>
      <c r="F254" s="230"/>
      <c r="G254" s="230"/>
      <c r="H254" s="230"/>
      <c r="I254" s="230"/>
      <c r="J254" s="230"/>
      <c r="K254" s="230"/>
    </row>
    <row r="255" spans="1:11">
      <c r="A255" s="230"/>
      <c r="B255" s="230"/>
      <c r="C255" s="230"/>
      <c r="D255" s="230"/>
      <c r="E255" s="230"/>
      <c r="F255" s="230"/>
      <c r="G255" s="230"/>
      <c r="H255" s="230"/>
      <c r="I255" s="230"/>
      <c r="J255" s="230"/>
      <c r="K255" s="230"/>
    </row>
    <row r="256" spans="1:11">
      <c r="A256" s="230"/>
      <c r="B256" s="230"/>
      <c r="C256" s="230"/>
      <c r="D256" s="230"/>
      <c r="E256" s="230"/>
      <c r="F256" s="230"/>
      <c r="G256" s="230"/>
      <c r="H256" s="230"/>
      <c r="I256" s="230"/>
      <c r="J256" s="230"/>
      <c r="K256" s="230"/>
    </row>
    <row r="257" spans="1:11">
      <c r="A257" s="230"/>
      <c r="B257" s="230"/>
      <c r="C257" s="230"/>
      <c r="D257" s="230"/>
      <c r="E257" s="230"/>
      <c r="F257" s="230"/>
      <c r="G257" s="230"/>
      <c r="H257" s="230"/>
      <c r="I257" s="230"/>
      <c r="J257" s="230"/>
      <c r="K257" s="230"/>
    </row>
    <row r="258" spans="1:11">
      <c r="A258" s="230"/>
      <c r="B258" s="230"/>
      <c r="C258" s="230"/>
      <c r="D258" s="230"/>
      <c r="E258" s="230"/>
      <c r="F258" s="230"/>
      <c r="G258" s="230"/>
      <c r="H258" s="230"/>
      <c r="I258" s="230"/>
      <c r="J258" s="230"/>
      <c r="K258" s="230"/>
    </row>
    <row r="259" spans="1:11">
      <c r="A259" s="230"/>
      <c r="B259" s="230"/>
      <c r="C259" s="230"/>
      <c r="D259" s="230"/>
      <c r="E259" s="230"/>
      <c r="F259" s="230"/>
      <c r="G259" s="230"/>
      <c r="H259" s="230"/>
      <c r="I259" s="230"/>
      <c r="J259" s="230"/>
      <c r="K259" s="230"/>
    </row>
    <row r="260" spans="1:11">
      <c r="A260" s="230"/>
      <c r="B260" s="230"/>
      <c r="C260" s="230"/>
      <c r="D260" s="230"/>
      <c r="E260" s="230"/>
      <c r="F260" s="230"/>
      <c r="G260" s="230"/>
      <c r="H260" s="230"/>
      <c r="I260" s="230"/>
      <c r="J260" s="230"/>
      <c r="K260" s="230"/>
    </row>
    <row r="261" spans="1:11">
      <c r="A261" s="230"/>
      <c r="B261" s="230"/>
      <c r="C261" s="230"/>
      <c r="D261" s="230"/>
      <c r="E261" s="230"/>
      <c r="F261" s="230"/>
      <c r="G261" s="230"/>
      <c r="H261" s="230"/>
      <c r="I261" s="230"/>
      <c r="J261" s="230"/>
      <c r="K261" s="230"/>
    </row>
    <row r="262" spans="1:11">
      <c r="A262" s="230"/>
      <c r="B262" s="230"/>
      <c r="C262" s="230"/>
      <c r="D262" s="230"/>
      <c r="E262" s="230"/>
      <c r="F262" s="230"/>
      <c r="G262" s="230"/>
      <c r="H262" s="230"/>
      <c r="I262" s="230"/>
      <c r="J262" s="230"/>
      <c r="K262" s="230"/>
    </row>
    <row r="263" spans="1:11">
      <c r="A263" s="230"/>
      <c r="B263" s="230"/>
      <c r="C263" s="230"/>
      <c r="D263" s="230"/>
      <c r="E263" s="230"/>
      <c r="F263" s="230"/>
      <c r="G263" s="230"/>
      <c r="H263" s="230"/>
      <c r="I263" s="230"/>
      <c r="J263" s="230"/>
      <c r="K263" s="230"/>
    </row>
    <row r="264" spans="1:11">
      <c r="A264" s="230"/>
      <c r="B264" s="230"/>
      <c r="C264" s="230"/>
      <c r="D264" s="230"/>
      <c r="E264" s="230"/>
      <c r="F264" s="230"/>
      <c r="G264" s="230"/>
      <c r="H264" s="230"/>
      <c r="I264" s="230"/>
      <c r="J264" s="230"/>
      <c r="K264" s="230"/>
    </row>
    <row r="265" spans="1:11">
      <c r="A265" s="230"/>
      <c r="B265" s="230"/>
      <c r="C265" s="230"/>
      <c r="D265" s="230"/>
      <c r="E265" s="230"/>
      <c r="F265" s="230"/>
      <c r="G265" s="230"/>
      <c r="H265" s="230"/>
      <c r="I265" s="230"/>
      <c r="J265" s="230"/>
      <c r="K265" s="230"/>
    </row>
    <row r="266" spans="1:11">
      <c r="A266" s="230"/>
      <c r="B266" s="230"/>
      <c r="C266" s="230"/>
      <c r="D266" s="230"/>
      <c r="E266" s="230"/>
      <c r="F266" s="230"/>
      <c r="G266" s="230"/>
      <c r="H266" s="230"/>
      <c r="I266" s="230"/>
      <c r="J266" s="230"/>
      <c r="K266" s="230"/>
    </row>
    <row r="267" spans="1:11">
      <c r="A267" s="230"/>
      <c r="B267" s="230"/>
      <c r="C267" s="230"/>
      <c r="D267" s="230"/>
      <c r="E267" s="230"/>
      <c r="F267" s="230"/>
      <c r="G267" s="230"/>
      <c r="H267" s="230"/>
      <c r="I267" s="230"/>
      <c r="J267" s="230"/>
      <c r="K267" s="230"/>
    </row>
    <row r="268" spans="1:11">
      <c r="A268" s="230"/>
      <c r="B268" s="230"/>
      <c r="C268" s="230"/>
      <c r="D268" s="230"/>
      <c r="E268" s="230"/>
      <c r="F268" s="230"/>
      <c r="G268" s="230"/>
      <c r="H268" s="230"/>
      <c r="I268" s="230"/>
      <c r="J268" s="230"/>
      <c r="K268" s="230"/>
    </row>
    <row r="269" spans="1:11">
      <c r="A269" s="230"/>
      <c r="B269" s="230"/>
      <c r="C269" s="230"/>
      <c r="D269" s="230"/>
      <c r="E269" s="230"/>
      <c r="F269" s="230"/>
      <c r="G269" s="230"/>
      <c r="H269" s="230"/>
      <c r="I269" s="230"/>
      <c r="J269" s="230"/>
      <c r="K269" s="230"/>
    </row>
    <row r="270" spans="1:11">
      <c r="A270" s="230"/>
      <c r="B270" s="230"/>
      <c r="C270" s="230"/>
      <c r="D270" s="230"/>
      <c r="E270" s="230"/>
      <c r="F270" s="230"/>
      <c r="G270" s="230"/>
      <c r="H270" s="230"/>
      <c r="I270" s="230"/>
      <c r="J270" s="230"/>
      <c r="K270" s="230"/>
    </row>
    <row r="271" spans="1:11">
      <c r="A271" s="230"/>
      <c r="B271" s="230"/>
      <c r="C271" s="230"/>
      <c r="D271" s="230"/>
      <c r="E271" s="230"/>
      <c r="F271" s="230"/>
      <c r="G271" s="230"/>
      <c r="H271" s="230"/>
      <c r="I271" s="230"/>
      <c r="J271" s="230"/>
      <c r="K271" s="230"/>
    </row>
    <row r="272" spans="1:11">
      <c r="A272" s="230"/>
      <c r="B272" s="230"/>
      <c r="C272" s="230"/>
      <c r="D272" s="230"/>
      <c r="E272" s="230"/>
      <c r="F272" s="230"/>
      <c r="G272" s="230"/>
      <c r="H272" s="230"/>
      <c r="I272" s="230"/>
      <c r="J272" s="230"/>
      <c r="K272" s="230"/>
    </row>
    <row r="273" spans="1:11">
      <c r="A273" s="230"/>
      <c r="B273" s="230"/>
      <c r="C273" s="230"/>
      <c r="D273" s="230"/>
      <c r="E273" s="230"/>
      <c r="F273" s="230"/>
      <c r="G273" s="230"/>
      <c r="H273" s="230"/>
      <c r="I273" s="230"/>
      <c r="J273" s="230"/>
      <c r="K273" s="230"/>
    </row>
    <row r="274" spans="1:11">
      <c r="A274" s="230"/>
      <c r="B274" s="230"/>
      <c r="C274" s="230"/>
      <c r="D274" s="230"/>
      <c r="E274" s="230"/>
      <c r="F274" s="230"/>
      <c r="G274" s="230"/>
      <c r="H274" s="230"/>
      <c r="I274" s="230"/>
      <c r="J274" s="230"/>
      <c r="K274" s="230"/>
    </row>
    <row r="275" spans="1:11">
      <c r="A275" s="230"/>
      <c r="B275" s="230"/>
      <c r="C275" s="230"/>
      <c r="D275" s="230"/>
      <c r="E275" s="230"/>
      <c r="F275" s="230"/>
      <c r="G275" s="230"/>
      <c r="H275" s="230"/>
      <c r="I275" s="230"/>
      <c r="J275" s="230"/>
      <c r="K275" s="230"/>
    </row>
    <row r="276" spans="1:11">
      <c r="A276" s="230"/>
      <c r="B276" s="230"/>
      <c r="C276" s="230"/>
      <c r="D276" s="230"/>
      <c r="E276" s="230"/>
      <c r="F276" s="230"/>
      <c r="G276" s="230"/>
      <c r="H276" s="230"/>
      <c r="I276" s="230"/>
      <c r="J276" s="230"/>
      <c r="K276" s="230"/>
    </row>
    <row r="277" spans="1:11">
      <c r="A277" s="230"/>
      <c r="B277" s="230"/>
      <c r="C277" s="230"/>
      <c r="D277" s="230"/>
      <c r="E277" s="230"/>
      <c r="F277" s="230"/>
      <c r="G277" s="230"/>
      <c r="H277" s="230"/>
      <c r="I277" s="230"/>
      <c r="J277" s="230"/>
      <c r="K277" s="230"/>
    </row>
    <row r="278" spans="1:11">
      <c r="A278" s="230"/>
      <c r="B278" s="230"/>
      <c r="C278" s="230"/>
      <c r="D278" s="230"/>
      <c r="E278" s="230"/>
      <c r="F278" s="230"/>
      <c r="G278" s="230"/>
      <c r="H278" s="230"/>
      <c r="I278" s="230"/>
      <c r="J278" s="230"/>
      <c r="K278" s="230"/>
    </row>
    <row r="279" spans="1:11">
      <c r="A279" s="230"/>
      <c r="B279" s="230"/>
      <c r="C279" s="230"/>
      <c r="D279" s="230"/>
      <c r="E279" s="230"/>
      <c r="F279" s="230"/>
      <c r="G279" s="230"/>
      <c r="H279" s="230"/>
      <c r="I279" s="230"/>
      <c r="J279" s="230"/>
      <c r="K279" s="230"/>
    </row>
    <row r="280" spans="1:11">
      <c r="A280" s="230"/>
      <c r="B280" s="230"/>
      <c r="C280" s="230"/>
      <c r="D280" s="230"/>
      <c r="E280" s="230"/>
      <c r="F280" s="230"/>
      <c r="G280" s="230"/>
      <c r="H280" s="230"/>
      <c r="I280" s="230"/>
      <c r="J280" s="230"/>
      <c r="K280" s="230"/>
    </row>
    <row r="281" spans="1:11">
      <c r="A281" s="230"/>
      <c r="B281" s="230"/>
      <c r="C281" s="230"/>
      <c r="D281" s="230"/>
      <c r="E281" s="230"/>
      <c r="F281" s="230"/>
      <c r="G281" s="230"/>
      <c r="H281" s="230"/>
      <c r="I281" s="230"/>
      <c r="J281" s="230"/>
      <c r="K281" s="230"/>
    </row>
    <row r="282" spans="1:11">
      <c r="A282" s="230"/>
      <c r="B282" s="230"/>
      <c r="C282" s="230"/>
      <c r="D282" s="230"/>
      <c r="E282" s="230"/>
      <c r="F282" s="230"/>
      <c r="G282" s="230"/>
      <c r="H282" s="230"/>
      <c r="I282" s="230"/>
      <c r="J282" s="230"/>
      <c r="K282" s="230"/>
    </row>
    <row r="283" spans="1:11">
      <c r="A283" s="230"/>
      <c r="B283" s="230"/>
      <c r="C283" s="230"/>
      <c r="D283" s="230"/>
      <c r="E283" s="230"/>
      <c r="F283" s="230"/>
      <c r="G283" s="230"/>
      <c r="H283" s="230"/>
      <c r="I283" s="230"/>
      <c r="J283" s="230"/>
      <c r="K283" s="230"/>
    </row>
    <row r="284" spans="1:11">
      <c r="A284" s="230"/>
      <c r="B284" s="230"/>
      <c r="C284" s="230"/>
      <c r="D284" s="230"/>
      <c r="E284" s="230"/>
      <c r="F284" s="230"/>
      <c r="G284" s="230"/>
      <c r="H284" s="230"/>
      <c r="I284" s="230"/>
      <c r="J284" s="230"/>
      <c r="K284" s="230"/>
    </row>
    <row r="285" spans="1:11">
      <c r="A285" s="230"/>
      <c r="B285" s="230"/>
      <c r="C285" s="230"/>
      <c r="D285" s="230"/>
      <c r="E285" s="230"/>
      <c r="F285" s="230"/>
      <c r="G285" s="230"/>
      <c r="H285" s="230"/>
      <c r="I285" s="230"/>
      <c r="J285" s="230"/>
      <c r="K285" s="230"/>
    </row>
    <row r="286" spans="1:11">
      <c r="A286" s="230"/>
      <c r="B286" s="230"/>
      <c r="C286" s="230"/>
      <c r="D286" s="230"/>
      <c r="E286" s="230"/>
      <c r="F286" s="230"/>
      <c r="G286" s="230"/>
      <c r="H286" s="230"/>
      <c r="I286" s="230"/>
      <c r="J286" s="230"/>
      <c r="K286" s="230"/>
    </row>
    <row r="287" spans="1:11">
      <c r="A287" s="230"/>
      <c r="B287" s="230"/>
      <c r="C287" s="230"/>
      <c r="D287" s="230"/>
      <c r="E287" s="230"/>
      <c r="F287" s="230"/>
      <c r="G287" s="230"/>
      <c r="H287" s="230"/>
      <c r="I287" s="230"/>
      <c r="J287" s="230"/>
      <c r="K287" s="230"/>
    </row>
    <row r="288" spans="1:11">
      <c r="A288" s="230"/>
      <c r="B288" s="230"/>
      <c r="C288" s="230"/>
      <c r="D288" s="230"/>
      <c r="E288" s="230"/>
      <c r="F288" s="230"/>
      <c r="G288" s="230"/>
      <c r="H288" s="230"/>
      <c r="I288" s="230"/>
      <c r="J288" s="230"/>
      <c r="K288" s="230"/>
    </row>
    <row r="289" spans="1:11">
      <c r="A289" s="230"/>
      <c r="B289" s="230"/>
      <c r="C289" s="230"/>
      <c r="D289" s="230"/>
      <c r="E289" s="230"/>
      <c r="F289" s="230"/>
      <c r="G289" s="230"/>
      <c r="H289" s="230"/>
      <c r="I289" s="230"/>
      <c r="J289" s="230"/>
      <c r="K289" s="230"/>
    </row>
    <row r="290" spans="1:11">
      <c r="A290" s="230"/>
      <c r="B290" s="230"/>
      <c r="C290" s="230"/>
      <c r="D290" s="230"/>
      <c r="E290" s="230"/>
      <c r="F290" s="230"/>
      <c r="G290" s="230"/>
      <c r="H290" s="230"/>
      <c r="I290" s="230"/>
      <c r="J290" s="230"/>
      <c r="K290" s="230"/>
    </row>
    <row r="291" spans="1:11">
      <c r="A291" s="230"/>
      <c r="B291" s="230"/>
      <c r="C291" s="230"/>
      <c r="D291" s="230"/>
      <c r="E291" s="230"/>
      <c r="F291" s="230"/>
      <c r="G291" s="230"/>
      <c r="H291" s="230"/>
      <c r="I291" s="230"/>
      <c r="J291" s="230"/>
      <c r="K291" s="230"/>
    </row>
    <row r="292" spans="1:11">
      <c r="A292" s="230"/>
      <c r="B292" s="230"/>
      <c r="C292" s="230"/>
      <c r="D292" s="230"/>
      <c r="E292" s="230"/>
      <c r="F292" s="230"/>
      <c r="G292" s="230"/>
      <c r="H292" s="230"/>
      <c r="I292" s="230"/>
      <c r="J292" s="230"/>
      <c r="K292" s="230"/>
    </row>
    <row r="293" spans="1:11">
      <c r="A293" s="230"/>
      <c r="B293" s="230"/>
      <c r="C293" s="230"/>
      <c r="D293" s="230"/>
      <c r="E293" s="230"/>
      <c r="F293" s="230"/>
      <c r="G293" s="230"/>
      <c r="H293" s="230"/>
      <c r="I293" s="230"/>
      <c r="J293" s="230"/>
      <c r="K293" s="230"/>
    </row>
    <row r="294" spans="1:11">
      <c r="A294" s="230"/>
      <c r="B294" s="230"/>
      <c r="C294" s="230"/>
      <c r="D294" s="230"/>
      <c r="E294" s="230"/>
      <c r="F294" s="230"/>
      <c r="G294" s="230"/>
      <c r="H294" s="230"/>
      <c r="I294" s="230"/>
      <c r="J294" s="230"/>
      <c r="K294" s="230"/>
    </row>
    <row r="295" spans="1:11">
      <c r="A295" s="230"/>
      <c r="B295" s="230"/>
      <c r="C295" s="230"/>
      <c r="D295" s="230"/>
      <c r="E295" s="230"/>
      <c r="F295" s="230"/>
      <c r="G295" s="230"/>
      <c r="H295" s="230"/>
      <c r="I295" s="230"/>
      <c r="J295" s="230"/>
      <c r="K295" s="230"/>
    </row>
    <row r="296" spans="1:11">
      <c r="A296" s="230"/>
      <c r="B296" s="230"/>
      <c r="C296" s="230"/>
      <c r="D296" s="230"/>
      <c r="E296" s="230"/>
      <c r="F296" s="230"/>
      <c r="G296" s="230"/>
      <c r="H296" s="230"/>
      <c r="I296" s="230"/>
      <c r="J296" s="230"/>
      <c r="K296" s="230"/>
    </row>
    <row r="297" spans="1:11">
      <c r="A297" s="230"/>
      <c r="B297" s="230"/>
      <c r="C297" s="230"/>
      <c r="D297" s="230"/>
      <c r="E297" s="230"/>
      <c r="F297" s="230"/>
      <c r="G297" s="230"/>
      <c r="H297" s="230"/>
      <c r="I297" s="230"/>
      <c r="J297" s="230"/>
      <c r="K297" s="230"/>
    </row>
    <row r="298" spans="1:11">
      <c r="A298" s="230"/>
      <c r="B298" s="230"/>
      <c r="C298" s="230"/>
      <c r="D298" s="230"/>
      <c r="E298" s="230"/>
      <c r="F298" s="230"/>
      <c r="G298" s="230"/>
      <c r="H298" s="230"/>
      <c r="I298" s="230"/>
      <c r="J298" s="230"/>
      <c r="K298" s="230"/>
    </row>
    <row r="299" spans="1:11">
      <c r="A299" s="230"/>
      <c r="B299" s="230"/>
      <c r="C299" s="230"/>
      <c r="D299" s="230"/>
      <c r="E299" s="230"/>
      <c r="F299" s="230"/>
      <c r="G299" s="230"/>
      <c r="H299" s="230"/>
      <c r="I299" s="230"/>
      <c r="J299" s="230"/>
      <c r="K299" s="230"/>
    </row>
    <row r="300" spans="1:11">
      <c r="A300" s="238"/>
      <c r="B300" s="238"/>
      <c r="C300" s="238"/>
      <c r="D300" s="238"/>
      <c r="E300" s="239"/>
      <c r="F300" s="239"/>
      <c r="G300" s="239"/>
    </row>
    <row r="301" spans="1:11">
      <c r="A301" s="238"/>
      <c r="B301" s="238"/>
      <c r="C301" s="238"/>
      <c r="D301" s="238"/>
      <c r="E301" s="239"/>
      <c r="F301" s="239"/>
      <c r="G301" s="239"/>
    </row>
    <row r="302" spans="1:11">
      <c r="A302" s="238"/>
      <c r="B302" s="238"/>
      <c r="C302" s="238"/>
      <c r="D302" s="238"/>
      <c r="E302" s="239"/>
      <c r="F302" s="239"/>
      <c r="G302" s="239"/>
    </row>
    <row r="303" spans="1:11">
      <c r="A303" s="238"/>
      <c r="B303" s="238"/>
      <c r="C303" s="238"/>
      <c r="D303" s="238"/>
      <c r="E303" s="239"/>
      <c r="F303" s="239"/>
      <c r="G303" s="239"/>
    </row>
    <row r="304" spans="1:11">
      <c r="A304" s="238"/>
      <c r="B304" s="238"/>
      <c r="C304" s="238"/>
      <c r="D304" s="238"/>
      <c r="E304" s="239"/>
      <c r="F304" s="239"/>
      <c r="G304" s="239"/>
    </row>
    <row r="305" spans="1:7">
      <c r="A305" s="238"/>
      <c r="B305" s="238"/>
      <c r="C305" s="238"/>
      <c r="D305" s="238"/>
      <c r="E305" s="239"/>
      <c r="F305" s="239"/>
      <c r="G305" s="239"/>
    </row>
    <row r="306" spans="1:7">
      <c r="A306" s="238"/>
      <c r="B306" s="238"/>
      <c r="C306" s="238"/>
      <c r="D306" s="238"/>
      <c r="E306" s="239"/>
      <c r="F306" s="239"/>
      <c r="G306" s="239"/>
    </row>
    <row r="307" spans="1:7">
      <c r="A307" s="238"/>
      <c r="B307" s="238"/>
      <c r="C307" s="238"/>
      <c r="D307" s="238"/>
      <c r="E307" s="239"/>
      <c r="F307" s="239"/>
      <c r="G307" s="239"/>
    </row>
    <row r="308" spans="1:7">
      <c r="A308" s="238"/>
      <c r="B308" s="238"/>
      <c r="C308" s="238"/>
      <c r="D308" s="238"/>
      <c r="E308" s="239"/>
      <c r="F308" s="239"/>
      <c r="G308" s="239"/>
    </row>
    <row r="309" spans="1:7">
      <c r="A309" s="238"/>
      <c r="B309" s="238"/>
      <c r="C309" s="238"/>
      <c r="D309" s="238"/>
      <c r="E309" s="239"/>
      <c r="F309" s="239"/>
      <c r="G309" s="239"/>
    </row>
    <row r="310" spans="1:7">
      <c r="A310" s="238"/>
      <c r="B310" s="238"/>
      <c r="C310" s="238"/>
      <c r="D310" s="238"/>
      <c r="E310" s="239"/>
      <c r="F310" s="239"/>
      <c r="G310" s="239"/>
    </row>
    <row r="311" spans="1:7">
      <c r="A311" s="238"/>
      <c r="B311" s="238"/>
      <c r="C311" s="238"/>
      <c r="D311" s="238"/>
      <c r="E311" s="239"/>
      <c r="F311" s="239"/>
      <c r="G311" s="239"/>
    </row>
    <row r="312" spans="1:7">
      <c r="A312" s="238"/>
      <c r="B312" s="238"/>
      <c r="C312" s="238"/>
      <c r="D312" s="238"/>
      <c r="E312" s="239"/>
      <c r="F312" s="239"/>
      <c r="G312" s="239"/>
    </row>
    <row r="313" spans="1:7">
      <c r="A313" s="239"/>
      <c r="B313" s="239"/>
      <c r="C313" s="239"/>
      <c r="D313" s="240"/>
      <c r="E313" s="239"/>
      <c r="F313" s="239"/>
      <c r="G313" s="239"/>
    </row>
    <row r="314" spans="1:7">
      <c r="A314" s="239"/>
      <c r="B314" s="239"/>
      <c r="C314" s="239"/>
      <c r="D314" s="239"/>
      <c r="E314" s="239"/>
      <c r="F314" s="239"/>
      <c r="G314" s="239"/>
    </row>
    <row r="315" spans="1:7">
      <c r="A315" s="239"/>
      <c r="B315" s="239"/>
      <c r="C315" s="239"/>
      <c r="D315" s="239"/>
      <c r="E315" s="239"/>
      <c r="F315" s="239"/>
      <c r="G315" s="239"/>
    </row>
    <row r="316" spans="1:7">
      <c r="A316" s="239"/>
      <c r="B316" s="239"/>
      <c r="C316" s="239"/>
      <c r="D316" s="239"/>
      <c r="E316" s="239"/>
      <c r="F316" s="239"/>
      <c r="G316" s="239"/>
    </row>
    <row r="317" spans="1:7">
      <c r="A317" s="239"/>
      <c r="B317" s="239"/>
      <c r="C317" s="239"/>
      <c r="D317" s="239"/>
      <c r="E317" s="239"/>
      <c r="F317" s="239"/>
      <c r="G317" s="239"/>
    </row>
    <row r="318" spans="1:7">
      <c r="A318" s="239"/>
      <c r="B318" s="239"/>
      <c r="C318" s="239"/>
      <c r="D318" s="239"/>
      <c r="E318" s="239"/>
      <c r="F318" s="239"/>
      <c r="G318" s="239"/>
    </row>
    <row r="319" spans="1:7">
      <c r="A319" s="241"/>
      <c r="B319" s="239"/>
      <c r="C319" s="239"/>
      <c r="D319" s="239"/>
      <c r="E319" s="239"/>
      <c r="F319" s="239"/>
      <c r="G319" s="239"/>
    </row>
    <row r="320" spans="1:7">
      <c r="A320" s="238"/>
      <c r="B320" s="239"/>
      <c r="C320" s="239"/>
      <c r="D320" s="239"/>
      <c r="E320" s="239"/>
      <c r="F320" s="239"/>
      <c r="G320" s="239"/>
    </row>
    <row r="321" spans="1:7">
      <c r="A321" s="238"/>
      <c r="B321" s="239"/>
      <c r="C321" s="239"/>
      <c r="D321" s="239"/>
      <c r="E321" s="239"/>
      <c r="F321" s="239"/>
      <c r="G321" s="239"/>
    </row>
    <row r="322" spans="1:7">
      <c r="A322" s="240"/>
      <c r="B322" s="239"/>
      <c r="C322" s="239"/>
      <c r="D322" s="239"/>
      <c r="E322" s="239"/>
      <c r="F322" s="239"/>
      <c r="G322" s="239"/>
    </row>
    <row r="323" spans="1:7">
      <c r="A323" s="238"/>
      <c r="B323" s="239"/>
      <c r="C323" s="239"/>
      <c r="D323" s="239"/>
      <c r="E323" s="239"/>
      <c r="F323" s="239"/>
      <c r="G323" s="239"/>
    </row>
    <row r="324" spans="1:7">
      <c r="A324" s="238"/>
      <c r="B324" s="239"/>
      <c r="C324" s="239"/>
      <c r="D324" s="239"/>
      <c r="E324" s="239"/>
      <c r="F324" s="239"/>
      <c r="G324" s="239"/>
    </row>
    <row r="325" spans="1:7">
      <c r="A325" s="238"/>
      <c r="B325" s="239"/>
      <c r="C325" s="239"/>
      <c r="D325" s="239"/>
      <c r="E325" s="239"/>
      <c r="F325" s="239"/>
      <c r="G325" s="239"/>
    </row>
    <row r="326" spans="1:7">
      <c r="A326" s="238"/>
      <c r="B326" s="239"/>
      <c r="C326" s="239"/>
      <c r="D326" s="239"/>
      <c r="E326" s="239"/>
      <c r="F326" s="239"/>
      <c r="G326" s="239"/>
    </row>
    <row r="327" spans="1:7">
      <c r="A327" s="241"/>
      <c r="B327" s="239"/>
      <c r="C327" s="239"/>
      <c r="D327" s="239"/>
      <c r="E327" s="239"/>
      <c r="F327" s="239"/>
      <c r="G327" s="239"/>
    </row>
    <row r="328" spans="1:7">
      <c r="A328" s="238"/>
      <c r="B328" s="239"/>
      <c r="C328" s="239"/>
      <c r="D328" s="239"/>
      <c r="E328" s="239"/>
      <c r="F328" s="239"/>
      <c r="G328" s="239"/>
    </row>
    <row r="329" spans="1:7">
      <c r="A329" s="238"/>
      <c r="B329" s="239"/>
      <c r="C329" s="239"/>
      <c r="D329" s="239"/>
      <c r="E329" s="239"/>
      <c r="F329" s="239"/>
      <c r="G329" s="239"/>
    </row>
    <row r="330" spans="1:7">
      <c r="A330" s="240"/>
      <c r="B330" s="239"/>
      <c r="C330" s="239"/>
      <c r="D330" s="239"/>
      <c r="E330" s="239"/>
      <c r="F330" s="239"/>
      <c r="G330" s="239"/>
    </row>
    <row r="331" spans="1:7">
      <c r="A331" s="239"/>
      <c r="B331" s="239"/>
      <c r="C331" s="239"/>
      <c r="D331" s="239"/>
      <c r="E331" s="239"/>
      <c r="F331" s="239"/>
      <c r="G331" s="239"/>
    </row>
    <row r="332" spans="1:7">
      <c r="A332" s="239"/>
      <c r="B332" s="239"/>
      <c r="C332" s="239"/>
      <c r="D332" s="239"/>
      <c r="E332" s="239"/>
      <c r="F332" s="239"/>
      <c r="G332" s="239"/>
    </row>
    <row r="333" spans="1:7">
      <c r="A333" s="239"/>
      <c r="B333" s="239"/>
      <c r="C333" s="239"/>
      <c r="D333" s="239"/>
      <c r="E333" s="239"/>
      <c r="F333" s="239"/>
      <c r="G333" s="239"/>
    </row>
    <row r="334" spans="1:7">
      <c r="A334" s="239"/>
      <c r="B334" s="239"/>
      <c r="C334" s="239"/>
      <c r="D334" s="239"/>
      <c r="E334" s="239"/>
      <c r="F334" s="239"/>
      <c r="G334" s="239"/>
    </row>
    <row r="335" spans="1:7">
      <c r="A335" s="241"/>
      <c r="B335" s="239"/>
      <c r="C335" s="239"/>
      <c r="D335" s="239"/>
      <c r="E335" s="239"/>
      <c r="F335" s="239"/>
      <c r="G335" s="239"/>
    </row>
    <row r="336" spans="1:7">
      <c r="A336" s="238"/>
      <c r="B336" s="239"/>
      <c r="C336" s="239"/>
      <c r="D336" s="239"/>
      <c r="E336" s="239"/>
      <c r="F336" s="239"/>
      <c r="G336" s="239"/>
    </row>
    <row r="337" spans="1:7">
      <c r="A337" s="238"/>
      <c r="B337" s="239"/>
      <c r="C337" s="239"/>
      <c r="D337" s="239"/>
      <c r="E337" s="239"/>
      <c r="F337" s="239"/>
      <c r="G337" s="239"/>
    </row>
    <row r="338" spans="1:7">
      <c r="A338" s="240"/>
      <c r="B338" s="239"/>
      <c r="C338" s="239"/>
      <c r="D338" s="239"/>
      <c r="E338" s="239"/>
      <c r="F338" s="239"/>
      <c r="G338" s="239"/>
    </row>
    <row r="339" spans="1:7">
      <c r="A339" s="239"/>
      <c r="B339" s="239"/>
      <c r="C339" s="239"/>
      <c r="D339" s="239"/>
      <c r="E339" s="239"/>
      <c r="F339" s="239"/>
      <c r="G339" s="239"/>
    </row>
    <row r="340" spans="1:7">
      <c r="A340" s="239"/>
      <c r="B340" s="239"/>
      <c r="C340" s="239"/>
      <c r="D340" s="239"/>
      <c r="E340" s="239"/>
      <c r="F340" s="239"/>
      <c r="G340" s="239"/>
    </row>
    <row r="341" spans="1:7">
      <c r="A341" s="239"/>
      <c r="B341" s="239"/>
      <c r="C341" s="239"/>
      <c r="D341" s="239"/>
      <c r="E341" s="239"/>
      <c r="F341" s="239"/>
      <c r="G341" s="239"/>
    </row>
    <row r="342" spans="1:7">
      <c r="A342" s="239"/>
      <c r="B342" s="239"/>
      <c r="C342" s="239"/>
      <c r="D342" s="239"/>
      <c r="E342" s="239"/>
      <c r="F342" s="239"/>
      <c r="G342" s="239"/>
    </row>
    <row r="343" spans="1:7">
      <c r="A343" s="241"/>
      <c r="B343" s="239"/>
      <c r="C343" s="242"/>
      <c r="D343" s="239"/>
      <c r="E343" s="239"/>
      <c r="F343" s="239"/>
      <c r="G343" s="239"/>
    </row>
    <row r="344" spans="1:7">
      <c r="A344" s="238"/>
      <c r="B344" s="239"/>
    </row>
    <row r="345" spans="1:7">
      <c r="A345" s="238"/>
      <c r="B345" s="239"/>
      <c r="C345" s="239"/>
      <c r="D345" s="239"/>
      <c r="E345" s="239"/>
      <c r="F345" s="239"/>
      <c r="G345" s="239"/>
    </row>
    <row r="346" spans="1:7">
      <c r="A346" s="238"/>
      <c r="B346" s="239"/>
      <c r="C346" s="239"/>
      <c r="D346" s="239"/>
      <c r="E346" s="239"/>
      <c r="F346" s="239"/>
      <c r="G346" s="239"/>
    </row>
    <row r="347" spans="1:7">
      <c r="A347" s="238"/>
      <c r="B347" s="239"/>
      <c r="C347" s="239"/>
      <c r="D347" s="239"/>
      <c r="E347" s="239"/>
      <c r="F347" s="239"/>
      <c r="G347" s="239"/>
    </row>
    <row r="348" spans="1:7">
      <c r="A348" s="238"/>
      <c r="B348" s="239"/>
      <c r="C348" s="239"/>
      <c r="D348" s="239"/>
      <c r="E348" s="239"/>
      <c r="F348" s="239"/>
      <c r="G348" s="239"/>
    </row>
    <row r="349" spans="1:7">
      <c r="A349" s="238"/>
      <c r="B349" s="239"/>
      <c r="C349" s="239"/>
      <c r="D349" s="239"/>
      <c r="E349" s="239"/>
      <c r="F349" s="239"/>
      <c r="G349" s="239"/>
    </row>
    <row r="350" spans="1:7">
      <c r="A350" s="238"/>
      <c r="B350" s="239"/>
      <c r="C350" s="239"/>
      <c r="D350" s="239"/>
      <c r="E350" s="239"/>
      <c r="F350" s="239"/>
      <c r="G350" s="239"/>
    </row>
    <row r="351" spans="1:7">
      <c r="A351" s="238"/>
      <c r="B351" s="239"/>
      <c r="C351" s="239"/>
      <c r="D351" s="239"/>
      <c r="E351" s="239"/>
      <c r="F351" s="239"/>
      <c r="G351" s="239"/>
    </row>
    <row r="352" spans="1:7">
      <c r="A352" s="240"/>
      <c r="B352" s="239"/>
      <c r="C352" s="239"/>
      <c r="D352" s="239"/>
      <c r="E352" s="239"/>
      <c r="F352" s="239"/>
      <c r="G352" s="239"/>
    </row>
    <row r="353" spans="1:11">
      <c r="C353" s="239"/>
      <c r="D353" s="239"/>
      <c r="E353" s="239"/>
      <c r="F353" s="239"/>
      <c r="G353" s="239"/>
    </row>
    <row r="354" spans="1:11">
      <c r="C354" s="239"/>
      <c r="D354" s="239"/>
      <c r="E354" s="239"/>
      <c r="F354" s="239"/>
      <c r="G354" s="239"/>
    </row>
    <row r="355" spans="1:11">
      <c r="C355" s="239"/>
      <c r="D355" s="239"/>
      <c r="E355" s="239"/>
      <c r="F355" s="239"/>
      <c r="G355" s="239"/>
    </row>
    <row r="356" spans="1:11">
      <c r="C356" s="239"/>
      <c r="D356" s="239"/>
      <c r="E356" s="239"/>
      <c r="F356" s="239"/>
      <c r="G356" s="239"/>
    </row>
    <row r="357" spans="1:11">
      <c r="A357" s="238"/>
      <c r="B357" s="243"/>
      <c r="C357" s="238"/>
      <c r="D357" s="243"/>
      <c r="E357" s="238"/>
      <c r="F357" s="243"/>
      <c r="G357" s="243"/>
      <c r="H357" s="240"/>
      <c r="I357" s="239"/>
      <c r="J357" s="239"/>
      <c r="K357" s="239"/>
    </row>
    <row r="358" spans="1:11">
      <c r="A358" s="244"/>
      <c r="C358" s="239"/>
      <c r="D358" s="239"/>
      <c r="E358" s="239"/>
      <c r="F358" s="239"/>
      <c r="G358" s="239"/>
    </row>
    <row r="359" spans="1:11">
      <c r="C359" s="239"/>
      <c r="D359" s="239"/>
      <c r="E359" s="239"/>
      <c r="F359" s="239"/>
      <c r="G359" s="239"/>
    </row>
    <row r="360" spans="1:11">
      <c r="C360" s="239"/>
      <c r="D360" s="239"/>
      <c r="E360" s="239"/>
      <c r="F360" s="239"/>
      <c r="G360" s="239"/>
    </row>
    <row r="361" spans="1:11">
      <c r="A361" s="245"/>
      <c r="B361" s="245"/>
      <c r="C361" s="245"/>
      <c r="D361" s="245"/>
      <c r="E361" s="245"/>
      <c r="F361" s="245"/>
      <c r="G361" s="245"/>
      <c r="H361" s="245"/>
    </row>
    <row r="362" spans="1:11">
      <c r="A362" s="245"/>
      <c r="B362" s="245"/>
      <c r="C362" s="245"/>
      <c r="D362" s="245"/>
      <c r="E362" s="245"/>
      <c r="F362" s="245"/>
      <c r="G362" s="245"/>
      <c r="H362" s="245"/>
    </row>
    <row r="363" spans="1:11">
      <c r="A363" s="239"/>
      <c r="B363" s="239"/>
      <c r="C363" s="239"/>
      <c r="D363" s="239"/>
      <c r="E363" s="239"/>
      <c r="F363" s="239"/>
      <c r="G363" s="239"/>
    </row>
    <row r="364" spans="1:11">
      <c r="A364" s="241"/>
      <c r="B364" s="239"/>
      <c r="C364" s="239"/>
      <c r="D364" s="239"/>
      <c r="E364" s="239"/>
      <c r="F364" s="239"/>
      <c r="G364" s="239"/>
    </row>
    <row r="365" spans="1:11">
      <c r="A365" s="238"/>
      <c r="B365" s="239"/>
      <c r="C365" s="239"/>
      <c r="D365" s="239"/>
      <c r="E365" s="239"/>
      <c r="F365" s="239"/>
      <c r="G365" s="239"/>
    </row>
    <row r="366" spans="1:11">
      <c r="A366" s="238"/>
      <c r="B366" s="239"/>
      <c r="C366" s="239"/>
      <c r="D366" s="239"/>
      <c r="E366" s="239"/>
      <c r="F366" s="239"/>
      <c r="G366" s="239"/>
    </row>
    <row r="367" spans="1:11">
      <c r="A367" s="238"/>
      <c r="B367" s="239"/>
      <c r="C367" s="239"/>
      <c r="D367" s="239"/>
      <c r="E367" s="239"/>
      <c r="F367" s="239"/>
      <c r="G367" s="239"/>
    </row>
    <row r="368" spans="1:11">
      <c r="A368" s="238"/>
      <c r="B368" s="239"/>
      <c r="C368" s="239"/>
      <c r="D368" s="239"/>
      <c r="E368" s="239"/>
      <c r="F368" s="239"/>
      <c r="G368" s="239"/>
    </row>
    <row r="369" spans="1:7">
      <c r="A369" s="240"/>
      <c r="B369" s="239"/>
      <c r="C369" s="239"/>
      <c r="D369" s="239"/>
      <c r="E369" s="239"/>
      <c r="F369" s="239"/>
      <c r="G369" s="239"/>
    </row>
    <row r="370" spans="1:7">
      <c r="A370" s="239"/>
      <c r="B370" s="239"/>
      <c r="C370" s="239"/>
      <c r="D370" s="239"/>
      <c r="E370" s="239"/>
      <c r="F370" s="239"/>
      <c r="G370" s="239"/>
    </row>
    <row r="371" spans="1:7">
      <c r="A371" s="239"/>
      <c r="B371" s="239"/>
      <c r="C371" s="239"/>
      <c r="D371" s="239"/>
      <c r="E371" s="239"/>
      <c r="F371" s="239"/>
      <c r="G371" s="239"/>
    </row>
    <row r="372" spans="1:7">
      <c r="A372" s="239"/>
      <c r="B372" s="239"/>
      <c r="C372" s="239"/>
      <c r="D372" s="239"/>
      <c r="E372" s="239"/>
      <c r="F372" s="239"/>
      <c r="G372" s="239"/>
    </row>
    <row r="373" spans="1:7">
      <c r="A373" s="239"/>
      <c r="B373" s="239"/>
      <c r="C373" s="239"/>
      <c r="D373" s="239"/>
      <c r="E373" s="239"/>
      <c r="F373" s="239"/>
      <c r="G373" s="239"/>
    </row>
    <row r="374" spans="1:7">
      <c r="A374" s="239"/>
      <c r="B374" s="239"/>
      <c r="C374" s="239"/>
      <c r="D374" s="239"/>
      <c r="E374" s="239"/>
      <c r="F374" s="239"/>
      <c r="G374" s="239"/>
    </row>
    <row r="375" spans="1:7">
      <c r="A375" s="241"/>
      <c r="B375" s="241"/>
      <c r="C375" s="241"/>
      <c r="D375" s="241"/>
      <c r="E375" s="239"/>
      <c r="F375" s="239"/>
      <c r="G375" s="239"/>
    </row>
    <row r="376" spans="1:7">
      <c r="A376" s="238"/>
      <c r="B376" s="238"/>
      <c r="C376" s="238"/>
      <c r="D376" s="238"/>
      <c r="E376" s="239"/>
      <c r="F376" s="239"/>
      <c r="G376" s="239"/>
    </row>
    <row r="377" spans="1:7">
      <c r="A377" s="238"/>
      <c r="B377" s="238"/>
      <c r="C377" s="238"/>
      <c r="D377" s="238"/>
      <c r="E377" s="239"/>
      <c r="F377" s="239"/>
      <c r="G377" s="239"/>
    </row>
    <row r="378" spans="1:7">
      <c r="A378" s="238"/>
      <c r="B378" s="238"/>
      <c r="C378" s="238"/>
      <c r="D378" s="238"/>
      <c r="E378" s="239"/>
      <c r="F378" s="239"/>
      <c r="G378" s="239"/>
    </row>
    <row r="379" spans="1:7">
      <c r="A379" s="238"/>
      <c r="B379" s="238"/>
      <c r="C379" s="238"/>
      <c r="D379" s="238"/>
      <c r="E379" s="239"/>
      <c r="F379" s="239"/>
      <c r="G379" s="239"/>
    </row>
    <row r="380" spans="1:7">
      <c r="A380" s="238"/>
      <c r="B380" s="238"/>
      <c r="C380" s="238"/>
      <c r="D380" s="238"/>
      <c r="E380" s="239"/>
      <c r="F380" s="239"/>
      <c r="G380" s="239"/>
    </row>
    <row r="381" spans="1:7">
      <c r="A381" s="238"/>
      <c r="B381" s="238"/>
      <c r="C381" s="238"/>
      <c r="D381" s="238"/>
      <c r="E381" s="239"/>
      <c r="F381" s="239"/>
      <c r="G381" s="239"/>
    </row>
    <row r="382" spans="1:7">
      <c r="A382" s="239"/>
      <c r="B382" s="239"/>
      <c r="C382" s="239"/>
      <c r="D382" s="240"/>
      <c r="E382" s="239"/>
      <c r="F382" s="239"/>
      <c r="G382" s="239"/>
    </row>
    <row r="383" spans="1:7">
      <c r="A383" s="239"/>
      <c r="B383" s="239"/>
      <c r="C383" s="239"/>
      <c r="D383" s="239"/>
      <c r="E383" s="239"/>
      <c r="F383" s="239"/>
      <c r="G383" s="239"/>
    </row>
    <row r="384" spans="1:7">
      <c r="A384" s="239"/>
      <c r="B384" s="239"/>
      <c r="C384" s="239"/>
      <c r="D384" s="239"/>
      <c r="E384" s="239"/>
      <c r="F384" s="239"/>
      <c r="G384" s="239"/>
    </row>
    <row r="385" spans="1:7">
      <c r="A385" s="239"/>
      <c r="B385" s="239"/>
      <c r="C385" s="239"/>
      <c r="D385" s="239"/>
      <c r="E385" s="239"/>
      <c r="F385" s="239"/>
      <c r="G385" s="239"/>
    </row>
    <row r="386" spans="1:7">
      <c r="A386" s="239"/>
      <c r="B386" s="239"/>
      <c r="C386" s="239"/>
      <c r="D386" s="239"/>
      <c r="E386" s="239"/>
      <c r="F386" s="239"/>
      <c r="G386" s="239"/>
    </row>
    <row r="387" spans="1:7">
      <c r="A387" s="241"/>
      <c r="B387" s="241"/>
      <c r="C387" s="241"/>
      <c r="D387" s="241"/>
      <c r="E387" s="239"/>
      <c r="F387" s="239"/>
      <c r="G387" s="239"/>
    </row>
    <row r="388" spans="1:7">
      <c r="A388" s="238"/>
      <c r="B388" s="238"/>
      <c r="C388" s="238"/>
      <c r="D388" s="238"/>
      <c r="E388" s="239"/>
      <c r="F388" s="239"/>
      <c r="G388" s="239"/>
    </row>
    <row r="389" spans="1:7">
      <c r="A389" s="238"/>
      <c r="B389" s="238"/>
      <c r="C389" s="238"/>
      <c r="D389" s="238"/>
      <c r="E389" s="239"/>
      <c r="F389" s="239"/>
      <c r="G389" s="239"/>
    </row>
    <row r="390" spans="1:7">
      <c r="A390" s="238"/>
      <c r="B390" s="238"/>
      <c r="C390" s="238"/>
      <c r="D390" s="238"/>
      <c r="E390" s="239"/>
      <c r="F390" s="239"/>
      <c r="G390" s="239"/>
    </row>
    <row r="391" spans="1:7">
      <c r="A391" s="238"/>
      <c r="B391" s="238"/>
      <c r="C391" s="238"/>
      <c r="D391" s="238"/>
      <c r="E391" s="239"/>
      <c r="F391" s="239"/>
      <c r="G391" s="239"/>
    </row>
    <row r="392" spans="1:7">
      <c r="A392" s="238"/>
      <c r="B392" s="238"/>
      <c r="C392" s="238"/>
      <c r="D392" s="238"/>
      <c r="E392" s="239"/>
      <c r="F392" s="239"/>
      <c r="G392" s="239"/>
    </row>
    <row r="393" spans="1:7">
      <c r="A393" s="238"/>
      <c r="B393" s="238"/>
      <c r="C393" s="238"/>
      <c r="D393" s="238"/>
      <c r="E393" s="239"/>
      <c r="F393" s="239"/>
      <c r="G393" s="239"/>
    </row>
    <row r="394" spans="1:7">
      <c r="A394" s="238"/>
      <c r="B394" s="238"/>
      <c r="C394" s="238"/>
      <c r="D394" s="238"/>
      <c r="E394" s="239"/>
      <c r="F394" s="239"/>
      <c r="G394" s="239"/>
    </row>
    <row r="395" spans="1:7">
      <c r="A395" s="238"/>
      <c r="B395" s="238"/>
      <c r="C395" s="238"/>
      <c r="D395" s="238"/>
      <c r="E395" s="239"/>
      <c r="F395" s="239"/>
      <c r="G395" s="239"/>
    </row>
    <row r="396" spans="1:7">
      <c r="A396" s="238"/>
      <c r="B396" s="238"/>
      <c r="C396" s="238"/>
      <c r="D396" s="238"/>
      <c r="E396" s="239"/>
      <c r="F396" s="239"/>
      <c r="G396" s="239"/>
    </row>
    <row r="397" spans="1:7">
      <c r="A397" s="238"/>
      <c r="B397" s="238"/>
      <c r="C397" s="238"/>
      <c r="D397" s="238"/>
      <c r="E397" s="239"/>
      <c r="F397" s="239"/>
      <c r="G397" s="239"/>
    </row>
    <row r="398" spans="1:7">
      <c r="A398" s="238"/>
      <c r="B398" s="238"/>
      <c r="C398" s="238"/>
      <c r="D398" s="238"/>
      <c r="E398" s="239"/>
      <c r="F398" s="239"/>
      <c r="G398" s="239"/>
    </row>
    <row r="399" spans="1:7">
      <c r="C399" s="239"/>
      <c r="D399" s="240"/>
      <c r="E399" s="239"/>
      <c r="F399" s="239"/>
      <c r="G399" s="239"/>
    </row>
    <row r="400" spans="1:7">
      <c r="A400" s="239"/>
      <c r="B400" s="239"/>
      <c r="C400" s="239"/>
      <c r="D400" s="239"/>
      <c r="E400" s="239"/>
      <c r="F400" s="239"/>
      <c r="G400" s="239"/>
    </row>
    <row r="401" spans="1:8">
      <c r="A401" s="239"/>
      <c r="B401" s="239"/>
      <c r="C401" s="239"/>
      <c r="D401" s="239"/>
      <c r="E401" s="239"/>
      <c r="F401" s="239"/>
      <c r="G401" s="239"/>
    </row>
    <row r="402" spans="1:8">
      <c r="A402" s="245"/>
      <c r="B402" s="245"/>
      <c r="C402" s="245"/>
      <c r="D402" s="245"/>
      <c r="E402" s="245"/>
      <c r="F402" s="245"/>
      <c r="G402" s="245"/>
      <c r="H402" s="245"/>
    </row>
    <row r="403" spans="1:8">
      <c r="A403" s="245"/>
      <c r="B403" s="245"/>
      <c r="C403" s="245"/>
      <c r="D403" s="245"/>
      <c r="E403" s="245"/>
      <c r="F403" s="245"/>
      <c r="G403" s="245"/>
      <c r="H403" s="245"/>
    </row>
    <row r="404" spans="1:8">
      <c r="A404" s="239"/>
      <c r="B404" s="239"/>
      <c r="C404" s="239"/>
      <c r="D404" s="239"/>
      <c r="E404" s="239"/>
      <c r="F404" s="239"/>
      <c r="G404" s="239"/>
    </row>
    <row r="405" spans="1:8">
      <c r="A405" s="241"/>
      <c r="B405" s="239"/>
      <c r="C405" s="239"/>
      <c r="D405" s="239"/>
      <c r="E405" s="239"/>
      <c r="F405" s="239"/>
      <c r="G405" s="239"/>
    </row>
    <row r="406" spans="1:8">
      <c r="A406" s="238"/>
      <c r="B406" s="238"/>
      <c r="D406" s="239"/>
      <c r="E406" s="239"/>
      <c r="F406" s="239"/>
      <c r="G406" s="239"/>
    </row>
    <row r="407" spans="1:8">
      <c r="A407" s="238"/>
      <c r="B407" s="239"/>
      <c r="C407" s="239"/>
      <c r="D407" s="239"/>
      <c r="E407" s="239"/>
      <c r="F407" s="239"/>
      <c r="G407" s="239"/>
    </row>
    <row r="408" spans="1:8">
      <c r="A408" s="240"/>
      <c r="B408" s="239"/>
      <c r="C408" s="239"/>
      <c r="D408" s="239"/>
      <c r="E408" s="239"/>
      <c r="F408" s="239"/>
      <c r="G408" s="239"/>
    </row>
    <row r="409" spans="1:8">
      <c r="A409" s="239"/>
      <c r="B409" s="239"/>
      <c r="C409" s="239"/>
      <c r="D409" s="239"/>
      <c r="E409" s="239"/>
      <c r="F409" s="239"/>
      <c r="G409" s="239"/>
    </row>
    <row r="410" spans="1:8">
      <c r="A410" s="239"/>
      <c r="B410" s="239"/>
      <c r="C410" s="239"/>
      <c r="D410" s="239"/>
      <c r="E410" s="239"/>
      <c r="F410" s="239"/>
      <c r="G410" s="239"/>
    </row>
    <row r="411" spans="1:8">
      <c r="A411" s="239"/>
      <c r="B411" s="239"/>
      <c r="C411" s="239"/>
      <c r="D411" s="239"/>
      <c r="E411" s="239"/>
      <c r="F411" s="239"/>
      <c r="G411" s="239"/>
    </row>
    <row r="412" spans="1:8">
      <c r="A412" s="239"/>
      <c r="B412" s="239"/>
      <c r="C412" s="239"/>
      <c r="D412" s="239"/>
      <c r="E412" s="239"/>
      <c r="F412" s="239"/>
      <c r="G412" s="239"/>
    </row>
    <row r="413" spans="1:8">
      <c r="A413" s="241"/>
      <c r="B413" s="241"/>
      <c r="C413" s="241"/>
      <c r="D413" s="241"/>
      <c r="E413" s="239"/>
      <c r="F413" s="239"/>
      <c r="G413" s="239"/>
    </row>
    <row r="414" spans="1:8">
      <c r="A414" s="238"/>
      <c r="B414" s="238"/>
      <c r="C414" s="238"/>
      <c r="D414" s="238"/>
      <c r="E414" s="239"/>
      <c r="F414" s="239"/>
      <c r="G414" s="239"/>
    </row>
    <row r="415" spans="1:8">
      <c r="A415" s="238"/>
      <c r="B415" s="238"/>
      <c r="C415" s="238"/>
      <c r="D415" s="238"/>
      <c r="E415" s="239"/>
      <c r="F415" s="239"/>
      <c r="G415" s="239"/>
    </row>
    <row r="416" spans="1:8">
      <c r="C416" s="239"/>
      <c r="D416" s="240"/>
      <c r="E416" s="239"/>
      <c r="F416" s="239"/>
      <c r="G416" s="239"/>
    </row>
    <row r="417" spans="1:7">
      <c r="A417" s="239"/>
      <c r="B417" s="239"/>
      <c r="C417" s="239"/>
      <c r="D417" s="239"/>
      <c r="E417" s="239"/>
      <c r="F417" s="239"/>
      <c r="G417" s="239"/>
    </row>
    <row r="418" spans="1:7">
      <c r="A418" s="239"/>
      <c r="B418" s="239"/>
      <c r="C418" s="239"/>
      <c r="D418" s="239"/>
      <c r="E418" s="239"/>
      <c r="F418" s="239"/>
      <c r="G418" s="239"/>
    </row>
    <row r="419" spans="1:7">
      <c r="A419" s="239"/>
      <c r="B419" s="239"/>
      <c r="C419" s="239"/>
      <c r="D419" s="239"/>
      <c r="E419" s="239"/>
      <c r="F419" s="239"/>
      <c r="G419" s="239"/>
    </row>
    <row r="420" spans="1:7">
      <c r="A420" s="239"/>
      <c r="B420" s="239"/>
      <c r="C420" s="239"/>
      <c r="D420" s="239"/>
      <c r="E420" s="239"/>
      <c r="F420" s="239"/>
      <c r="G420" s="239"/>
    </row>
    <row r="421" spans="1:7">
      <c r="A421" s="241"/>
      <c r="B421" s="241"/>
      <c r="C421" s="241"/>
      <c r="D421" s="241"/>
      <c r="E421" s="239"/>
      <c r="F421" s="239"/>
      <c r="G421" s="239"/>
    </row>
    <row r="422" spans="1:7">
      <c r="A422" s="238"/>
      <c r="B422" s="238"/>
      <c r="C422" s="238"/>
      <c r="D422" s="238"/>
      <c r="E422" s="239"/>
      <c r="F422" s="239"/>
      <c r="G422" s="239"/>
    </row>
    <row r="423" spans="1:7">
      <c r="A423" s="239"/>
      <c r="B423" s="239"/>
      <c r="C423" s="239"/>
      <c r="D423" s="240"/>
      <c r="E423" s="239"/>
      <c r="F423" s="239"/>
      <c r="G423" s="239"/>
    </row>
    <row r="424" spans="1:7">
      <c r="A424" s="239"/>
      <c r="B424" s="239"/>
      <c r="C424" s="239"/>
      <c r="D424" s="239"/>
      <c r="E424" s="239"/>
      <c r="F424" s="239"/>
      <c r="G424" s="239"/>
    </row>
    <row r="425" spans="1:7">
      <c r="A425" s="239"/>
      <c r="B425" s="239"/>
      <c r="C425" s="239"/>
      <c r="D425" s="239"/>
      <c r="E425" s="239"/>
      <c r="F425" s="239"/>
      <c r="G425" s="239"/>
    </row>
    <row r="426" spans="1:7">
      <c r="A426" s="239"/>
      <c r="B426" s="239"/>
      <c r="C426" s="239"/>
      <c r="D426" s="239"/>
      <c r="E426" s="239"/>
      <c r="F426" s="239"/>
      <c r="G426" s="239"/>
    </row>
    <row r="427" spans="1:7">
      <c r="A427" s="239"/>
      <c r="B427" s="239"/>
      <c r="C427" s="239"/>
      <c r="D427" s="239"/>
      <c r="E427" s="239"/>
      <c r="F427" s="239"/>
      <c r="G427" s="239"/>
    </row>
    <row r="428" spans="1:7">
      <c r="A428" s="241"/>
      <c r="B428" s="241"/>
      <c r="C428" s="241"/>
      <c r="D428" s="241"/>
      <c r="E428" s="239"/>
      <c r="F428" s="239"/>
      <c r="G428" s="239"/>
    </row>
    <row r="429" spans="1:7">
      <c r="A429" s="246"/>
      <c r="B429" s="238"/>
      <c r="C429" s="238"/>
      <c r="D429" s="238"/>
      <c r="E429" s="239"/>
      <c r="F429" s="239"/>
      <c r="G429" s="239"/>
    </row>
    <row r="430" spans="1:7">
      <c r="A430" s="246"/>
      <c r="B430" s="238"/>
      <c r="C430" s="238"/>
      <c r="D430" s="238"/>
      <c r="E430" s="239"/>
      <c r="F430" s="239"/>
      <c r="G430" s="239"/>
    </row>
    <row r="431" spans="1:7">
      <c r="A431" s="246"/>
      <c r="B431" s="238"/>
      <c r="C431" s="238"/>
      <c r="D431" s="238"/>
      <c r="E431" s="239"/>
      <c r="F431" s="239"/>
      <c r="G431" s="239"/>
    </row>
    <row r="432" spans="1:7">
      <c r="A432" s="239"/>
      <c r="B432" s="239"/>
      <c r="C432" s="239"/>
      <c r="D432" s="240"/>
      <c r="E432" s="239"/>
      <c r="F432" s="239"/>
      <c r="G432" s="239"/>
    </row>
    <row r="433" spans="1:7">
      <c r="A433" s="239"/>
      <c r="B433" s="239"/>
      <c r="C433" s="239"/>
      <c r="D433" s="239"/>
      <c r="E433" s="239"/>
      <c r="F433" s="239"/>
      <c r="G433" s="239"/>
    </row>
    <row r="434" spans="1:7">
      <c r="A434" s="239"/>
      <c r="B434" s="239"/>
      <c r="C434" s="239"/>
      <c r="D434" s="239"/>
      <c r="E434" s="239"/>
      <c r="F434" s="239"/>
      <c r="G434" s="239"/>
    </row>
    <row r="435" spans="1:7">
      <c r="A435" s="239"/>
      <c r="B435" s="239"/>
      <c r="C435" s="239"/>
      <c r="D435" s="239"/>
      <c r="E435" s="239"/>
      <c r="F435" s="239"/>
      <c r="G435" s="239"/>
    </row>
    <row r="436" spans="1:7">
      <c r="A436" s="239"/>
      <c r="B436" s="239"/>
      <c r="C436" s="239"/>
      <c r="D436" s="239"/>
      <c r="E436" s="239"/>
      <c r="F436" s="239"/>
      <c r="G436" s="239"/>
    </row>
    <row r="437" spans="1:7">
      <c r="A437" s="239"/>
      <c r="B437" s="239"/>
      <c r="C437" s="239"/>
      <c r="D437" s="239"/>
      <c r="E437" s="239"/>
      <c r="F437" s="239"/>
      <c r="G437" s="239"/>
    </row>
    <row r="438" spans="1:7">
      <c r="A438" s="241"/>
      <c r="B438" s="239"/>
      <c r="C438" s="239"/>
      <c r="D438" s="239"/>
      <c r="E438" s="239"/>
      <c r="F438" s="239"/>
      <c r="G438" s="239"/>
    </row>
    <row r="439" spans="1:7">
      <c r="A439" s="238"/>
      <c r="B439" s="239"/>
      <c r="C439" s="239"/>
      <c r="D439" s="239"/>
      <c r="E439" s="239"/>
      <c r="F439" s="239"/>
      <c r="G439" s="239"/>
    </row>
    <row r="440" spans="1:7">
      <c r="A440" s="238"/>
      <c r="C440" s="239"/>
      <c r="D440" s="239"/>
      <c r="E440" s="239"/>
      <c r="F440" s="239"/>
      <c r="G440" s="239"/>
    </row>
    <row r="441" spans="1:7">
      <c r="A441" s="238"/>
      <c r="C441" s="239"/>
      <c r="D441" s="239"/>
      <c r="E441" s="239"/>
      <c r="F441" s="239"/>
      <c r="G441" s="239"/>
    </row>
    <row r="442" spans="1:7">
      <c r="A442" s="240"/>
      <c r="B442" s="239"/>
      <c r="C442" s="239"/>
      <c r="D442" s="239"/>
      <c r="E442" s="239"/>
      <c r="F442" s="239"/>
      <c r="G442" s="239"/>
    </row>
    <row r="443" spans="1:7">
      <c r="A443" s="239"/>
      <c r="B443" s="239"/>
      <c r="C443" s="239"/>
      <c r="D443" s="239"/>
      <c r="E443" s="239"/>
      <c r="F443" s="239"/>
      <c r="G443" s="239"/>
    </row>
    <row r="444" spans="1:7">
      <c r="A444" s="239"/>
      <c r="B444" s="239"/>
      <c r="C444" s="239"/>
      <c r="D444" s="239"/>
      <c r="E444" s="239"/>
      <c r="F444" s="239"/>
      <c r="G444" s="239"/>
    </row>
    <row r="445" spans="1:7">
      <c r="A445" s="239"/>
      <c r="B445" s="239"/>
      <c r="C445" s="239"/>
      <c r="D445" s="239"/>
      <c r="E445" s="239"/>
      <c r="F445" s="239"/>
      <c r="G445" s="239"/>
    </row>
    <row r="446" spans="1:7">
      <c r="A446" s="239"/>
      <c r="B446" s="239"/>
      <c r="C446" s="239"/>
      <c r="D446" s="239"/>
      <c r="E446" s="239"/>
      <c r="F446" s="239"/>
      <c r="G446" s="239"/>
    </row>
    <row r="447" spans="1:7">
      <c r="C447" s="240"/>
      <c r="D447" s="239"/>
      <c r="E447" s="239"/>
      <c r="F447" s="239"/>
      <c r="G447" s="239"/>
    </row>
    <row r="448" spans="1:7">
      <c r="A448" s="239"/>
      <c r="B448" s="239"/>
      <c r="C448" s="239"/>
      <c r="D448" s="239"/>
      <c r="E448" s="239"/>
      <c r="F448" s="239"/>
      <c r="G448" s="239"/>
    </row>
    <row r="449" spans="1:8">
      <c r="A449" s="239"/>
      <c r="B449" s="239"/>
      <c r="C449" s="239"/>
      <c r="D449" s="239"/>
      <c r="E449" s="239"/>
      <c r="F449" s="239"/>
      <c r="G449" s="239"/>
    </row>
    <row r="450" spans="1:8">
      <c r="A450" s="245"/>
      <c r="B450" s="245"/>
      <c r="C450" s="245"/>
      <c r="D450" s="245"/>
      <c r="E450" s="245"/>
      <c r="F450" s="245"/>
      <c r="G450" s="245"/>
      <c r="H450" s="245"/>
    </row>
    <row r="451" spans="1:8">
      <c r="A451" s="245"/>
      <c r="B451" s="245"/>
      <c r="C451" s="245"/>
      <c r="D451" s="245"/>
      <c r="E451" s="245"/>
      <c r="F451" s="245"/>
      <c r="G451" s="245"/>
      <c r="H451" s="245"/>
    </row>
    <row r="452" spans="1:8">
      <c r="A452" s="239"/>
      <c r="B452" s="239"/>
      <c r="C452" s="239"/>
      <c r="D452" s="239"/>
      <c r="E452" s="239"/>
      <c r="F452" s="239"/>
      <c r="G452" s="239"/>
    </row>
    <row r="453" spans="1:8">
      <c r="A453" s="241"/>
      <c r="B453" s="239"/>
      <c r="C453" s="239"/>
      <c r="D453" s="239"/>
      <c r="E453" s="239"/>
      <c r="F453" s="239"/>
      <c r="G453" s="239"/>
    </row>
    <row r="454" spans="1:8">
      <c r="A454" s="238"/>
      <c r="B454" s="239"/>
      <c r="C454" s="239"/>
      <c r="D454" s="239"/>
      <c r="E454" s="239"/>
      <c r="F454" s="239"/>
      <c r="G454" s="239"/>
    </row>
    <row r="455" spans="1:8">
      <c r="A455" s="238"/>
      <c r="B455" s="239"/>
      <c r="C455" s="239"/>
      <c r="D455" s="239"/>
      <c r="E455" s="239"/>
      <c r="F455" s="239"/>
      <c r="G455" s="239"/>
    </row>
    <row r="456" spans="1:8">
      <c r="A456" s="238"/>
      <c r="B456" s="239"/>
      <c r="C456" s="239"/>
      <c r="D456" s="239"/>
      <c r="E456" s="239"/>
      <c r="F456" s="239"/>
      <c r="G456" s="239"/>
    </row>
    <row r="457" spans="1:8">
      <c r="A457" s="240"/>
      <c r="B457" s="239"/>
      <c r="C457" s="239"/>
      <c r="D457" s="239"/>
      <c r="E457" s="239"/>
      <c r="F457" s="239"/>
      <c r="G457" s="239"/>
    </row>
    <row r="458" spans="1:8">
      <c r="A458" s="239"/>
      <c r="B458" s="239"/>
      <c r="C458" s="239"/>
      <c r="D458" s="239"/>
      <c r="E458" s="239"/>
      <c r="F458" s="239"/>
      <c r="G458" s="239"/>
    </row>
    <row r="459" spans="1:8">
      <c r="A459" s="239"/>
      <c r="B459" s="239"/>
      <c r="C459" s="239"/>
      <c r="D459" s="239"/>
      <c r="E459" s="239"/>
      <c r="F459" s="239"/>
      <c r="G459" s="239"/>
    </row>
    <row r="460" spans="1:8">
      <c r="A460" s="239"/>
      <c r="B460" s="239"/>
      <c r="C460" s="239"/>
      <c r="D460" s="239"/>
      <c r="E460" s="239"/>
      <c r="F460" s="239"/>
      <c r="G460" s="239"/>
    </row>
    <row r="461" spans="1:8">
      <c r="A461" s="239"/>
      <c r="B461" s="239"/>
      <c r="C461" s="239"/>
      <c r="D461" s="239"/>
      <c r="E461" s="239"/>
      <c r="F461" s="239"/>
      <c r="G461" s="239"/>
    </row>
    <row r="462" spans="1:8">
      <c r="A462" s="241"/>
      <c r="B462" s="241"/>
      <c r="C462" s="241"/>
      <c r="D462" s="241"/>
      <c r="E462" s="239"/>
      <c r="F462" s="239"/>
      <c r="G462" s="239"/>
    </row>
    <row r="463" spans="1:8">
      <c r="A463" s="238"/>
      <c r="C463" s="239"/>
      <c r="D463" s="239"/>
      <c r="E463" s="239"/>
      <c r="F463" s="239"/>
      <c r="G463" s="239"/>
    </row>
    <row r="464" spans="1:8">
      <c r="A464" s="238"/>
      <c r="C464" s="239"/>
      <c r="D464" s="239"/>
      <c r="E464" s="239"/>
      <c r="F464" s="239"/>
      <c r="G464" s="239"/>
    </row>
    <row r="465" spans="1:7">
      <c r="A465" s="240"/>
      <c r="B465" s="239"/>
      <c r="C465" s="239"/>
      <c r="D465" s="239"/>
      <c r="E465" s="239"/>
      <c r="F465" s="239"/>
      <c r="G465" s="239"/>
    </row>
    <row r="466" spans="1:7">
      <c r="A466" s="239"/>
      <c r="B466" s="239"/>
      <c r="C466" s="239"/>
      <c r="D466" s="239"/>
      <c r="E466" s="239"/>
      <c r="F466" s="239"/>
      <c r="G466" s="239"/>
    </row>
    <row r="467" spans="1:7">
      <c r="A467" s="239"/>
      <c r="B467" s="239"/>
      <c r="C467" s="239"/>
      <c r="D467" s="239"/>
      <c r="E467" s="239"/>
      <c r="F467" s="239"/>
      <c r="G467" s="239"/>
    </row>
    <row r="468" spans="1:7">
      <c r="A468" s="239"/>
      <c r="B468" s="239"/>
      <c r="C468" s="239"/>
      <c r="D468" s="239"/>
      <c r="E468" s="239"/>
      <c r="F468" s="239"/>
      <c r="G468" s="239"/>
    </row>
    <row r="469" spans="1:7">
      <c r="A469" s="239"/>
      <c r="B469" s="239"/>
      <c r="C469" s="239"/>
      <c r="D469" s="239"/>
      <c r="E469" s="239"/>
      <c r="F469" s="239"/>
      <c r="G469" s="239"/>
    </row>
    <row r="470" spans="1:7">
      <c r="A470" s="241"/>
      <c r="B470" s="241"/>
      <c r="C470" s="241"/>
      <c r="D470" s="241"/>
      <c r="E470" s="239"/>
      <c r="F470" s="239"/>
      <c r="G470" s="239"/>
    </row>
    <row r="471" spans="1:7">
      <c r="A471" s="238"/>
      <c r="B471" s="238"/>
      <c r="C471" s="238"/>
      <c r="D471" s="238"/>
      <c r="E471" s="239"/>
      <c r="F471" s="239"/>
      <c r="G471" s="239"/>
    </row>
    <row r="472" spans="1:7">
      <c r="A472" s="238"/>
      <c r="B472" s="238"/>
      <c r="C472" s="238"/>
      <c r="D472" s="238"/>
      <c r="E472" s="239"/>
      <c r="F472" s="239"/>
      <c r="G472" s="239"/>
    </row>
    <row r="473" spans="1:7">
      <c r="A473" s="238"/>
      <c r="B473" s="238"/>
      <c r="C473" s="238"/>
      <c r="D473" s="240"/>
      <c r="E473" s="239"/>
      <c r="F473" s="239"/>
      <c r="G473" s="239"/>
    </row>
    <row r="474" spans="1:7">
      <c r="A474" s="239"/>
      <c r="B474" s="239"/>
      <c r="C474" s="239"/>
      <c r="D474" s="239"/>
      <c r="E474" s="239"/>
      <c r="F474" s="239"/>
      <c r="G474" s="239"/>
    </row>
    <row r="475" spans="1:7">
      <c r="A475" s="239"/>
      <c r="B475" s="239"/>
      <c r="C475" s="239"/>
      <c r="D475" s="239"/>
      <c r="E475" s="239"/>
      <c r="F475" s="239"/>
      <c r="G475" s="239"/>
    </row>
    <row r="476" spans="1:7">
      <c r="A476" s="239"/>
      <c r="B476" s="239"/>
      <c r="C476" s="239"/>
      <c r="D476" s="239"/>
      <c r="E476" s="239"/>
      <c r="F476" s="239"/>
      <c r="G476" s="239"/>
    </row>
    <row r="477" spans="1:7">
      <c r="A477" s="239"/>
      <c r="B477" s="239"/>
      <c r="C477" s="239"/>
      <c r="D477" s="239"/>
      <c r="E477" s="239"/>
      <c r="F477" s="239"/>
      <c r="G477" s="239"/>
    </row>
    <row r="478" spans="1:7">
      <c r="A478" s="241"/>
      <c r="B478" s="239"/>
      <c r="C478" s="239"/>
      <c r="D478" s="239"/>
      <c r="E478" s="239"/>
      <c r="F478" s="239"/>
      <c r="G478" s="239"/>
    </row>
    <row r="479" spans="1:7">
      <c r="A479" s="238"/>
      <c r="B479" s="239"/>
      <c r="C479" s="239"/>
      <c r="D479" s="239"/>
      <c r="E479" s="239"/>
      <c r="F479" s="239"/>
      <c r="G479" s="239"/>
    </row>
    <row r="480" spans="1:7">
      <c r="A480" s="240"/>
      <c r="B480" s="239"/>
      <c r="C480" s="239"/>
      <c r="D480" s="239"/>
      <c r="E480" s="239"/>
      <c r="F480" s="239"/>
      <c r="G480" s="239"/>
    </row>
    <row r="481" spans="1:7">
      <c r="A481" s="239"/>
      <c r="B481" s="239"/>
      <c r="C481" s="239"/>
      <c r="D481" s="239"/>
      <c r="E481" s="239"/>
      <c r="F481" s="239"/>
      <c r="G481" s="239"/>
    </row>
    <row r="482" spans="1:7">
      <c r="A482" s="239"/>
      <c r="B482" s="239"/>
      <c r="C482" s="239"/>
      <c r="D482" s="239"/>
      <c r="E482" s="239"/>
      <c r="F482" s="239"/>
      <c r="G482" s="239"/>
    </row>
    <row r="483" spans="1:7">
      <c r="A483" s="239"/>
      <c r="B483" s="239"/>
      <c r="C483" s="239"/>
      <c r="D483" s="239"/>
      <c r="E483" s="239"/>
      <c r="F483" s="239"/>
      <c r="G483" s="239"/>
    </row>
    <row r="484" spans="1:7">
      <c r="A484" s="239"/>
      <c r="B484" s="239"/>
      <c r="C484" s="239"/>
      <c r="D484" s="239"/>
      <c r="E484" s="239"/>
      <c r="F484" s="239"/>
      <c r="G484" s="239"/>
    </row>
    <row r="485" spans="1:7">
      <c r="A485" s="241"/>
      <c r="B485" s="241"/>
      <c r="C485" s="241"/>
      <c r="D485" s="241"/>
      <c r="E485" s="239"/>
      <c r="F485" s="239"/>
      <c r="G485" s="239"/>
    </row>
    <row r="486" spans="1:7">
      <c r="A486" s="238"/>
      <c r="B486" s="238"/>
      <c r="C486" s="238"/>
      <c r="D486" s="238"/>
      <c r="E486" s="239"/>
      <c r="F486" s="239"/>
      <c r="G486" s="239"/>
    </row>
    <row r="487" spans="1:7">
      <c r="A487" s="238"/>
      <c r="B487" s="238"/>
      <c r="C487" s="238"/>
      <c r="D487" s="238"/>
      <c r="E487" s="239"/>
      <c r="F487" s="239"/>
      <c r="G487" s="239"/>
    </row>
    <row r="488" spans="1:7">
      <c r="A488" s="238"/>
      <c r="B488" s="238"/>
      <c r="C488" s="238"/>
      <c r="D488" s="238"/>
      <c r="E488" s="239"/>
      <c r="F488" s="239"/>
      <c r="G488" s="239"/>
    </row>
    <row r="489" spans="1:7">
      <c r="A489" s="239"/>
      <c r="B489" s="239"/>
      <c r="C489" s="239"/>
      <c r="D489" s="240"/>
      <c r="E489" s="239"/>
      <c r="F489" s="239"/>
      <c r="G489" s="239"/>
    </row>
    <row r="490" spans="1:7">
      <c r="A490" s="239"/>
      <c r="B490" s="239"/>
      <c r="C490" s="239"/>
      <c r="D490" s="239"/>
      <c r="E490" s="239"/>
      <c r="F490" s="239"/>
      <c r="G490" s="239"/>
    </row>
    <row r="491" spans="1:7">
      <c r="A491" s="239"/>
      <c r="B491" s="239"/>
      <c r="C491" s="239"/>
      <c r="D491" s="239"/>
      <c r="E491" s="239"/>
      <c r="F491" s="239"/>
      <c r="G491" s="239"/>
    </row>
    <row r="492" spans="1:7">
      <c r="A492" s="239"/>
      <c r="B492" s="239"/>
      <c r="C492" s="239"/>
      <c r="D492" s="239"/>
      <c r="E492" s="239"/>
      <c r="F492" s="239"/>
      <c r="G492" s="239"/>
    </row>
    <row r="493" spans="1:7">
      <c r="A493" s="239"/>
      <c r="B493" s="239"/>
      <c r="C493" s="239"/>
      <c r="D493" s="239"/>
      <c r="E493" s="239"/>
      <c r="F493" s="239"/>
      <c r="G493" s="239"/>
    </row>
    <row r="494" spans="1:7">
      <c r="A494" s="241"/>
      <c r="B494" s="239"/>
      <c r="C494" s="239"/>
      <c r="D494" s="239"/>
      <c r="E494" s="239"/>
      <c r="F494" s="239"/>
      <c r="G494" s="239"/>
    </row>
    <row r="495" spans="1:7">
      <c r="A495" s="238"/>
      <c r="B495" s="239"/>
      <c r="C495" s="239"/>
      <c r="D495" s="239"/>
      <c r="E495" s="239"/>
      <c r="F495" s="239"/>
      <c r="G495" s="239"/>
    </row>
    <row r="496" spans="1:7">
      <c r="A496" s="240"/>
      <c r="B496" s="239"/>
      <c r="C496" s="239"/>
      <c r="D496" s="239"/>
      <c r="E496" s="239"/>
      <c r="F496" s="239"/>
      <c r="G496" s="239"/>
    </row>
    <row r="497" spans="1:7">
      <c r="A497" s="239"/>
      <c r="B497" s="239"/>
      <c r="C497" s="239"/>
      <c r="D497" s="239"/>
      <c r="E497" s="239"/>
      <c r="F497" s="239"/>
      <c r="G497" s="239"/>
    </row>
    <row r="498" spans="1:7">
      <c r="A498" s="239"/>
      <c r="B498" s="239"/>
      <c r="C498" s="239"/>
      <c r="D498" s="239"/>
      <c r="E498" s="239"/>
      <c r="F498" s="239"/>
      <c r="G498" s="239"/>
    </row>
    <row r="499" spans="1:7">
      <c r="A499" s="239"/>
      <c r="B499" s="239"/>
      <c r="C499" s="239"/>
      <c r="D499" s="239"/>
      <c r="E499" s="239"/>
      <c r="F499" s="239"/>
      <c r="G499" s="239"/>
    </row>
    <row r="500" spans="1:7">
      <c r="A500" s="239"/>
      <c r="B500" s="239"/>
      <c r="C500" s="239"/>
      <c r="D500" s="239"/>
      <c r="E500" s="239"/>
      <c r="F500" s="239"/>
      <c r="G500" s="239"/>
    </row>
    <row r="501" spans="1:7">
      <c r="A501" s="241"/>
      <c r="B501" s="239"/>
      <c r="C501" s="239"/>
      <c r="D501" s="239"/>
      <c r="E501" s="239"/>
      <c r="F501" s="239"/>
      <c r="G501" s="239"/>
    </row>
    <row r="502" spans="1:7">
      <c r="A502" s="238"/>
      <c r="B502" s="239"/>
      <c r="C502" s="239"/>
      <c r="D502" s="239"/>
      <c r="E502" s="239"/>
      <c r="F502" s="239"/>
      <c r="G502" s="239"/>
    </row>
    <row r="503" spans="1:7">
      <c r="A503" s="238"/>
      <c r="B503" s="239"/>
      <c r="C503" s="239"/>
      <c r="D503" s="239"/>
      <c r="E503" s="239"/>
      <c r="F503" s="239"/>
      <c r="G503" s="239"/>
    </row>
    <row r="504" spans="1:7">
      <c r="A504" s="238"/>
      <c r="B504" s="239"/>
      <c r="C504" s="239"/>
      <c r="D504" s="239"/>
      <c r="E504" s="239"/>
      <c r="F504" s="239"/>
      <c r="G504" s="239"/>
    </row>
    <row r="505" spans="1:7">
      <c r="A505" s="238"/>
      <c r="B505" s="239"/>
      <c r="C505" s="239"/>
      <c r="D505" s="239"/>
      <c r="E505" s="239"/>
      <c r="F505" s="239"/>
      <c r="G505" s="239"/>
    </row>
    <row r="506" spans="1:7">
      <c r="A506" s="240"/>
      <c r="B506" s="239"/>
      <c r="C506" s="239"/>
      <c r="D506" s="239"/>
      <c r="E506" s="239"/>
      <c r="F506" s="239"/>
      <c r="G506" s="239"/>
    </row>
    <row r="507" spans="1:7">
      <c r="A507" s="239"/>
      <c r="B507" s="239"/>
      <c r="C507" s="239"/>
      <c r="D507" s="239"/>
      <c r="E507" s="239"/>
      <c r="F507" s="239"/>
      <c r="G507" s="239"/>
    </row>
    <row r="508" spans="1:7">
      <c r="A508" s="239"/>
      <c r="B508" s="239"/>
      <c r="C508" s="239"/>
      <c r="D508" s="239"/>
      <c r="E508" s="239"/>
      <c r="F508" s="239"/>
      <c r="G508" s="239"/>
    </row>
    <row r="509" spans="1:7">
      <c r="A509" s="239"/>
      <c r="B509" s="239"/>
      <c r="C509" s="239"/>
      <c r="D509" s="239"/>
      <c r="E509" s="239"/>
      <c r="F509" s="239"/>
      <c r="G509" s="239"/>
    </row>
    <row r="510" spans="1:7">
      <c r="A510" s="239"/>
      <c r="B510" s="239"/>
      <c r="C510" s="239"/>
      <c r="D510" s="239"/>
      <c r="E510" s="239"/>
      <c r="F510" s="239"/>
      <c r="G510" s="239"/>
    </row>
    <row r="511" spans="1:7">
      <c r="A511" s="241"/>
      <c r="B511" s="239"/>
      <c r="C511" s="239"/>
      <c r="D511" s="239"/>
      <c r="E511" s="239"/>
      <c r="F511" s="239"/>
      <c r="G511" s="239"/>
    </row>
    <row r="512" spans="1:7">
      <c r="A512" s="238"/>
      <c r="B512" s="239"/>
      <c r="C512" s="239"/>
      <c r="D512" s="239"/>
      <c r="E512" s="239"/>
      <c r="F512" s="239"/>
      <c r="G512" s="239"/>
    </row>
    <row r="513" spans="1:7">
      <c r="A513" s="240"/>
      <c r="B513" s="239"/>
      <c r="C513" s="239"/>
      <c r="D513" s="239"/>
      <c r="E513" s="239"/>
      <c r="F513" s="239"/>
      <c r="G513" s="239"/>
    </row>
    <row r="514" spans="1:7">
      <c r="A514" s="239"/>
      <c r="B514" s="239"/>
      <c r="C514" s="239"/>
      <c r="D514" s="239"/>
      <c r="E514" s="239"/>
      <c r="F514" s="239"/>
      <c r="G514" s="239"/>
    </row>
    <row r="515" spans="1:7">
      <c r="A515" s="239"/>
      <c r="B515" s="239"/>
      <c r="C515" s="239"/>
      <c r="D515" s="239"/>
      <c r="E515" s="239"/>
      <c r="F515" s="239"/>
      <c r="G515" s="239"/>
    </row>
    <row r="516" spans="1:7">
      <c r="A516" s="239"/>
      <c r="B516" s="239"/>
      <c r="C516" s="239"/>
      <c r="D516" s="239"/>
      <c r="E516" s="239"/>
      <c r="F516" s="239"/>
      <c r="G516" s="239"/>
    </row>
    <row r="517" spans="1:7">
      <c r="A517" s="239"/>
      <c r="B517" s="239"/>
      <c r="C517" s="239"/>
      <c r="D517" s="239"/>
      <c r="E517" s="239"/>
      <c r="F517" s="239"/>
      <c r="G517" s="239"/>
    </row>
    <row r="518" spans="1:7">
      <c r="A518" s="241"/>
      <c r="B518" s="239"/>
      <c r="C518" s="239"/>
      <c r="D518" s="239"/>
      <c r="E518" s="239"/>
      <c r="F518" s="239"/>
      <c r="G518" s="239"/>
    </row>
    <row r="519" spans="1:7">
      <c r="A519" s="238"/>
      <c r="B519" s="239"/>
      <c r="C519" s="239"/>
      <c r="D519" s="239"/>
      <c r="E519" s="239"/>
      <c r="F519" s="239"/>
      <c r="G519" s="239"/>
    </row>
    <row r="520" spans="1:7">
      <c r="A520" s="238"/>
      <c r="B520" s="239"/>
      <c r="C520" s="239"/>
      <c r="D520" s="239"/>
      <c r="E520" s="239"/>
      <c r="F520" s="239"/>
      <c r="G520" s="239"/>
    </row>
    <row r="521" spans="1:7">
      <c r="A521" s="238"/>
      <c r="B521" s="239"/>
      <c r="C521" s="239"/>
      <c r="D521" s="239"/>
      <c r="E521" s="239"/>
      <c r="F521" s="239"/>
      <c r="G521" s="239"/>
    </row>
    <row r="522" spans="1:7">
      <c r="A522" s="238"/>
      <c r="B522" s="239"/>
      <c r="C522" s="247"/>
      <c r="D522" s="239"/>
      <c r="E522" s="239"/>
      <c r="F522" s="239"/>
      <c r="G522" s="239"/>
    </row>
    <row r="523" spans="1:7">
      <c r="A523" s="238"/>
      <c r="B523" s="239"/>
      <c r="C523" s="239"/>
      <c r="D523" s="239"/>
      <c r="E523" s="239"/>
      <c r="F523" s="239"/>
      <c r="G523" s="239"/>
    </row>
    <row r="524" spans="1:7">
      <c r="A524" s="240"/>
      <c r="B524" s="239"/>
      <c r="C524" s="239"/>
      <c r="D524" s="239"/>
      <c r="E524" s="239"/>
      <c r="F524" s="239"/>
      <c r="G524" s="239"/>
    </row>
    <row r="525" spans="1:7">
      <c r="A525" s="239"/>
      <c r="B525" s="239"/>
      <c r="C525" s="239"/>
      <c r="D525" s="239"/>
      <c r="E525" s="239"/>
      <c r="F525" s="239"/>
      <c r="G525" s="239"/>
    </row>
    <row r="526" spans="1:7">
      <c r="A526" s="239"/>
      <c r="B526" s="239"/>
      <c r="C526" s="239"/>
      <c r="D526" s="239"/>
      <c r="E526" s="239"/>
      <c r="F526" s="239"/>
      <c r="G526" s="239"/>
    </row>
    <row r="527" spans="1:7">
      <c r="A527" s="239"/>
      <c r="B527" s="239"/>
      <c r="C527" s="239"/>
      <c r="D527" s="239"/>
      <c r="E527" s="239"/>
      <c r="F527" s="239"/>
      <c r="G527" s="239"/>
    </row>
    <row r="528" spans="1:7">
      <c r="A528" s="239"/>
      <c r="B528" s="239"/>
      <c r="C528" s="239"/>
      <c r="D528" s="239"/>
      <c r="E528" s="239"/>
      <c r="F528" s="239"/>
      <c r="G528" s="239"/>
    </row>
    <row r="529" spans="1:7">
      <c r="D529" s="240"/>
      <c r="E529" s="239"/>
      <c r="F529" s="239"/>
      <c r="G529" s="239"/>
    </row>
    <row r="530" spans="1:7">
      <c r="A530" s="239"/>
      <c r="B530" s="239"/>
      <c r="C530" s="239"/>
      <c r="D530" s="239"/>
      <c r="E530" s="239"/>
      <c r="F530" s="239"/>
      <c r="G530" s="239"/>
    </row>
    <row r="531" spans="1:7">
      <c r="A531" s="239"/>
      <c r="B531" s="239"/>
      <c r="C531" s="239"/>
      <c r="D531" s="239"/>
      <c r="E531" s="239"/>
      <c r="F531" s="239"/>
      <c r="G531" s="239"/>
    </row>
    <row r="532" spans="1:7">
      <c r="A532" s="239"/>
      <c r="B532" s="239"/>
      <c r="C532" s="239"/>
      <c r="D532" s="239"/>
      <c r="E532" s="239"/>
      <c r="F532" s="239"/>
      <c r="G532" s="239"/>
    </row>
    <row r="533" spans="1:7">
      <c r="A533" s="239"/>
      <c r="B533" s="239"/>
      <c r="C533" s="239"/>
      <c r="D533" s="239"/>
      <c r="E533" s="239"/>
      <c r="F533" s="239"/>
      <c r="G533" s="239"/>
    </row>
    <row r="534" spans="1:7">
      <c r="E534" s="240"/>
      <c r="F534" s="239"/>
      <c r="G534" s="239"/>
    </row>
    <row r="535" spans="1:7">
      <c r="A535" s="239"/>
      <c r="B535" s="239"/>
      <c r="C535" s="239"/>
      <c r="D535" s="239"/>
      <c r="E535" s="239"/>
      <c r="F535" s="239"/>
      <c r="G535" s="239"/>
    </row>
    <row r="536" spans="1:7">
      <c r="A536" s="239"/>
      <c r="B536" s="239"/>
      <c r="C536" s="239"/>
      <c r="D536" s="239"/>
      <c r="E536" s="239"/>
      <c r="F536" s="239"/>
      <c r="G536" s="239"/>
    </row>
    <row r="537" spans="1:7">
      <c r="A537" s="239"/>
      <c r="B537" s="239"/>
      <c r="C537" s="239"/>
      <c r="D537" s="239"/>
      <c r="E537" s="239"/>
      <c r="F537" s="239"/>
      <c r="G537" s="239"/>
    </row>
    <row r="538" spans="1:7">
      <c r="A538" s="239"/>
      <c r="B538" s="239"/>
      <c r="C538" s="239"/>
      <c r="D538" s="239"/>
      <c r="E538" s="239"/>
      <c r="F538" s="239"/>
      <c r="G538" s="239"/>
    </row>
    <row r="539" spans="1:7">
      <c r="A539" s="241"/>
      <c r="B539" s="239"/>
      <c r="C539" s="239"/>
      <c r="D539" s="239"/>
      <c r="E539" s="239"/>
      <c r="F539" s="239"/>
      <c r="G539" s="239"/>
    </row>
    <row r="540" spans="1:7">
      <c r="A540" s="238"/>
      <c r="B540" s="239"/>
      <c r="C540" s="239"/>
      <c r="D540" s="239"/>
      <c r="E540" s="239"/>
      <c r="F540" s="239"/>
      <c r="G540" s="239"/>
    </row>
    <row r="541" spans="1:7">
      <c r="A541" s="238"/>
      <c r="B541" s="239"/>
      <c r="C541" s="239"/>
      <c r="D541" s="239"/>
      <c r="E541" s="239"/>
      <c r="F541" s="239"/>
      <c r="G541" s="239"/>
    </row>
    <row r="542" spans="1:7">
      <c r="A542" s="240"/>
      <c r="B542" s="239"/>
      <c r="C542" s="239"/>
      <c r="D542" s="239"/>
      <c r="E542" s="239"/>
      <c r="F542" s="239"/>
      <c r="G542" s="239"/>
    </row>
    <row r="543" spans="1:7">
      <c r="A543" s="238"/>
      <c r="B543" s="239"/>
      <c r="C543" s="239"/>
      <c r="D543" s="239"/>
      <c r="E543" s="239"/>
      <c r="F543" s="239"/>
      <c r="G543" s="239"/>
    </row>
    <row r="544" spans="1:7">
      <c r="A544" s="238"/>
      <c r="B544" s="239"/>
      <c r="C544" s="239"/>
      <c r="D544" s="239"/>
      <c r="E544" s="239"/>
      <c r="F544" s="239"/>
      <c r="G544" s="239"/>
    </row>
    <row r="545" spans="1:7">
      <c r="A545" s="239"/>
      <c r="B545" s="239"/>
      <c r="C545" s="239"/>
      <c r="D545" s="239"/>
      <c r="E545" s="239"/>
      <c r="F545" s="239"/>
      <c r="G545" s="239"/>
    </row>
    <row r="546" spans="1:7">
      <c r="A546" s="239"/>
      <c r="B546" s="239"/>
      <c r="C546" s="239"/>
      <c r="D546" s="239"/>
      <c r="E546" s="239"/>
      <c r="F546" s="239"/>
      <c r="G546" s="239"/>
    </row>
    <row r="547" spans="1:7">
      <c r="C547" s="240"/>
      <c r="D547" s="239"/>
      <c r="E547" s="239"/>
      <c r="F547" s="239"/>
      <c r="G547" s="239"/>
    </row>
    <row r="548" spans="1:7">
      <c r="A548" s="239"/>
      <c r="B548" s="239"/>
      <c r="C548" s="239"/>
      <c r="D548" s="239"/>
      <c r="E548" s="239"/>
      <c r="F548" s="239"/>
      <c r="G548" s="239"/>
    </row>
    <row r="549" spans="1:7">
      <c r="A549" s="239"/>
      <c r="B549" s="239"/>
      <c r="C549" s="239"/>
      <c r="D549" s="239"/>
      <c r="E549" s="239"/>
      <c r="F549" s="239"/>
      <c r="G549" s="239"/>
    </row>
    <row r="550" spans="1:7">
      <c r="A550" s="239"/>
      <c r="B550" s="239"/>
      <c r="C550" s="239"/>
      <c r="D550" s="239"/>
      <c r="E550" s="239"/>
      <c r="F550" s="239"/>
      <c r="G550" s="239"/>
    </row>
    <row r="551" spans="1:7">
      <c r="A551" s="239"/>
      <c r="B551" s="239"/>
      <c r="C551" s="239"/>
      <c r="D551" s="239"/>
      <c r="E551" s="239"/>
      <c r="F551" s="239"/>
      <c r="G551" s="239"/>
    </row>
    <row r="552" spans="1:7">
      <c r="A552" s="241"/>
      <c r="B552" s="239"/>
      <c r="C552" s="239"/>
      <c r="D552" s="239"/>
      <c r="E552" s="239"/>
      <c r="F552" s="239"/>
      <c r="G552" s="239"/>
    </row>
    <row r="553" spans="1:7">
      <c r="A553" s="238"/>
      <c r="B553" s="239"/>
      <c r="C553" s="239"/>
      <c r="D553" s="239"/>
      <c r="E553" s="239"/>
      <c r="F553" s="239"/>
      <c r="G553" s="239"/>
    </row>
    <row r="554" spans="1:7">
      <c r="A554" s="238"/>
      <c r="B554" s="239"/>
      <c r="C554" s="239"/>
      <c r="D554" s="239"/>
      <c r="E554" s="239"/>
      <c r="F554" s="239"/>
      <c r="G554" s="239"/>
    </row>
    <row r="555" spans="1:7">
      <c r="A555" s="238"/>
      <c r="B555" s="239"/>
      <c r="C555" s="239"/>
      <c r="D555" s="239"/>
      <c r="E555" s="239"/>
      <c r="F555" s="239"/>
      <c r="G555" s="239"/>
    </row>
    <row r="556" spans="1:7">
      <c r="A556" s="238"/>
      <c r="B556" s="239"/>
      <c r="C556" s="239"/>
      <c r="D556" s="239"/>
      <c r="E556" s="239"/>
      <c r="F556" s="239"/>
      <c r="G556" s="239"/>
    </row>
    <row r="557" spans="1:7">
      <c r="A557" s="240"/>
      <c r="B557" s="239"/>
      <c r="C557" s="239"/>
      <c r="D557" s="239"/>
      <c r="E557" s="239"/>
      <c r="F557" s="239"/>
      <c r="G557" s="239"/>
    </row>
    <row r="558" spans="1:7">
      <c r="A558" s="240"/>
      <c r="B558" s="239"/>
      <c r="C558" s="239"/>
      <c r="D558" s="239"/>
      <c r="E558" s="239"/>
      <c r="F558" s="239"/>
      <c r="G558" s="239"/>
    </row>
    <row r="559" spans="1:7">
      <c r="A559" s="240"/>
      <c r="B559" s="239"/>
      <c r="C559" s="239"/>
      <c r="D559" s="239"/>
      <c r="E559" s="239"/>
      <c r="F559" s="239"/>
      <c r="G559" s="239"/>
    </row>
    <row r="560" spans="1:7">
      <c r="A560" s="239"/>
      <c r="B560" s="239"/>
      <c r="C560" s="239"/>
      <c r="D560" s="239"/>
      <c r="E560" s="239"/>
      <c r="F560" s="239"/>
      <c r="G560" s="239"/>
    </row>
    <row r="561" spans="1:7">
      <c r="A561" s="239"/>
      <c r="B561" s="239"/>
      <c r="C561" s="239"/>
      <c r="D561" s="239"/>
      <c r="E561" s="239"/>
      <c r="F561" s="239"/>
      <c r="G561" s="239"/>
    </row>
    <row r="562" spans="1:7">
      <c r="A562" s="241"/>
      <c r="B562" s="239"/>
      <c r="C562" s="239"/>
      <c r="D562" s="239"/>
      <c r="E562" s="239"/>
      <c r="F562" s="239"/>
      <c r="G562" s="239"/>
    </row>
    <row r="563" spans="1:7">
      <c r="A563" s="238"/>
      <c r="B563" s="239"/>
      <c r="C563" s="239"/>
      <c r="D563" s="239"/>
      <c r="E563" s="239"/>
      <c r="F563" s="239"/>
      <c r="G563" s="239"/>
    </row>
    <row r="564" spans="1:7">
      <c r="A564" s="238"/>
      <c r="B564" s="239"/>
      <c r="C564" s="239"/>
      <c r="D564" s="239"/>
      <c r="E564" s="239"/>
      <c r="F564" s="239"/>
      <c r="G564" s="239"/>
    </row>
    <row r="565" spans="1:7">
      <c r="A565" s="238"/>
      <c r="B565" s="239"/>
      <c r="C565" s="239"/>
      <c r="D565" s="239"/>
      <c r="E565" s="239"/>
      <c r="F565" s="239"/>
      <c r="G565" s="239"/>
    </row>
    <row r="566" spans="1:7">
      <c r="A566" s="238"/>
      <c r="B566" s="239"/>
      <c r="C566" s="239"/>
      <c r="D566" s="239"/>
      <c r="E566" s="239"/>
      <c r="F566" s="239"/>
      <c r="G566" s="239"/>
    </row>
    <row r="567" spans="1:7">
      <c r="A567" s="240"/>
      <c r="B567" s="239"/>
      <c r="C567" s="239"/>
      <c r="D567" s="239"/>
      <c r="E567" s="239"/>
      <c r="F567" s="239"/>
      <c r="G567" s="239"/>
    </row>
    <row r="568" spans="1:7">
      <c r="A568" s="239"/>
      <c r="B568" s="239"/>
      <c r="C568" s="239"/>
      <c r="D568" s="239"/>
      <c r="E568" s="239"/>
      <c r="F568" s="239"/>
      <c r="G568" s="239"/>
    </row>
    <row r="569" spans="1:7">
      <c r="A569" s="239"/>
      <c r="B569" s="239"/>
      <c r="C569" s="239"/>
      <c r="D569" s="239"/>
      <c r="E569" s="239"/>
      <c r="F569" s="239"/>
      <c r="G569" s="239"/>
    </row>
    <row r="570" spans="1:7">
      <c r="A570" s="239"/>
      <c r="B570" s="239"/>
      <c r="C570" s="239"/>
      <c r="D570" s="239"/>
      <c r="E570" s="239"/>
      <c r="F570" s="239"/>
      <c r="G570" s="239"/>
    </row>
    <row r="571" spans="1:7">
      <c r="A571" s="239"/>
      <c r="B571" s="239"/>
      <c r="C571" s="239"/>
      <c r="D571" s="239"/>
      <c r="E571" s="239"/>
      <c r="F571" s="239"/>
      <c r="G571" s="239"/>
    </row>
    <row r="572" spans="1:7">
      <c r="A572" s="241"/>
      <c r="B572" s="239"/>
      <c r="C572" s="239"/>
      <c r="D572" s="239"/>
      <c r="E572" s="239"/>
      <c r="F572" s="239"/>
      <c r="G572" s="239"/>
    </row>
    <row r="573" spans="1:7">
      <c r="A573" s="238"/>
      <c r="B573" s="239"/>
      <c r="C573" s="239"/>
      <c r="D573" s="239"/>
      <c r="E573" s="239"/>
      <c r="F573" s="239"/>
      <c r="G573" s="239"/>
    </row>
    <row r="574" spans="1:7">
      <c r="A574" s="240"/>
      <c r="B574" s="239"/>
      <c r="C574" s="239"/>
      <c r="D574" s="239"/>
      <c r="E574" s="239"/>
      <c r="F574" s="239"/>
      <c r="G574" s="239"/>
    </row>
    <row r="575" spans="1:7">
      <c r="A575" s="239"/>
      <c r="B575" s="239"/>
      <c r="C575" s="239"/>
      <c r="D575" s="239"/>
      <c r="E575" s="239"/>
      <c r="F575" s="239"/>
      <c r="G575" s="239"/>
    </row>
    <row r="576" spans="1:7">
      <c r="A576" s="239"/>
      <c r="B576" s="239"/>
      <c r="C576" s="239"/>
      <c r="D576" s="239"/>
      <c r="E576" s="239"/>
      <c r="F576" s="239"/>
      <c r="G576" s="239"/>
    </row>
    <row r="577" spans="1:7">
      <c r="A577" s="239"/>
      <c r="B577" s="239"/>
      <c r="C577" s="239"/>
      <c r="D577" s="239"/>
      <c r="E577" s="239"/>
      <c r="F577" s="239"/>
      <c r="G577" s="239"/>
    </row>
    <row r="578" spans="1:7">
      <c r="A578" s="239"/>
      <c r="B578" s="239"/>
      <c r="C578" s="239"/>
      <c r="D578" s="239"/>
      <c r="E578" s="239"/>
      <c r="F578" s="239"/>
      <c r="G578" s="239"/>
    </row>
    <row r="579" spans="1:7">
      <c r="A579" s="241"/>
      <c r="B579" s="239"/>
      <c r="C579" s="239"/>
      <c r="D579" s="239"/>
      <c r="E579" s="239"/>
      <c r="F579" s="239"/>
      <c r="G579" s="239"/>
    </row>
    <row r="580" spans="1:7">
      <c r="A580" s="238"/>
      <c r="B580" s="239"/>
      <c r="C580" s="239"/>
      <c r="D580" s="239"/>
      <c r="E580" s="239"/>
      <c r="F580" s="239"/>
      <c r="G580" s="239"/>
    </row>
    <row r="581" spans="1:7">
      <c r="A581" s="240"/>
      <c r="B581" s="239"/>
      <c r="C581" s="239"/>
      <c r="D581" s="239"/>
      <c r="E581" s="239"/>
      <c r="F581" s="239"/>
      <c r="G581" s="239"/>
    </row>
    <row r="582" spans="1:7">
      <c r="A582" s="239"/>
      <c r="B582" s="239"/>
      <c r="C582" s="239"/>
      <c r="D582" s="239"/>
      <c r="E582" s="239"/>
      <c r="F582" s="239"/>
      <c r="G582" s="239"/>
    </row>
    <row r="583" spans="1:7">
      <c r="A583" s="239"/>
      <c r="B583" s="239"/>
      <c r="C583" s="239"/>
      <c r="D583" s="239"/>
      <c r="E583" s="239"/>
      <c r="F583" s="239"/>
      <c r="G583" s="239"/>
    </row>
    <row r="584" spans="1:7">
      <c r="A584" s="239"/>
      <c r="B584" s="239"/>
      <c r="C584" s="239"/>
      <c r="D584" s="239"/>
      <c r="E584" s="239"/>
      <c r="F584" s="239"/>
      <c r="G584" s="239"/>
    </row>
    <row r="585" spans="1:7">
      <c r="A585" s="239"/>
      <c r="B585" s="239"/>
      <c r="C585" s="239"/>
      <c r="D585" s="239"/>
      <c r="E585" s="239"/>
      <c r="F585" s="239"/>
      <c r="G585" s="239"/>
    </row>
    <row r="586" spans="1:7">
      <c r="A586" s="239"/>
      <c r="B586" s="239"/>
      <c r="C586" s="239"/>
      <c r="D586" s="239"/>
      <c r="E586" s="239"/>
      <c r="F586" s="239"/>
      <c r="G586" s="239"/>
    </row>
    <row r="587" spans="1:7">
      <c r="D587" s="240"/>
      <c r="E587" s="239"/>
      <c r="F587" s="239"/>
      <c r="G587" s="239"/>
    </row>
    <row r="588" spans="1:7">
      <c r="A588" s="239"/>
      <c r="B588" s="239"/>
      <c r="C588" s="239"/>
      <c r="D588" s="239"/>
      <c r="E588" s="239"/>
      <c r="F588" s="239"/>
      <c r="G588" s="239"/>
    </row>
    <row r="589" spans="1:7">
      <c r="A589" s="239"/>
      <c r="B589" s="239"/>
      <c r="C589" s="239"/>
      <c r="D589" s="239"/>
      <c r="E589" s="239"/>
      <c r="F589" s="239"/>
      <c r="G589" s="239"/>
    </row>
    <row r="590" spans="1:7">
      <c r="A590" s="239"/>
      <c r="B590" s="239"/>
      <c r="C590" s="239"/>
      <c r="D590" s="239"/>
      <c r="E590" s="239"/>
      <c r="F590" s="239"/>
      <c r="G590" s="239"/>
    </row>
    <row r="591" spans="1:7">
      <c r="A591" s="239"/>
      <c r="B591" s="239"/>
      <c r="C591" s="239"/>
      <c r="D591" s="239"/>
      <c r="E591" s="239"/>
      <c r="F591" s="239"/>
      <c r="G591" s="239"/>
    </row>
    <row r="592" spans="1:7">
      <c r="A592" s="239"/>
      <c r="B592" s="239"/>
      <c r="C592" s="239"/>
      <c r="D592" s="239"/>
      <c r="E592" s="239"/>
      <c r="F592" s="239"/>
      <c r="G592" s="239"/>
    </row>
    <row r="593" spans="1:8">
      <c r="F593" s="239"/>
      <c r="G593" s="239"/>
    </row>
    <row r="594" spans="1:8">
      <c r="F594" s="239"/>
      <c r="G594" s="239"/>
    </row>
    <row r="595" spans="1:8">
      <c r="B595" s="248"/>
      <c r="F595" s="239"/>
      <c r="G595" s="239"/>
    </row>
    <row r="596" spans="1:8">
      <c r="F596" s="239"/>
      <c r="G596" s="239"/>
    </row>
    <row r="597" spans="1:8">
      <c r="F597" s="239"/>
      <c r="G597" s="239"/>
    </row>
    <row r="598" spans="1:8">
      <c r="F598" s="239"/>
      <c r="G598" s="239"/>
    </row>
    <row r="599" spans="1:8">
      <c r="A599" s="241"/>
      <c r="B599" s="241"/>
      <c r="C599" s="241"/>
      <c r="D599" s="241"/>
      <c r="F599" s="239"/>
      <c r="G599" s="239"/>
    </row>
    <row r="600" spans="1:8">
      <c r="A600" s="238"/>
      <c r="B600" s="238"/>
      <c r="C600" s="238"/>
      <c r="D600" s="238"/>
      <c r="F600" s="239"/>
      <c r="G600" s="239"/>
    </row>
    <row r="601" spans="1:8">
      <c r="A601" s="241"/>
      <c r="B601" s="241"/>
      <c r="C601" s="241"/>
      <c r="D601" s="248"/>
      <c r="F601" s="239"/>
      <c r="G601" s="239"/>
    </row>
    <row r="602" spans="1:8">
      <c r="A602" s="241"/>
      <c r="B602" s="241"/>
      <c r="C602" s="241"/>
      <c r="D602" s="241"/>
      <c r="F602" s="239"/>
      <c r="G602" s="239"/>
    </row>
    <row r="603" spans="1:8">
      <c r="A603" s="239"/>
      <c r="B603" s="238"/>
      <c r="C603" s="243"/>
      <c r="D603" s="238"/>
      <c r="E603" s="243"/>
      <c r="F603" s="240"/>
      <c r="G603" s="240"/>
      <c r="H603" s="239"/>
    </row>
    <row r="604" spans="1:8">
      <c r="A604" s="239"/>
      <c r="B604" s="239"/>
      <c r="C604" s="239"/>
      <c r="D604" s="240"/>
      <c r="E604" s="239"/>
      <c r="F604" s="239"/>
      <c r="G604" s="239"/>
    </row>
    <row r="605" spans="1:8">
      <c r="A605" s="239"/>
      <c r="B605" s="239"/>
      <c r="C605" s="239"/>
      <c r="D605" s="239"/>
      <c r="E605" s="239"/>
      <c r="F605" s="239"/>
      <c r="G605" s="239"/>
    </row>
    <row r="606" spans="1:8">
      <c r="A606" s="239"/>
      <c r="B606" s="239"/>
      <c r="C606" s="239"/>
      <c r="D606" s="239"/>
      <c r="E606" s="239"/>
      <c r="F606" s="239"/>
      <c r="G606" s="239"/>
    </row>
    <row r="607" spans="1:8">
      <c r="A607" s="241"/>
      <c r="B607" s="239"/>
      <c r="C607" s="239"/>
      <c r="D607" s="239"/>
      <c r="E607" s="239"/>
      <c r="F607" s="239"/>
      <c r="G607" s="239"/>
    </row>
    <row r="608" spans="1:8">
      <c r="A608" s="238"/>
      <c r="B608" s="239"/>
      <c r="C608" s="239"/>
      <c r="D608" s="239"/>
      <c r="E608" s="239"/>
      <c r="F608" s="239"/>
      <c r="G608" s="239"/>
    </row>
    <row r="609" spans="1:7">
      <c r="A609" s="238"/>
      <c r="B609" s="239"/>
      <c r="C609" s="239"/>
      <c r="D609" s="239"/>
      <c r="E609" s="239"/>
      <c r="F609" s="239"/>
      <c r="G609" s="239"/>
    </row>
    <row r="610" spans="1:7">
      <c r="A610" s="238"/>
      <c r="B610" s="239"/>
      <c r="C610" s="239"/>
      <c r="D610" s="239"/>
      <c r="E610" s="239"/>
      <c r="F610" s="239"/>
      <c r="G610" s="239"/>
    </row>
    <row r="611" spans="1:7">
      <c r="A611" s="238"/>
      <c r="B611" s="239"/>
      <c r="C611" s="239"/>
      <c r="D611" s="239"/>
      <c r="E611" s="239"/>
      <c r="F611" s="239"/>
      <c r="G611" s="239"/>
    </row>
    <row r="612" spans="1:7">
      <c r="A612" s="238"/>
      <c r="B612" s="239"/>
      <c r="C612" s="239"/>
      <c r="D612" s="239"/>
      <c r="E612" s="239"/>
      <c r="F612" s="239"/>
      <c r="G612" s="239"/>
    </row>
    <row r="613" spans="1:7">
      <c r="A613" s="247"/>
      <c r="B613" s="239"/>
      <c r="C613" s="247"/>
      <c r="D613" s="239"/>
      <c r="E613" s="239"/>
      <c r="F613" s="239"/>
      <c r="G613" s="239"/>
    </row>
    <row r="614" spans="1:7">
      <c r="A614" s="247"/>
      <c r="B614" s="239"/>
      <c r="C614" s="247"/>
      <c r="D614" s="239"/>
      <c r="E614" s="239"/>
      <c r="F614" s="239"/>
      <c r="G614" s="239"/>
    </row>
    <row r="615" spans="1:7">
      <c r="A615" s="240"/>
      <c r="B615" s="239"/>
      <c r="C615" s="239"/>
      <c r="D615" s="239"/>
      <c r="E615" s="239"/>
      <c r="F615" s="239"/>
      <c r="G615" s="239"/>
    </row>
    <row r="616" spans="1:7">
      <c r="A616" s="239"/>
      <c r="B616" s="239"/>
      <c r="C616" s="239"/>
      <c r="D616" s="239"/>
      <c r="E616" s="239"/>
      <c r="F616" s="239"/>
      <c r="G616" s="239"/>
    </row>
    <row r="617" spans="1:7">
      <c r="A617" s="239"/>
      <c r="B617" s="239"/>
      <c r="C617" s="239"/>
      <c r="D617" s="239"/>
      <c r="E617" s="239"/>
      <c r="F617" s="239"/>
      <c r="G617" s="239"/>
    </row>
    <row r="618" spans="1:7">
      <c r="A618" s="239"/>
      <c r="B618" s="239"/>
      <c r="C618" s="239"/>
      <c r="D618" s="239"/>
      <c r="E618" s="239"/>
      <c r="F618" s="239"/>
      <c r="G618" s="239"/>
    </row>
    <row r="619" spans="1:7">
      <c r="A619" s="239"/>
      <c r="B619" s="239"/>
      <c r="C619" s="239"/>
      <c r="D619" s="239"/>
      <c r="E619" s="239"/>
      <c r="F619" s="239"/>
      <c r="G619" s="239"/>
    </row>
    <row r="620" spans="1:7">
      <c r="A620" s="241"/>
      <c r="B620" s="239"/>
      <c r="C620" s="239"/>
      <c r="D620" s="239"/>
      <c r="E620" s="239"/>
      <c r="F620" s="239"/>
      <c r="G620" s="239"/>
    </row>
    <row r="621" spans="1:7">
      <c r="A621" s="238"/>
      <c r="B621" s="239"/>
      <c r="C621" s="239"/>
      <c r="D621" s="239"/>
      <c r="E621" s="239"/>
      <c r="F621" s="239"/>
      <c r="G621" s="239"/>
    </row>
    <row r="622" spans="1:7">
      <c r="A622" s="238"/>
      <c r="B622" s="239"/>
      <c r="C622" s="239"/>
      <c r="D622" s="239"/>
      <c r="E622" s="239"/>
      <c r="F622" s="239"/>
      <c r="G622" s="239"/>
    </row>
    <row r="623" spans="1:7">
      <c r="A623" s="238"/>
      <c r="B623" s="239"/>
      <c r="C623" s="239"/>
      <c r="D623" s="239"/>
      <c r="E623" s="239"/>
      <c r="F623" s="239"/>
      <c r="G623" s="239"/>
    </row>
    <row r="624" spans="1:7">
      <c r="A624" s="238"/>
      <c r="B624" s="239"/>
      <c r="C624" s="239"/>
      <c r="D624" s="239"/>
      <c r="E624" s="239"/>
      <c r="F624" s="239"/>
      <c r="G624" s="239"/>
    </row>
    <row r="625" spans="1:7">
      <c r="A625" s="238"/>
      <c r="B625" s="239"/>
      <c r="C625" s="239"/>
      <c r="D625" s="239"/>
      <c r="E625" s="239"/>
      <c r="F625" s="239"/>
      <c r="G625" s="239"/>
    </row>
    <row r="626" spans="1:7">
      <c r="A626" s="238"/>
      <c r="B626" s="239"/>
      <c r="C626" s="239"/>
      <c r="D626" s="239"/>
      <c r="E626" s="239"/>
      <c r="F626" s="239"/>
      <c r="G626" s="239"/>
    </row>
    <row r="627" spans="1:7">
      <c r="A627" s="240"/>
      <c r="B627" s="239"/>
      <c r="C627" s="239"/>
      <c r="D627" s="239"/>
      <c r="E627" s="239"/>
      <c r="F627" s="239"/>
      <c r="G627" s="239"/>
    </row>
    <row r="628" spans="1:7">
      <c r="A628" s="239"/>
      <c r="B628" s="239"/>
      <c r="C628" s="239"/>
      <c r="D628" s="239"/>
      <c r="E628" s="239"/>
      <c r="F628" s="239"/>
      <c r="G628" s="239"/>
    </row>
    <row r="629" spans="1:7">
      <c r="A629" s="239"/>
      <c r="B629" s="239"/>
      <c r="C629" s="239"/>
      <c r="D629" s="239"/>
      <c r="E629" s="239"/>
      <c r="F629" s="239"/>
      <c r="G629" s="239"/>
    </row>
    <row r="630" spans="1:7">
      <c r="A630" s="239"/>
      <c r="B630" s="239"/>
      <c r="C630" s="239"/>
      <c r="D630" s="239"/>
      <c r="E630" s="239"/>
      <c r="F630" s="239"/>
      <c r="G630" s="239"/>
    </row>
    <row r="631" spans="1:7">
      <c r="A631" s="239"/>
      <c r="B631" s="239"/>
      <c r="C631" s="239"/>
      <c r="D631" s="239"/>
      <c r="E631" s="239"/>
      <c r="F631" s="239"/>
      <c r="G631" s="239"/>
    </row>
    <row r="632" spans="1:7">
      <c r="A632" s="241"/>
      <c r="B632" s="239"/>
      <c r="C632" s="239"/>
      <c r="D632" s="239"/>
      <c r="E632" s="239"/>
      <c r="F632" s="239"/>
      <c r="G632" s="239"/>
    </row>
    <row r="633" spans="1:7">
      <c r="A633" s="238"/>
      <c r="B633" s="239"/>
      <c r="C633" s="239"/>
      <c r="D633" s="239"/>
      <c r="E633" s="239"/>
      <c r="F633" s="239"/>
      <c r="G633" s="239"/>
    </row>
    <row r="634" spans="1:7">
      <c r="A634" s="238"/>
      <c r="B634" s="239"/>
      <c r="C634" s="239"/>
      <c r="D634" s="239"/>
      <c r="E634" s="239"/>
      <c r="F634" s="239"/>
      <c r="G634" s="239"/>
    </row>
    <row r="635" spans="1:7">
      <c r="A635" s="238"/>
      <c r="B635" s="239"/>
      <c r="C635" s="239"/>
      <c r="D635" s="239"/>
      <c r="E635" s="239"/>
      <c r="F635" s="239"/>
      <c r="G635" s="239"/>
    </row>
    <row r="636" spans="1:7">
      <c r="A636" s="238"/>
      <c r="B636" s="239"/>
      <c r="C636" s="239"/>
      <c r="D636" s="239"/>
      <c r="E636" s="239"/>
      <c r="F636" s="239"/>
      <c r="G636" s="239"/>
    </row>
    <row r="637" spans="1:7">
      <c r="A637" s="238"/>
      <c r="B637" s="239"/>
      <c r="C637" s="239"/>
      <c r="D637" s="239"/>
      <c r="E637" s="239"/>
      <c r="F637" s="239"/>
      <c r="G637" s="239"/>
    </row>
    <row r="638" spans="1:7">
      <c r="A638" s="238"/>
      <c r="B638" s="239"/>
      <c r="C638" s="239"/>
      <c r="D638" s="239"/>
      <c r="E638" s="239"/>
      <c r="F638" s="239"/>
      <c r="G638" s="239"/>
    </row>
    <row r="639" spans="1:7">
      <c r="A639" s="240"/>
      <c r="B639" s="239"/>
      <c r="C639" s="239"/>
      <c r="D639" s="239"/>
      <c r="E639" s="239"/>
      <c r="F639" s="239"/>
      <c r="G639" s="239"/>
    </row>
    <row r="640" spans="1:7">
      <c r="A640" s="239"/>
      <c r="B640" s="239"/>
      <c r="C640" s="239"/>
      <c r="D640" s="239"/>
      <c r="E640" s="239"/>
      <c r="F640" s="239"/>
      <c r="G640" s="239"/>
    </row>
    <row r="641" spans="1:7">
      <c r="A641" s="239"/>
      <c r="B641" s="239"/>
      <c r="C641" s="239"/>
      <c r="D641" s="239"/>
      <c r="E641" s="239"/>
      <c r="F641" s="239"/>
      <c r="G641" s="239"/>
    </row>
    <row r="642" spans="1:7">
      <c r="A642" s="239"/>
      <c r="B642" s="239"/>
      <c r="C642" s="239"/>
      <c r="D642" s="239"/>
      <c r="E642" s="239"/>
      <c r="F642" s="239"/>
      <c r="G642" s="239"/>
    </row>
    <row r="643" spans="1:7">
      <c r="A643" s="239"/>
      <c r="B643" s="239"/>
      <c r="C643" s="239"/>
      <c r="D643" s="239"/>
      <c r="E643" s="239"/>
      <c r="F643" s="239"/>
      <c r="G643" s="239"/>
    </row>
    <row r="644" spans="1:7">
      <c r="D644" s="240"/>
      <c r="E644" s="239"/>
      <c r="F644" s="239"/>
      <c r="G644" s="239"/>
    </row>
    <row r="645" spans="1:7">
      <c r="A645" s="239"/>
      <c r="B645" s="239"/>
      <c r="C645" s="239"/>
      <c r="D645" s="239"/>
      <c r="E645" s="239"/>
      <c r="F645" s="239"/>
      <c r="G645" s="239"/>
    </row>
    <row r="646" spans="1:7">
      <c r="A646" s="239"/>
      <c r="B646" s="239"/>
      <c r="C646" s="239"/>
      <c r="D646" s="239"/>
      <c r="E646" s="239"/>
      <c r="F646" s="239"/>
      <c r="G646" s="239"/>
    </row>
    <row r="647" spans="1:7">
      <c r="A647" s="239"/>
      <c r="B647" s="239"/>
      <c r="C647" s="239"/>
      <c r="D647" s="239"/>
      <c r="E647" s="239"/>
      <c r="F647" s="239"/>
      <c r="G647" s="239"/>
    </row>
    <row r="648" spans="1:7">
      <c r="A648" s="239"/>
      <c r="B648" s="239"/>
      <c r="C648" s="239"/>
      <c r="D648" s="239"/>
      <c r="E648" s="239"/>
      <c r="F648" s="239"/>
      <c r="G648" s="239"/>
    </row>
    <row r="649" spans="1:7">
      <c r="A649" s="239"/>
      <c r="B649" s="239"/>
      <c r="C649" s="239"/>
      <c r="D649" s="239"/>
      <c r="E649" s="239"/>
      <c r="F649" s="239"/>
      <c r="G649" s="239"/>
    </row>
    <row r="650" spans="1:7" ht="15.6">
      <c r="A650" s="249"/>
      <c r="B650" s="249"/>
      <c r="C650" s="249"/>
      <c r="D650" s="249"/>
      <c r="E650" s="249"/>
      <c r="F650" s="249"/>
      <c r="G650" s="249"/>
    </row>
    <row r="651" spans="1:7">
      <c r="A651" s="250"/>
      <c r="B651" s="250"/>
      <c r="C651" s="250"/>
      <c r="D651" s="251"/>
      <c r="E651" s="250"/>
      <c r="F651" s="250"/>
      <c r="G651" s="250"/>
    </row>
    <row r="652" spans="1:7">
      <c r="A652" s="246"/>
      <c r="B652" s="246"/>
      <c r="C652" s="246"/>
      <c r="D652" s="246"/>
      <c r="E652" s="246"/>
      <c r="F652" s="246"/>
      <c r="G652" s="246"/>
    </row>
    <row r="653" spans="1:7">
      <c r="A653" s="246"/>
      <c r="B653" s="246"/>
      <c r="C653" s="246"/>
      <c r="D653" s="246"/>
      <c r="E653" s="246"/>
      <c r="F653" s="246"/>
      <c r="G653" s="246"/>
    </row>
    <row r="654" spans="1:7">
      <c r="A654" s="246"/>
      <c r="B654" s="246"/>
      <c r="C654" s="246"/>
      <c r="D654" s="246"/>
      <c r="E654" s="246"/>
      <c r="F654" s="246"/>
      <c r="G654" s="246"/>
    </row>
    <row r="655" spans="1:7">
      <c r="A655" s="246"/>
      <c r="B655" s="246"/>
      <c r="C655" s="246"/>
      <c r="D655" s="246"/>
      <c r="E655" s="246"/>
      <c r="F655" s="246"/>
      <c r="G655" s="246"/>
    </row>
    <row r="656" spans="1:7">
      <c r="A656" s="246"/>
      <c r="B656" s="246"/>
      <c r="C656" s="246"/>
      <c r="D656" s="246"/>
      <c r="E656" s="246"/>
      <c r="F656" s="246"/>
      <c r="G656" s="246"/>
    </row>
    <row r="657" spans="1:7">
      <c r="A657" s="246"/>
      <c r="B657" s="246"/>
      <c r="C657" s="246"/>
      <c r="D657" s="246"/>
      <c r="E657" s="246"/>
      <c r="F657" s="246"/>
      <c r="G657" s="246"/>
    </row>
    <row r="658" spans="1:7">
      <c r="A658" s="246"/>
      <c r="B658" s="246"/>
      <c r="C658" s="246"/>
      <c r="D658" s="246"/>
      <c r="E658" s="246"/>
      <c r="F658" s="246"/>
      <c r="G658" s="246"/>
    </row>
    <row r="659" spans="1:7">
      <c r="A659" s="246"/>
      <c r="B659" s="246"/>
      <c r="C659" s="246"/>
      <c r="D659" s="246"/>
      <c r="E659" s="246"/>
      <c r="F659" s="246"/>
      <c r="G659" s="246"/>
    </row>
    <row r="660" spans="1:7">
      <c r="A660" s="246"/>
      <c r="B660" s="246"/>
      <c r="C660" s="246"/>
      <c r="D660" s="246"/>
      <c r="E660" s="246"/>
      <c r="F660" s="246"/>
      <c r="G660" s="246"/>
    </row>
    <row r="661" spans="1:7">
      <c r="A661" s="246"/>
      <c r="B661" s="246"/>
      <c r="C661" s="246"/>
      <c r="D661" s="246"/>
      <c r="E661" s="246"/>
      <c r="F661" s="246"/>
      <c r="G661" s="246"/>
    </row>
    <row r="662" spans="1:7">
      <c r="A662" s="246"/>
      <c r="B662" s="246"/>
      <c r="C662" s="246"/>
      <c r="D662" s="246"/>
      <c r="E662" s="246"/>
      <c r="F662" s="246"/>
      <c r="G662" s="246"/>
    </row>
    <row r="663" spans="1:7">
      <c r="A663" s="246"/>
      <c r="B663" s="246"/>
      <c r="C663" s="246"/>
      <c r="D663" s="246"/>
      <c r="E663" s="246"/>
      <c r="F663" s="246"/>
      <c r="G663" s="246"/>
    </row>
    <row r="664" spans="1:7">
      <c r="A664" s="246"/>
      <c r="B664" s="246"/>
      <c r="C664" s="246"/>
      <c r="D664" s="246"/>
      <c r="E664" s="246"/>
      <c r="F664" s="246"/>
      <c r="G664" s="246"/>
    </row>
    <row r="665" spans="1:7">
      <c r="A665" s="246"/>
      <c r="B665" s="246"/>
      <c r="C665" s="246"/>
      <c r="D665" s="246"/>
      <c r="E665" s="246"/>
      <c r="F665" s="246"/>
      <c r="G665" s="246"/>
    </row>
    <row r="666" spans="1:7">
      <c r="A666" s="246"/>
      <c r="B666" s="246"/>
      <c r="C666" s="246"/>
      <c r="D666" s="246"/>
      <c r="E666" s="246"/>
      <c r="F666" s="246"/>
      <c r="G666" s="246"/>
    </row>
    <row r="667" spans="1:7">
      <c r="A667" s="246"/>
      <c r="B667" s="246"/>
      <c r="C667" s="246"/>
      <c r="D667" s="246"/>
      <c r="E667" s="246"/>
      <c r="F667" s="246"/>
      <c r="G667" s="246"/>
    </row>
    <row r="668" spans="1:7">
      <c r="A668" s="246"/>
      <c r="B668" s="246"/>
      <c r="C668" s="246"/>
      <c r="D668" s="246"/>
      <c r="E668" s="246"/>
      <c r="F668" s="246"/>
      <c r="G668" s="246"/>
    </row>
    <row r="669" spans="1:7">
      <c r="A669" s="246"/>
      <c r="B669" s="246"/>
      <c r="C669" s="246"/>
      <c r="D669" s="246"/>
      <c r="E669" s="246"/>
      <c r="F669" s="246"/>
      <c r="G669" s="246"/>
    </row>
    <row r="670" spans="1:7">
      <c r="A670" s="246"/>
      <c r="B670" s="246"/>
      <c r="C670" s="246"/>
      <c r="D670" s="246"/>
      <c r="E670" s="246"/>
      <c r="F670" s="246"/>
      <c r="G670" s="246"/>
    </row>
    <row r="671" spans="1:7">
      <c r="A671" s="246"/>
      <c r="B671" s="246"/>
      <c r="C671" s="246"/>
      <c r="D671" s="246"/>
      <c r="E671" s="246"/>
      <c r="F671" s="246"/>
      <c r="G671" s="246"/>
    </row>
    <row r="672" spans="1:7">
      <c r="A672" s="246"/>
      <c r="B672" s="246"/>
      <c r="C672" s="246"/>
      <c r="D672" s="246"/>
      <c r="E672" s="246"/>
      <c r="F672" s="252"/>
      <c r="G672" s="252"/>
    </row>
    <row r="673" spans="1:7">
      <c r="A673" s="246"/>
      <c r="B673" s="246"/>
      <c r="C673" s="246"/>
      <c r="D673" s="246"/>
      <c r="E673" s="246"/>
      <c r="F673" s="246"/>
      <c r="G673" s="246"/>
    </row>
    <row r="674" spans="1:7" ht="15.6">
      <c r="A674" s="249"/>
      <c r="B674" s="249"/>
      <c r="C674" s="249"/>
      <c r="D674" s="249"/>
      <c r="E674" s="249"/>
      <c r="F674" s="249"/>
      <c r="G674" s="249"/>
    </row>
    <row r="675" spans="1:7">
      <c r="A675" s="250"/>
      <c r="B675" s="250"/>
      <c r="C675" s="250"/>
      <c r="D675" s="251"/>
      <c r="E675" s="250"/>
      <c r="F675" s="250"/>
      <c r="G675" s="250"/>
    </row>
    <row r="676" spans="1:7">
      <c r="A676" s="246"/>
      <c r="B676" s="246"/>
      <c r="C676" s="246"/>
      <c r="D676" s="246"/>
      <c r="E676" s="246"/>
      <c r="F676" s="246"/>
      <c r="G676" s="246"/>
    </row>
    <row r="677" spans="1:7">
      <c r="A677" s="246"/>
      <c r="B677" s="246"/>
      <c r="C677" s="246"/>
      <c r="D677" s="246"/>
      <c r="E677" s="246"/>
      <c r="F677" s="246"/>
      <c r="G677" s="246"/>
    </row>
    <row r="678" spans="1:7">
      <c r="A678" s="246"/>
      <c r="B678" s="246"/>
      <c r="C678" s="246"/>
      <c r="D678" s="246"/>
      <c r="E678" s="246"/>
      <c r="F678" s="246"/>
      <c r="G678" s="246"/>
    </row>
    <row r="679" spans="1:7">
      <c r="A679" s="246"/>
      <c r="B679" s="246"/>
      <c r="C679" s="246"/>
      <c r="D679" s="246"/>
      <c r="E679" s="246"/>
      <c r="F679" s="246"/>
      <c r="G679" s="246"/>
    </row>
    <row r="680" spans="1:7">
      <c r="A680" s="246"/>
      <c r="B680" s="246"/>
      <c r="C680" s="246"/>
      <c r="D680" s="246"/>
      <c r="E680" s="246"/>
      <c r="F680" s="246"/>
      <c r="G680" s="246"/>
    </row>
    <row r="681" spans="1:7">
      <c r="A681" s="246"/>
      <c r="B681" s="246"/>
      <c r="C681" s="246"/>
      <c r="D681" s="246"/>
      <c r="E681" s="246"/>
      <c r="F681" s="246"/>
      <c r="G681" s="246"/>
    </row>
    <row r="682" spans="1:7">
      <c r="A682" s="246"/>
      <c r="B682" s="246"/>
      <c r="C682" s="246"/>
      <c r="D682" s="246"/>
      <c r="E682" s="246"/>
      <c r="F682" s="246"/>
      <c r="G682" s="246"/>
    </row>
    <row r="683" spans="1:7">
      <c r="A683" s="246"/>
      <c r="B683" s="246"/>
      <c r="C683" s="246"/>
      <c r="D683" s="246"/>
      <c r="E683" s="246"/>
      <c r="F683" s="246"/>
      <c r="G683" s="246"/>
    </row>
    <row r="684" spans="1:7">
      <c r="A684" s="246"/>
      <c r="B684" s="246"/>
      <c r="C684" s="246"/>
      <c r="D684" s="246"/>
      <c r="E684" s="246"/>
      <c r="F684" s="246"/>
      <c r="G684" s="246"/>
    </row>
    <row r="685" spans="1:7">
      <c r="A685" s="246"/>
      <c r="B685" s="246"/>
      <c r="C685" s="246"/>
      <c r="D685" s="246"/>
      <c r="E685" s="246"/>
      <c r="F685" s="246"/>
      <c r="G685" s="246"/>
    </row>
    <row r="686" spans="1:7">
      <c r="A686" s="246"/>
      <c r="B686" s="246"/>
      <c r="C686" s="246"/>
      <c r="D686" s="246"/>
      <c r="E686" s="246"/>
      <c r="F686" s="246"/>
      <c r="G686" s="246"/>
    </row>
    <row r="687" spans="1:7">
      <c r="A687" s="246"/>
      <c r="B687" s="246"/>
      <c r="C687" s="246"/>
      <c r="D687" s="238"/>
      <c r="E687" s="246"/>
      <c r="F687" s="246"/>
      <c r="G687" s="246"/>
    </row>
    <row r="688" spans="1:7">
      <c r="A688" s="246"/>
      <c r="B688" s="246"/>
      <c r="C688" s="246"/>
      <c r="D688" s="243"/>
      <c r="E688" s="246"/>
      <c r="F688" s="246"/>
      <c r="G688" s="246"/>
    </row>
    <row r="689" spans="1:8">
      <c r="A689" s="246"/>
      <c r="B689" s="246"/>
      <c r="C689" s="246"/>
      <c r="D689" s="246"/>
      <c r="E689" s="246"/>
      <c r="F689" s="246"/>
      <c r="G689" s="246"/>
    </row>
    <row r="690" spans="1:8">
      <c r="A690" s="253"/>
      <c r="B690" s="253"/>
      <c r="C690" s="253"/>
      <c r="D690" s="253"/>
      <c r="E690" s="253"/>
      <c r="F690" s="252"/>
      <c r="G690" s="252"/>
    </row>
    <row r="691" spans="1:8">
      <c r="F691" s="246"/>
      <c r="G691" s="246"/>
    </row>
    <row r="692" spans="1:8">
      <c r="A692" s="254"/>
      <c r="B692" s="254"/>
      <c r="C692" s="238"/>
      <c r="D692" s="243"/>
      <c r="E692" s="238"/>
      <c r="F692" s="243"/>
      <c r="G692" s="243"/>
    </row>
    <row r="693" spans="1:8">
      <c r="A693" s="254"/>
      <c r="B693" s="238"/>
      <c r="C693" s="243"/>
      <c r="D693" s="238"/>
      <c r="E693" s="243"/>
      <c r="F693" s="238"/>
      <c r="G693" s="238"/>
      <c r="H693" s="243"/>
    </row>
    <row r="694" spans="1:8">
      <c r="A694" s="255"/>
      <c r="B694" s="240"/>
      <c r="C694" s="239"/>
      <c r="D694" s="239"/>
      <c r="E694" s="239"/>
      <c r="F694" s="239"/>
      <c r="G694" s="239"/>
    </row>
    <row r="695" spans="1:8">
      <c r="F695" s="246"/>
      <c r="G695" s="246"/>
    </row>
    <row r="696" spans="1:8">
      <c r="F696" s="246"/>
      <c r="G696" s="246"/>
    </row>
    <row r="697" spans="1:8">
      <c r="F697" s="246"/>
      <c r="G697" s="246"/>
    </row>
    <row r="698" spans="1:8">
      <c r="F698" s="246"/>
      <c r="G698" s="246"/>
    </row>
    <row r="699" spans="1:8" ht="15.6">
      <c r="A699" s="249"/>
      <c r="B699" s="249"/>
      <c r="C699" s="249"/>
      <c r="D699" s="249"/>
      <c r="E699" s="249"/>
      <c r="F699" s="249"/>
      <c r="G699" s="249"/>
    </row>
    <row r="700" spans="1:8">
      <c r="A700" s="250"/>
      <c r="B700" s="250"/>
      <c r="C700" s="250"/>
      <c r="D700" s="251"/>
      <c r="E700" s="250"/>
      <c r="F700" s="250"/>
      <c r="G700" s="250"/>
    </row>
    <row r="701" spans="1:8">
      <c r="A701" s="246"/>
      <c r="B701" s="256"/>
      <c r="C701" s="246"/>
      <c r="F701" s="246"/>
      <c r="G701" s="246"/>
    </row>
    <row r="702" spans="1:8">
      <c r="A702" s="246"/>
      <c r="B702" s="256"/>
      <c r="C702" s="246"/>
    </row>
    <row r="703" spans="1:8">
      <c r="A703" s="246"/>
      <c r="B703" s="256"/>
      <c r="C703" s="246"/>
    </row>
    <row r="704" spans="1:8">
      <c r="A704" s="246"/>
      <c r="B704" s="256"/>
      <c r="C704" s="246"/>
    </row>
    <row r="705" spans="1:7">
      <c r="A705" s="246"/>
      <c r="B705" s="256"/>
      <c r="C705" s="246"/>
    </row>
    <row r="706" spans="1:7">
      <c r="A706" s="246"/>
      <c r="B706" s="256"/>
      <c r="C706" s="246"/>
    </row>
    <row r="707" spans="1:7">
      <c r="A707" s="246"/>
      <c r="B707" s="256"/>
      <c r="C707" s="246"/>
    </row>
    <row r="708" spans="1:7">
      <c r="A708" s="246"/>
      <c r="B708" s="256"/>
      <c r="C708" s="246"/>
    </row>
    <row r="709" spans="1:7">
      <c r="A709" s="246"/>
      <c r="B709" s="256"/>
      <c r="C709" s="246"/>
    </row>
    <row r="710" spans="1:7">
      <c r="A710" s="246"/>
      <c r="B710" s="256"/>
      <c r="C710" s="246"/>
    </row>
    <row r="711" spans="1:7">
      <c r="A711" s="246"/>
      <c r="B711" s="256"/>
      <c r="C711" s="257"/>
      <c r="D711" s="239"/>
    </row>
    <row r="715" spans="1:7">
      <c r="A715" s="239"/>
      <c r="B715" s="239"/>
      <c r="C715" s="239"/>
      <c r="D715" s="239"/>
      <c r="E715" s="239"/>
      <c r="F715" s="239"/>
      <c r="G715" s="239"/>
    </row>
    <row r="716" spans="1:7">
      <c r="A716" s="239"/>
      <c r="B716" s="239"/>
      <c r="C716" s="239"/>
      <c r="D716" s="239"/>
      <c r="E716" s="239"/>
      <c r="F716" s="239"/>
      <c r="G716" s="239"/>
    </row>
    <row r="717" spans="1:7" ht="15.6">
      <c r="A717" s="249"/>
      <c r="B717" s="249"/>
      <c r="C717" s="249"/>
      <c r="D717" s="249"/>
      <c r="E717" s="249"/>
      <c r="F717" s="249"/>
      <c r="G717" s="249"/>
    </row>
    <row r="718" spans="1:7">
      <c r="A718" s="250"/>
      <c r="B718" s="250"/>
      <c r="C718" s="250"/>
      <c r="D718" s="251"/>
      <c r="E718" s="250"/>
      <c r="F718" s="250"/>
      <c r="G718" s="250"/>
    </row>
    <row r="719" spans="1:7">
      <c r="A719" s="246"/>
      <c r="B719" s="246"/>
      <c r="C719" s="246"/>
      <c r="D719" s="246"/>
      <c r="E719" s="246"/>
      <c r="F719" s="246"/>
      <c r="G719" s="246"/>
    </row>
    <row r="720" spans="1:7">
      <c r="A720" s="246"/>
      <c r="B720" s="246"/>
      <c r="C720" s="246"/>
      <c r="D720" s="246"/>
      <c r="E720" s="246"/>
      <c r="F720" s="246"/>
      <c r="G720" s="246"/>
    </row>
    <row r="721" spans="1:8">
      <c r="A721" s="246"/>
      <c r="B721" s="246"/>
      <c r="C721" s="246"/>
      <c r="D721" s="246"/>
      <c r="E721" s="246"/>
      <c r="F721" s="246"/>
      <c r="G721" s="246"/>
    </row>
    <row r="722" spans="1:8">
      <c r="A722" s="246"/>
      <c r="B722" s="246"/>
      <c r="C722" s="246"/>
      <c r="D722" s="246"/>
      <c r="E722" s="246"/>
      <c r="F722" s="246"/>
      <c r="G722" s="246"/>
    </row>
    <row r="723" spans="1:8">
      <c r="A723" s="246"/>
      <c r="B723" s="246"/>
      <c r="C723" s="246"/>
      <c r="D723" s="246"/>
      <c r="E723" s="246"/>
      <c r="F723" s="246"/>
      <c r="G723" s="246"/>
    </row>
    <row r="724" spans="1:8">
      <c r="A724" s="246"/>
      <c r="B724" s="246"/>
      <c r="C724" s="246"/>
      <c r="D724" s="238"/>
      <c r="E724" s="246"/>
      <c r="F724" s="246"/>
      <c r="G724" s="246"/>
    </row>
    <row r="725" spans="1:8">
      <c r="A725" s="246"/>
      <c r="B725" s="246"/>
      <c r="C725" s="246"/>
      <c r="D725" s="238"/>
      <c r="E725" s="246"/>
      <c r="F725" s="246"/>
      <c r="G725" s="246"/>
    </row>
    <row r="726" spans="1:8">
      <c r="A726" s="246"/>
      <c r="B726" s="246"/>
      <c r="C726" s="246"/>
      <c r="D726" s="243"/>
      <c r="E726" s="246"/>
      <c r="F726" s="240"/>
      <c r="G726" s="240"/>
      <c r="H726" s="239"/>
    </row>
    <row r="727" spans="1:8">
      <c r="A727" s="246"/>
      <c r="B727" s="246"/>
      <c r="C727" s="246"/>
      <c r="D727" s="239"/>
      <c r="E727" s="239"/>
      <c r="F727" s="239"/>
      <c r="G727" s="239"/>
    </row>
    <row r="728" spans="1:8">
      <c r="A728" s="246"/>
      <c r="B728" s="246"/>
      <c r="C728" s="246"/>
      <c r="D728" s="239"/>
      <c r="E728" s="239"/>
      <c r="F728" s="239"/>
      <c r="G728" s="239"/>
    </row>
    <row r="729" spans="1:8">
      <c r="A729" s="239"/>
      <c r="B729" s="239"/>
      <c r="C729" s="239"/>
      <c r="D729" s="239"/>
      <c r="E729" s="239"/>
      <c r="F729" s="239"/>
      <c r="G729" s="239"/>
    </row>
    <row r="730" spans="1:8">
      <c r="A730" s="239"/>
      <c r="B730" s="239"/>
      <c r="C730" s="239"/>
      <c r="D730" s="239"/>
      <c r="E730" s="239"/>
      <c r="F730" s="239"/>
      <c r="G730" s="239"/>
    </row>
    <row r="731" spans="1:8" ht="15.6">
      <c r="A731" s="249"/>
      <c r="B731" s="249"/>
      <c r="C731" s="249"/>
      <c r="D731" s="249"/>
      <c r="E731" s="249"/>
      <c r="F731" s="249"/>
      <c r="G731" s="249"/>
    </row>
    <row r="732" spans="1:8">
      <c r="A732" s="250"/>
      <c r="B732" s="250"/>
      <c r="C732" s="250"/>
      <c r="D732" s="251"/>
      <c r="E732" s="250"/>
      <c r="F732" s="250"/>
      <c r="G732" s="250"/>
    </row>
    <row r="733" spans="1:8">
      <c r="A733" s="246"/>
      <c r="B733" s="246"/>
      <c r="C733" s="246"/>
      <c r="D733" s="246"/>
      <c r="E733" s="246"/>
      <c r="F733" s="246"/>
      <c r="G733" s="246"/>
    </row>
    <row r="734" spans="1:8">
      <c r="A734" s="246"/>
      <c r="B734" s="246"/>
      <c r="C734" s="246"/>
      <c r="D734" s="246"/>
      <c r="E734" s="246"/>
      <c r="F734" s="246"/>
      <c r="G734" s="246"/>
    </row>
    <row r="735" spans="1:8">
      <c r="A735" s="246"/>
      <c r="B735" s="246"/>
      <c r="C735" s="246"/>
      <c r="D735" s="246"/>
      <c r="E735" s="246"/>
      <c r="F735" s="246"/>
      <c r="G735" s="246"/>
    </row>
    <row r="736" spans="1:8">
      <c r="A736" s="246"/>
      <c r="B736" s="246"/>
      <c r="C736" s="246"/>
      <c r="D736" s="246"/>
      <c r="E736" s="246"/>
      <c r="F736" s="246"/>
      <c r="G736" s="246"/>
    </row>
    <row r="737" spans="1:11">
      <c r="A737" s="246"/>
      <c r="B737" s="246"/>
      <c r="C737" s="246"/>
      <c r="D737" s="246"/>
      <c r="E737" s="246"/>
      <c r="F737" s="246"/>
      <c r="G737" s="246"/>
    </row>
    <row r="738" spans="1:11">
      <c r="A738" s="246"/>
      <c r="B738" s="246"/>
      <c r="C738" s="246"/>
      <c r="D738" s="246"/>
      <c r="E738" s="246"/>
      <c r="F738" s="246"/>
      <c r="G738" s="246"/>
    </row>
    <row r="739" spans="1:11">
      <c r="A739" s="246"/>
      <c r="B739" s="246"/>
      <c r="C739" s="246"/>
      <c r="D739" s="238"/>
      <c r="E739" s="246"/>
      <c r="F739" s="246"/>
      <c r="G739" s="246"/>
    </row>
    <row r="740" spans="1:11">
      <c r="A740" s="246"/>
      <c r="B740" s="246"/>
      <c r="C740" s="246"/>
      <c r="D740" s="243"/>
      <c r="E740" s="246"/>
      <c r="F740" s="246"/>
      <c r="G740" s="246"/>
    </row>
    <row r="741" spans="1:11">
      <c r="A741" s="246"/>
      <c r="B741" s="246"/>
      <c r="C741" s="246"/>
      <c r="D741" s="246"/>
      <c r="E741" s="246"/>
      <c r="F741" s="246"/>
      <c r="G741" s="246"/>
    </row>
    <row r="742" spans="1:11">
      <c r="A742" s="239"/>
      <c r="B742" s="239"/>
      <c r="C742" s="239"/>
      <c r="D742" s="239"/>
      <c r="E742" s="239"/>
      <c r="F742" s="240"/>
      <c r="G742" s="240"/>
      <c r="H742" s="239"/>
    </row>
    <row r="743" spans="1:11">
      <c r="A743" s="239"/>
      <c r="B743" s="239"/>
      <c r="C743" s="239"/>
      <c r="D743" s="239"/>
      <c r="E743" s="239"/>
      <c r="F743" s="239"/>
      <c r="G743" s="239"/>
    </row>
    <row r="744" spans="1:11">
      <c r="A744" s="239"/>
      <c r="B744" s="239"/>
      <c r="C744" s="239"/>
      <c r="D744" s="239"/>
      <c r="E744" s="239"/>
      <c r="F744" s="239"/>
      <c r="G744" s="239"/>
    </row>
    <row r="745" spans="1:11">
      <c r="C745" s="238"/>
      <c r="D745" s="243"/>
      <c r="E745" s="238"/>
      <c r="F745" s="242"/>
      <c r="G745" s="242"/>
      <c r="H745" s="240"/>
      <c r="I745" s="239"/>
      <c r="J745" s="239"/>
      <c r="K745" s="239"/>
    </row>
    <row r="746" spans="1:11">
      <c r="A746" s="239"/>
      <c r="B746" s="239"/>
      <c r="C746" s="239"/>
      <c r="D746" s="239"/>
      <c r="E746" s="239"/>
      <c r="F746" s="239"/>
      <c r="G746" s="239"/>
    </row>
    <row r="747" spans="1:11">
      <c r="A747" s="239"/>
      <c r="B747" s="239"/>
      <c r="C747" s="239"/>
      <c r="D747" s="239"/>
      <c r="E747" s="239"/>
      <c r="F747" s="239"/>
      <c r="G747" s="239"/>
    </row>
    <row r="748" spans="1:11">
      <c r="A748" s="239"/>
      <c r="B748" s="239"/>
      <c r="C748" s="239"/>
      <c r="D748" s="239"/>
      <c r="E748" s="239"/>
      <c r="F748" s="239"/>
      <c r="G748" s="239"/>
    </row>
    <row r="749" spans="1:11">
      <c r="B749" s="240"/>
      <c r="C749" s="239"/>
      <c r="D749" s="239"/>
      <c r="E749" s="239"/>
      <c r="F749" s="239"/>
      <c r="G749" s="239"/>
    </row>
    <row r="750" spans="1:11">
      <c r="A750" s="239"/>
      <c r="B750" s="239"/>
      <c r="C750" s="239"/>
      <c r="D750" s="239"/>
      <c r="E750" s="239"/>
      <c r="F750" s="239"/>
      <c r="G750" s="239"/>
    </row>
    <row r="751" spans="1:11">
      <c r="A751" s="239"/>
      <c r="B751" s="239"/>
      <c r="C751" s="239"/>
      <c r="D751" s="239"/>
      <c r="E751" s="239"/>
      <c r="F751" s="239"/>
      <c r="G751" s="239"/>
    </row>
    <row r="752" spans="1:11">
      <c r="A752" s="239"/>
      <c r="B752" s="239"/>
      <c r="C752" s="239"/>
      <c r="D752" s="239"/>
      <c r="E752" s="239"/>
      <c r="F752" s="239"/>
      <c r="G752" s="239"/>
    </row>
    <row r="753" spans="1:7" ht="15.6">
      <c r="A753" s="249"/>
      <c r="B753" s="249"/>
      <c r="C753" s="249"/>
      <c r="D753" s="249"/>
      <c r="E753" s="249"/>
      <c r="F753" s="249"/>
      <c r="G753" s="249"/>
    </row>
    <row r="754" spans="1:7">
      <c r="A754" s="250"/>
      <c r="B754" s="250"/>
      <c r="C754" s="250"/>
      <c r="D754" s="251"/>
      <c r="E754" s="250"/>
      <c r="F754" s="250"/>
      <c r="G754" s="250"/>
    </row>
    <row r="755" spans="1:7">
      <c r="A755" s="246"/>
      <c r="B755" s="246"/>
      <c r="C755" s="246"/>
      <c r="D755" s="246"/>
      <c r="E755" s="246"/>
      <c r="F755" s="246"/>
      <c r="G755" s="246"/>
    </row>
    <row r="756" spans="1:7">
      <c r="A756" s="246"/>
      <c r="B756" s="246"/>
      <c r="C756" s="246"/>
      <c r="D756" s="246"/>
      <c r="E756" s="246"/>
      <c r="F756" s="246"/>
      <c r="G756" s="246"/>
    </row>
    <row r="757" spans="1:7">
      <c r="A757" s="246"/>
      <c r="B757" s="246"/>
      <c r="C757" s="246"/>
      <c r="D757" s="246"/>
      <c r="E757" s="246"/>
      <c r="F757" s="246"/>
      <c r="G757" s="246"/>
    </row>
    <row r="758" spans="1:7">
      <c r="A758" s="246"/>
      <c r="B758" s="246"/>
      <c r="C758" s="246"/>
      <c r="D758" s="246"/>
      <c r="E758" s="246"/>
      <c r="F758" s="246"/>
      <c r="G758" s="246"/>
    </row>
    <row r="759" spans="1:7">
      <c r="A759" s="246"/>
      <c r="B759" s="246"/>
      <c r="C759" s="246"/>
      <c r="D759" s="246"/>
      <c r="E759" s="246"/>
      <c r="F759" s="246"/>
      <c r="G759" s="246"/>
    </row>
    <row r="760" spans="1:7">
      <c r="A760" s="246"/>
      <c r="B760" s="246"/>
      <c r="C760" s="246"/>
      <c r="D760" s="246"/>
      <c r="E760" s="246"/>
      <c r="F760" s="246"/>
      <c r="G760" s="246"/>
    </row>
    <row r="761" spans="1:7">
      <c r="A761" s="246"/>
      <c r="B761" s="246"/>
      <c r="C761" s="246"/>
      <c r="D761" s="246"/>
      <c r="E761" s="246"/>
      <c r="F761" s="246"/>
      <c r="G761" s="246"/>
    </row>
    <row r="762" spans="1:7">
      <c r="A762" s="246"/>
      <c r="B762" s="246"/>
      <c r="C762" s="246"/>
      <c r="D762" s="246"/>
      <c r="E762" s="246"/>
      <c r="F762" s="246"/>
      <c r="G762" s="246"/>
    </row>
    <row r="763" spans="1:7">
      <c r="A763" s="246"/>
      <c r="B763" s="246"/>
      <c r="C763" s="246"/>
      <c r="D763" s="246"/>
      <c r="E763" s="246"/>
      <c r="F763" s="246"/>
      <c r="G763" s="246"/>
    </row>
    <row r="764" spans="1:7">
      <c r="A764" s="246"/>
      <c r="B764" s="246"/>
      <c r="C764" s="246"/>
      <c r="D764" s="246"/>
      <c r="E764" s="246"/>
      <c r="F764" s="246"/>
      <c r="G764" s="246"/>
    </row>
    <row r="765" spans="1:7">
      <c r="A765" s="246"/>
      <c r="B765" s="246"/>
      <c r="C765" s="246"/>
      <c r="D765" s="246"/>
      <c r="E765" s="246"/>
      <c r="F765" s="246"/>
      <c r="G765" s="246"/>
    </row>
    <row r="766" spans="1:7">
      <c r="A766" s="246"/>
      <c r="B766" s="246"/>
      <c r="C766" s="246"/>
      <c r="D766" s="238"/>
      <c r="E766" s="246"/>
      <c r="F766" s="246"/>
      <c r="G766" s="246"/>
    </row>
    <row r="767" spans="1:7">
      <c r="A767" s="246"/>
      <c r="B767" s="246"/>
      <c r="C767" s="246"/>
      <c r="D767" s="243"/>
      <c r="E767" s="246"/>
      <c r="F767" s="246"/>
      <c r="G767" s="246"/>
    </row>
    <row r="768" spans="1:7">
      <c r="A768" s="246"/>
      <c r="B768" s="246"/>
      <c r="C768" s="246"/>
      <c r="D768" s="246"/>
      <c r="E768" s="246"/>
      <c r="F768" s="246"/>
      <c r="G768" s="246"/>
    </row>
    <row r="769" spans="1:8">
      <c r="A769" s="253"/>
      <c r="B769" s="253"/>
      <c r="C769" s="253"/>
      <c r="D769" s="253"/>
      <c r="E769" s="253"/>
      <c r="F769" s="240"/>
      <c r="G769" s="240"/>
      <c r="H769" s="239"/>
    </row>
    <row r="770" spans="1:8">
      <c r="A770" s="239"/>
      <c r="B770" s="239"/>
      <c r="C770" s="239"/>
      <c r="D770" s="239"/>
      <c r="E770" s="239"/>
      <c r="F770" s="239"/>
      <c r="G770" s="239"/>
    </row>
    <row r="771" spans="1:8">
      <c r="A771" s="239"/>
      <c r="B771" s="239"/>
      <c r="C771" s="239"/>
      <c r="D771" s="239"/>
      <c r="E771" s="239"/>
      <c r="F771" s="239"/>
      <c r="G771" s="239"/>
    </row>
    <row r="772" spans="1:8">
      <c r="A772" s="239"/>
      <c r="B772" s="239"/>
      <c r="C772" s="239"/>
      <c r="D772" s="239"/>
      <c r="E772" s="239"/>
      <c r="F772" s="239"/>
      <c r="G772" s="239"/>
    </row>
    <row r="773" spans="1:8">
      <c r="A773" s="239"/>
      <c r="B773" s="239"/>
      <c r="C773" s="239"/>
      <c r="D773" s="239"/>
      <c r="E773" s="239"/>
      <c r="F773" s="239"/>
      <c r="G773" s="239"/>
    </row>
    <row r="774" spans="1:8">
      <c r="A774" s="241"/>
      <c r="B774" s="241"/>
      <c r="C774" s="241"/>
      <c r="D774" s="241"/>
      <c r="F774" s="239"/>
      <c r="G774" s="239"/>
    </row>
    <row r="775" spans="1:8">
      <c r="A775" s="246"/>
      <c r="B775" s="246"/>
      <c r="C775" s="246"/>
      <c r="D775" s="246"/>
      <c r="E775" s="239"/>
      <c r="F775" s="239"/>
      <c r="G775" s="239"/>
    </row>
    <row r="776" spans="1:8">
      <c r="A776" s="246"/>
      <c r="B776" s="246"/>
      <c r="C776" s="246"/>
      <c r="D776" s="246"/>
      <c r="E776" s="239"/>
      <c r="F776" s="239"/>
      <c r="G776" s="239"/>
    </row>
    <row r="777" spans="1:8">
      <c r="A777" s="246"/>
      <c r="B777" s="246"/>
      <c r="C777" s="246"/>
      <c r="D777" s="246"/>
      <c r="E777" s="239"/>
      <c r="F777" s="239"/>
      <c r="G777" s="239"/>
    </row>
    <row r="778" spans="1:8">
      <c r="A778" s="239"/>
      <c r="B778" s="239"/>
      <c r="D778" s="240"/>
      <c r="E778" s="239"/>
      <c r="F778" s="239"/>
      <c r="G778" s="239"/>
    </row>
    <row r="779" spans="1:8">
      <c r="A779" s="239"/>
      <c r="B779" s="239"/>
      <c r="C779" s="239"/>
      <c r="D779" s="239"/>
      <c r="E779" s="239"/>
      <c r="F779" s="239"/>
      <c r="G779" s="239"/>
    </row>
    <row r="780" spans="1:8">
      <c r="A780" s="239"/>
      <c r="B780" s="239"/>
      <c r="C780" s="239"/>
      <c r="D780" s="239"/>
      <c r="E780" s="239"/>
      <c r="F780" s="239"/>
      <c r="G780" s="239"/>
    </row>
    <row r="781" spans="1:8">
      <c r="A781" s="239"/>
      <c r="B781" s="239"/>
      <c r="C781" s="239"/>
      <c r="D781" s="239"/>
      <c r="E781" s="239"/>
      <c r="F781" s="239"/>
      <c r="G781" s="239"/>
    </row>
    <row r="782" spans="1:8">
      <c r="A782" s="239"/>
      <c r="B782" s="239"/>
      <c r="C782" s="239"/>
      <c r="D782" s="239"/>
      <c r="E782" s="239"/>
      <c r="F782" s="239"/>
      <c r="G782" s="239"/>
    </row>
    <row r="783" spans="1:8">
      <c r="A783" s="241"/>
      <c r="B783" s="241"/>
      <c r="C783" s="241"/>
      <c r="D783" s="241"/>
      <c r="E783" s="239"/>
      <c r="F783" s="239"/>
      <c r="G783" s="239"/>
    </row>
    <row r="784" spans="1:8">
      <c r="A784" s="238"/>
      <c r="B784" s="238"/>
      <c r="C784" s="246"/>
      <c r="D784" s="246"/>
      <c r="E784" s="239"/>
      <c r="F784" s="239"/>
      <c r="G784" s="239"/>
    </row>
    <row r="785" spans="1:7">
      <c r="A785" s="238"/>
      <c r="B785" s="238"/>
      <c r="C785" s="246"/>
      <c r="D785" s="246"/>
      <c r="E785" s="239"/>
      <c r="F785" s="239"/>
      <c r="G785" s="239"/>
    </row>
    <row r="786" spans="1:7">
      <c r="A786" s="238"/>
      <c r="B786" s="238"/>
      <c r="C786" s="246"/>
      <c r="D786" s="246"/>
      <c r="E786" s="239"/>
      <c r="F786" s="239"/>
      <c r="G786" s="239"/>
    </row>
    <row r="787" spans="1:7">
      <c r="A787" s="238"/>
      <c r="B787" s="238"/>
      <c r="C787" s="246"/>
      <c r="D787" s="246"/>
      <c r="E787" s="239"/>
      <c r="F787" s="239"/>
      <c r="G787" s="239"/>
    </row>
    <row r="788" spans="1:7">
      <c r="A788" s="238"/>
      <c r="B788" s="238"/>
      <c r="C788" s="246"/>
      <c r="D788" s="246"/>
      <c r="E788" s="239"/>
      <c r="F788" s="239"/>
      <c r="G788" s="239"/>
    </row>
    <row r="789" spans="1:7">
      <c r="A789" s="238"/>
      <c r="B789" s="238"/>
      <c r="C789" s="246"/>
      <c r="D789" s="246"/>
      <c r="E789" s="239"/>
      <c r="F789" s="239"/>
      <c r="G789" s="239"/>
    </row>
    <row r="790" spans="1:7">
      <c r="A790" s="238"/>
      <c r="B790" s="238"/>
      <c r="C790" s="246"/>
      <c r="D790" s="246"/>
      <c r="E790" s="239"/>
      <c r="F790" s="239"/>
      <c r="G790" s="239"/>
    </row>
    <row r="791" spans="1:7">
      <c r="A791" s="238"/>
      <c r="B791" s="238"/>
      <c r="C791" s="246"/>
      <c r="D791" s="246"/>
      <c r="E791" s="239"/>
      <c r="F791" s="239"/>
      <c r="G791" s="239"/>
    </row>
    <row r="792" spans="1:7">
      <c r="A792" s="238"/>
      <c r="B792" s="238"/>
      <c r="C792" s="246"/>
      <c r="D792" s="246"/>
      <c r="E792" s="239"/>
      <c r="F792" s="239"/>
      <c r="G792" s="239"/>
    </row>
    <row r="793" spans="1:7">
      <c r="A793" s="238"/>
      <c r="B793" s="238"/>
      <c r="C793" s="246"/>
      <c r="D793" s="246"/>
      <c r="E793" s="239"/>
      <c r="F793" s="239"/>
      <c r="G793" s="239"/>
    </row>
    <row r="794" spans="1:7">
      <c r="A794" s="238"/>
      <c r="B794" s="238"/>
      <c r="C794" s="246"/>
      <c r="D794" s="246"/>
      <c r="E794" s="239"/>
      <c r="F794" s="239"/>
      <c r="G794" s="239"/>
    </row>
    <row r="795" spans="1:7">
      <c r="A795" s="238"/>
      <c r="B795" s="238"/>
      <c r="C795" s="246"/>
      <c r="D795" s="240"/>
      <c r="E795" s="239"/>
      <c r="F795" s="239"/>
      <c r="G795" s="239"/>
    </row>
    <row r="796" spans="1:7">
      <c r="A796" s="238"/>
      <c r="B796" s="238"/>
      <c r="C796" s="246"/>
      <c r="D796" s="246"/>
      <c r="E796" s="239"/>
      <c r="F796" s="239"/>
      <c r="G796" s="239"/>
    </row>
    <row r="797" spans="1:7">
      <c r="A797" s="238"/>
      <c r="B797" s="238"/>
      <c r="C797" s="246"/>
      <c r="D797" s="246"/>
      <c r="E797" s="239"/>
      <c r="F797" s="239"/>
      <c r="G797" s="239"/>
    </row>
    <row r="798" spans="1:7">
      <c r="A798" s="239"/>
      <c r="B798" s="239"/>
      <c r="C798" s="239"/>
      <c r="D798" s="239"/>
      <c r="E798" s="239"/>
      <c r="F798" s="239"/>
      <c r="G798" s="239"/>
    </row>
    <row r="799" spans="1:7">
      <c r="A799" s="239"/>
      <c r="B799" s="239"/>
      <c r="C799" s="239"/>
      <c r="D799" s="239"/>
      <c r="E799" s="239"/>
      <c r="F799" s="239"/>
      <c r="G799" s="239"/>
    </row>
    <row r="800" spans="1:7">
      <c r="A800" s="239"/>
      <c r="B800" s="239"/>
      <c r="C800" s="239"/>
      <c r="D800" s="239"/>
      <c r="E800" s="239"/>
      <c r="F800" s="239"/>
      <c r="G800" s="239"/>
    </row>
    <row r="801" spans="1:7">
      <c r="A801" s="241"/>
      <c r="B801" s="239"/>
      <c r="C801" s="239"/>
      <c r="D801" s="239"/>
      <c r="E801" s="239"/>
      <c r="F801" s="239"/>
      <c r="G801" s="239"/>
    </row>
    <row r="802" spans="1:7">
      <c r="A802" s="238"/>
      <c r="B802" s="239"/>
      <c r="C802" s="239"/>
      <c r="D802" s="239"/>
      <c r="E802" s="239"/>
      <c r="F802" s="239"/>
      <c r="G802" s="239"/>
    </row>
    <row r="803" spans="1:7">
      <c r="A803" s="238"/>
      <c r="B803" s="239"/>
      <c r="C803" s="239"/>
      <c r="D803" s="239"/>
      <c r="E803" s="239"/>
      <c r="F803" s="239"/>
      <c r="G803" s="239"/>
    </row>
    <row r="804" spans="1:7">
      <c r="A804" s="238"/>
      <c r="B804" s="239"/>
      <c r="C804" s="239"/>
      <c r="D804" s="239"/>
      <c r="E804" s="239"/>
      <c r="F804" s="239"/>
      <c r="G804" s="239"/>
    </row>
    <row r="805" spans="1:7">
      <c r="A805" s="238"/>
      <c r="B805" s="239"/>
      <c r="C805" s="239"/>
      <c r="D805" s="239"/>
      <c r="E805" s="239"/>
      <c r="F805" s="239"/>
      <c r="G805" s="239"/>
    </row>
    <row r="806" spans="1:7">
      <c r="A806" s="238"/>
      <c r="B806" s="239"/>
      <c r="C806" s="239"/>
      <c r="D806" s="239"/>
      <c r="E806" s="239"/>
      <c r="F806" s="239"/>
      <c r="G806" s="239"/>
    </row>
    <row r="807" spans="1:7">
      <c r="A807" s="238"/>
      <c r="B807" s="239"/>
      <c r="C807" s="239"/>
      <c r="D807" s="239"/>
      <c r="E807" s="239"/>
      <c r="F807" s="239"/>
      <c r="G807" s="239"/>
    </row>
    <row r="808" spans="1:7">
      <c r="A808" s="238"/>
      <c r="B808" s="239"/>
      <c r="C808" s="239"/>
      <c r="D808" s="239"/>
      <c r="E808" s="239"/>
      <c r="F808" s="239"/>
      <c r="G808" s="239"/>
    </row>
    <row r="809" spans="1:7">
      <c r="A809" s="238"/>
      <c r="B809" s="239"/>
      <c r="C809" s="239"/>
      <c r="D809" s="239"/>
      <c r="E809" s="239"/>
      <c r="F809" s="239"/>
      <c r="G809" s="239"/>
    </row>
    <row r="810" spans="1:7">
      <c r="A810" s="238"/>
      <c r="B810" s="239"/>
      <c r="C810" s="239"/>
      <c r="D810" s="239"/>
      <c r="E810" s="239"/>
      <c r="F810" s="239"/>
      <c r="G810" s="239"/>
    </row>
    <row r="811" spans="1:7">
      <c r="A811" s="238"/>
      <c r="B811" s="239"/>
      <c r="C811" s="239"/>
      <c r="D811" s="239"/>
      <c r="E811" s="239"/>
      <c r="F811" s="239"/>
      <c r="G811" s="239"/>
    </row>
    <row r="812" spans="1:7">
      <c r="A812" s="238"/>
      <c r="B812" s="239"/>
      <c r="C812" s="239"/>
      <c r="D812" s="239"/>
      <c r="E812" s="239"/>
      <c r="F812" s="239"/>
      <c r="G812" s="239"/>
    </row>
    <row r="813" spans="1:7">
      <c r="A813" s="238"/>
      <c r="B813" s="239"/>
      <c r="C813" s="239"/>
      <c r="D813" s="239"/>
      <c r="E813" s="239"/>
      <c r="F813" s="239"/>
      <c r="G813" s="239"/>
    </row>
    <row r="814" spans="1:7">
      <c r="A814" s="238"/>
      <c r="B814" s="239"/>
      <c r="C814" s="239"/>
      <c r="D814" s="239"/>
      <c r="E814" s="239"/>
      <c r="F814" s="239"/>
      <c r="G814" s="239"/>
    </row>
    <row r="815" spans="1:7">
      <c r="A815" s="238"/>
      <c r="B815" s="239"/>
      <c r="C815" s="239"/>
      <c r="D815" s="239"/>
      <c r="E815" s="239"/>
      <c r="F815" s="239"/>
      <c r="G815" s="239"/>
    </row>
    <row r="816" spans="1:7">
      <c r="A816" s="238"/>
      <c r="B816" s="239"/>
      <c r="C816" s="239"/>
      <c r="D816" s="239"/>
      <c r="E816" s="239"/>
      <c r="F816" s="239"/>
      <c r="G816" s="239"/>
    </row>
    <row r="817" spans="1:7">
      <c r="A817" s="238"/>
      <c r="B817" s="239"/>
      <c r="C817" s="239"/>
      <c r="D817" s="239"/>
      <c r="E817" s="239"/>
      <c r="F817" s="239"/>
      <c r="G817" s="239"/>
    </row>
    <row r="818" spans="1:7">
      <c r="A818" s="238"/>
      <c r="B818" s="239"/>
      <c r="C818" s="239"/>
      <c r="D818" s="239"/>
      <c r="E818" s="239"/>
      <c r="F818" s="239"/>
      <c r="G818" s="239"/>
    </row>
    <row r="819" spans="1:7">
      <c r="A819" s="238"/>
      <c r="B819" s="239"/>
      <c r="C819" s="239"/>
      <c r="D819" s="239"/>
      <c r="E819" s="239"/>
      <c r="F819" s="239"/>
      <c r="G819" s="239"/>
    </row>
    <row r="820" spans="1:7">
      <c r="A820" s="238"/>
      <c r="B820" s="239"/>
      <c r="C820" s="239"/>
      <c r="D820" s="239"/>
      <c r="E820" s="239"/>
      <c r="F820" s="239"/>
      <c r="G820" s="239"/>
    </row>
    <row r="821" spans="1:7">
      <c r="A821" s="238"/>
      <c r="B821" s="239"/>
      <c r="C821" s="239"/>
      <c r="D821" s="239"/>
      <c r="E821" s="239"/>
      <c r="F821" s="239"/>
      <c r="G821" s="239"/>
    </row>
    <row r="822" spans="1:7">
      <c r="A822" s="238"/>
      <c r="B822" s="239"/>
      <c r="C822" s="239"/>
      <c r="D822" s="239"/>
      <c r="E822" s="239"/>
      <c r="F822" s="239"/>
      <c r="G822" s="239"/>
    </row>
    <row r="823" spans="1:7">
      <c r="A823" s="240"/>
      <c r="B823" s="239"/>
      <c r="C823" s="239"/>
      <c r="D823" s="239"/>
      <c r="E823" s="239"/>
      <c r="F823" s="239"/>
      <c r="G823" s="239"/>
    </row>
    <row r="824" spans="1:7">
      <c r="B824" s="240"/>
      <c r="C824" s="239"/>
      <c r="D824" s="239"/>
      <c r="E824" s="239"/>
      <c r="F824" s="239"/>
      <c r="G824" s="239"/>
    </row>
    <row r="825" spans="1:7">
      <c r="A825" s="239"/>
      <c r="B825" s="239"/>
      <c r="C825" s="239"/>
      <c r="D825" s="239"/>
      <c r="E825" s="239"/>
      <c r="F825" s="239"/>
      <c r="G825" s="239"/>
    </row>
    <row r="826" spans="1:7">
      <c r="A826" s="239"/>
      <c r="B826" s="239"/>
      <c r="C826" s="239"/>
      <c r="D826" s="239"/>
      <c r="E826" s="239"/>
      <c r="F826" s="239"/>
      <c r="G826" s="239"/>
    </row>
    <row r="827" spans="1:7">
      <c r="A827" s="239"/>
      <c r="B827" s="239"/>
      <c r="C827" s="239"/>
      <c r="D827" s="239"/>
      <c r="E827" s="239"/>
      <c r="F827" s="239"/>
      <c r="G827" s="239"/>
    </row>
    <row r="828" spans="1:7">
      <c r="A828" s="241"/>
      <c r="B828" s="239"/>
      <c r="C828" s="239"/>
      <c r="D828" s="239"/>
      <c r="E828" s="239"/>
      <c r="F828" s="239"/>
      <c r="G828" s="239"/>
    </row>
    <row r="829" spans="1:7">
      <c r="A829" s="238"/>
      <c r="B829" s="239"/>
      <c r="C829" s="239"/>
      <c r="D829" s="239"/>
      <c r="E829" s="239"/>
      <c r="F829" s="239"/>
      <c r="G829" s="239"/>
    </row>
    <row r="830" spans="1:7">
      <c r="A830" s="240"/>
      <c r="B830" s="239"/>
      <c r="C830" s="239"/>
      <c r="D830" s="239"/>
      <c r="E830" s="239"/>
      <c r="F830" s="239"/>
      <c r="G830" s="239"/>
    </row>
    <row r="831" spans="1:7">
      <c r="A831" s="239"/>
      <c r="B831" s="239"/>
      <c r="C831" s="239"/>
      <c r="D831" s="239"/>
      <c r="E831" s="239"/>
      <c r="F831" s="239"/>
      <c r="G831" s="239"/>
    </row>
    <row r="832" spans="1:7">
      <c r="A832" s="239"/>
      <c r="B832" s="239"/>
      <c r="C832" s="239"/>
      <c r="D832" s="239"/>
      <c r="E832" s="239"/>
      <c r="F832" s="239"/>
      <c r="G832" s="239"/>
    </row>
    <row r="833" spans="1:5" ht="15.6">
      <c r="A833" s="258"/>
      <c r="B833" s="258"/>
      <c r="C833" s="258"/>
      <c r="D833" s="258"/>
      <c r="E833" s="258"/>
    </row>
    <row r="834" spans="1:5">
      <c r="A834" s="239"/>
      <c r="B834" s="239"/>
    </row>
    <row r="835" spans="1:5">
      <c r="B835" s="239"/>
    </row>
    <row r="836" spans="1:5">
      <c r="A836" s="239"/>
      <c r="B836" s="239"/>
    </row>
    <row r="838" spans="1:5">
      <c r="C838" s="259"/>
      <c r="D838" s="259"/>
    </row>
    <row r="839" spans="1:5">
      <c r="C839" s="259"/>
      <c r="D839" s="259"/>
    </row>
    <row r="840" spans="1:5">
      <c r="C840" s="246"/>
      <c r="D840" s="246"/>
    </row>
    <row r="841" spans="1:5">
      <c r="A841" s="259"/>
      <c r="B841" s="259"/>
      <c r="C841" s="246"/>
      <c r="D841" s="246"/>
    </row>
    <row r="842" spans="1:5">
      <c r="A842" s="259"/>
      <c r="B842" s="259"/>
    </row>
    <row r="843" spans="1:5">
      <c r="A843" s="246"/>
      <c r="B843" s="246"/>
    </row>
    <row r="844" spans="1:5">
      <c r="A844" s="246"/>
      <c r="B844" s="246"/>
    </row>
    <row r="862" spans="1:7">
      <c r="A862" s="260"/>
      <c r="C862" s="243"/>
      <c r="D862" s="243"/>
      <c r="E862" s="243"/>
      <c r="F862" s="243"/>
      <c r="G862" s="243"/>
    </row>
    <row r="863" spans="1:7">
      <c r="C863" s="238"/>
      <c r="D863" s="238"/>
      <c r="E863" s="238"/>
      <c r="F863" s="238"/>
      <c r="G863" s="238"/>
    </row>
    <row r="864" spans="1:7">
      <c r="C864" s="238"/>
      <c r="D864" s="238"/>
      <c r="E864" s="238"/>
      <c r="F864" s="238"/>
      <c r="G864" s="238"/>
    </row>
    <row r="865" spans="1:7">
      <c r="A865" s="243"/>
      <c r="B865" s="243"/>
      <c r="C865" s="238"/>
      <c r="D865" s="238"/>
      <c r="E865" s="238"/>
      <c r="F865" s="238"/>
      <c r="G865" s="238"/>
    </row>
    <row r="866" spans="1:7">
      <c r="A866" s="238"/>
      <c r="B866" s="238"/>
      <c r="C866" s="238"/>
      <c r="D866" s="238"/>
      <c r="E866" s="238"/>
      <c r="F866" s="238"/>
      <c r="G866" s="238"/>
    </row>
    <row r="867" spans="1:7">
      <c r="A867" s="238"/>
      <c r="B867" s="238"/>
      <c r="C867" s="238"/>
      <c r="D867" s="238"/>
      <c r="E867" s="238"/>
      <c r="F867" s="238"/>
      <c r="G867" s="238"/>
    </row>
    <row r="868" spans="1:7">
      <c r="A868" s="238"/>
      <c r="B868" s="238"/>
      <c r="C868" s="238"/>
      <c r="D868" s="238"/>
      <c r="E868" s="238"/>
      <c r="F868" s="238"/>
      <c r="G868" s="238"/>
    </row>
    <row r="869" spans="1:7">
      <c r="A869" s="238"/>
      <c r="B869" s="238"/>
      <c r="C869" s="238"/>
      <c r="D869" s="238"/>
      <c r="E869" s="238"/>
      <c r="F869" s="238"/>
      <c r="G869" s="238"/>
    </row>
    <row r="870" spans="1:7">
      <c r="A870" s="238"/>
      <c r="B870" s="238"/>
      <c r="C870" s="238"/>
      <c r="D870" s="238"/>
      <c r="E870" s="238"/>
      <c r="F870" s="238"/>
      <c r="G870" s="238"/>
    </row>
    <row r="871" spans="1:7">
      <c r="A871" s="238"/>
      <c r="B871" s="238"/>
      <c r="C871" s="238"/>
      <c r="D871" s="238"/>
      <c r="E871" s="238"/>
      <c r="F871" s="238"/>
      <c r="G871" s="238"/>
    </row>
    <row r="872" spans="1:7">
      <c r="A872" s="238"/>
      <c r="B872" s="238"/>
      <c r="C872" s="238"/>
      <c r="D872" s="238"/>
      <c r="E872" s="238"/>
      <c r="F872" s="238"/>
      <c r="G872" s="238"/>
    </row>
    <row r="873" spans="1:7">
      <c r="A873" s="238"/>
      <c r="B873" s="238"/>
      <c r="C873" s="238"/>
      <c r="D873" s="238"/>
      <c r="E873" s="238"/>
      <c r="F873" s="238"/>
      <c r="G873" s="238"/>
    </row>
    <row r="874" spans="1:7">
      <c r="A874" s="238"/>
      <c r="B874" s="238"/>
      <c r="C874" s="238"/>
      <c r="D874" s="238"/>
      <c r="E874" s="238"/>
      <c r="F874" s="238"/>
      <c r="G874" s="238"/>
    </row>
    <row r="875" spans="1:7">
      <c r="A875" s="238"/>
      <c r="B875" s="238"/>
      <c r="C875" s="238"/>
      <c r="D875" s="238"/>
      <c r="E875" s="238"/>
      <c r="F875" s="238"/>
      <c r="G875" s="238"/>
    </row>
    <row r="876" spans="1:7">
      <c r="A876" s="238"/>
      <c r="B876" s="238"/>
      <c r="C876" s="238"/>
      <c r="D876" s="238"/>
      <c r="E876" s="238"/>
      <c r="F876" s="238"/>
      <c r="G876" s="238"/>
    </row>
    <row r="877" spans="1:7">
      <c r="A877" s="238"/>
      <c r="B877" s="238"/>
      <c r="C877" s="238"/>
      <c r="D877" s="238"/>
      <c r="E877" s="238"/>
      <c r="F877" s="238"/>
      <c r="G877" s="238"/>
    </row>
    <row r="878" spans="1:7">
      <c r="A878" s="238"/>
      <c r="B878" s="238"/>
      <c r="C878" s="238"/>
      <c r="D878" s="238"/>
      <c r="E878" s="238"/>
      <c r="F878" s="238"/>
      <c r="G878" s="238"/>
    </row>
    <row r="879" spans="1:7">
      <c r="A879" s="238"/>
      <c r="B879" s="238"/>
      <c r="C879" s="238"/>
      <c r="D879" s="238"/>
      <c r="E879" s="238"/>
      <c r="F879" s="238"/>
      <c r="G879" s="238"/>
    </row>
    <row r="880" spans="1:7">
      <c r="A880" s="238"/>
      <c r="B880" s="238"/>
      <c r="C880" s="238"/>
      <c r="D880" s="238"/>
      <c r="E880" s="238"/>
      <c r="F880" s="238"/>
      <c r="G880" s="238"/>
    </row>
    <row r="881" spans="1:7">
      <c r="A881" s="238"/>
      <c r="B881" s="238"/>
      <c r="C881" s="238"/>
      <c r="D881" s="238"/>
      <c r="E881" s="238"/>
      <c r="F881" s="238"/>
      <c r="G881" s="238"/>
    </row>
    <row r="882" spans="1:7">
      <c r="A882" s="238"/>
      <c r="B882" s="238"/>
      <c r="C882" s="238"/>
      <c r="D882" s="238"/>
      <c r="E882" s="238"/>
      <c r="F882" s="238"/>
      <c r="G882" s="238"/>
    </row>
    <row r="883" spans="1:7">
      <c r="A883" s="238"/>
      <c r="B883" s="238"/>
      <c r="C883" s="238"/>
      <c r="D883" s="238"/>
      <c r="E883" s="238"/>
      <c r="F883" s="238"/>
      <c r="G883" s="238"/>
    </row>
    <row r="884" spans="1:7">
      <c r="A884" s="238"/>
      <c r="B884" s="238"/>
      <c r="C884" s="238"/>
      <c r="D884" s="238"/>
      <c r="E884" s="238"/>
      <c r="F884" s="238"/>
      <c r="G884" s="238"/>
    </row>
    <row r="885" spans="1:7">
      <c r="A885" s="238"/>
      <c r="B885" s="238"/>
      <c r="C885" s="238"/>
      <c r="D885" s="238"/>
      <c r="E885" s="238"/>
      <c r="F885" s="238"/>
      <c r="G885" s="238"/>
    </row>
    <row r="886" spans="1:7">
      <c r="A886" s="238"/>
      <c r="B886" s="238"/>
      <c r="C886" s="238"/>
      <c r="D886" s="238"/>
      <c r="E886" s="238"/>
      <c r="F886" s="238"/>
      <c r="G886" s="238"/>
    </row>
    <row r="887" spans="1:7">
      <c r="A887" s="238"/>
      <c r="B887" s="238"/>
      <c r="C887" s="238"/>
      <c r="D887" s="238"/>
      <c r="E887" s="238"/>
      <c r="F887" s="238"/>
      <c r="G887" s="238"/>
    </row>
    <row r="888" spans="1:7">
      <c r="A888" s="238"/>
      <c r="B888" s="238"/>
      <c r="C888" s="238"/>
      <c r="D888" s="238"/>
      <c r="E888" s="238"/>
      <c r="F888" s="238"/>
      <c r="G888" s="238"/>
    </row>
    <row r="889" spans="1:7">
      <c r="A889" s="238"/>
      <c r="B889" s="238"/>
      <c r="C889" s="238"/>
      <c r="D889" s="238"/>
      <c r="E889" s="238"/>
      <c r="F889" s="238"/>
      <c r="G889" s="238"/>
    </row>
    <row r="890" spans="1:7">
      <c r="A890" s="238"/>
      <c r="B890" s="238"/>
      <c r="C890" s="238"/>
      <c r="D890" s="238"/>
      <c r="E890" s="238"/>
      <c r="F890" s="238"/>
      <c r="G890" s="238"/>
    </row>
    <row r="891" spans="1:7">
      <c r="A891" s="238"/>
      <c r="B891" s="238"/>
      <c r="C891" s="238"/>
      <c r="D891" s="238"/>
      <c r="E891" s="238"/>
      <c r="F891" s="238"/>
      <c r="G891" s="238"/>
    </row>
    <row r="892" spans="1:7">
      <c r="A892" s="238"/>
      <c r="B892" s="238"/>
      <c r="C892" s="238"/>
      <c r="D892" s="238"/>
      <c r="E892" s="238"/>
      <c r="F892" s="238"/>
      <c r="G892" s="238"/>
    </row>
    <row r="893" spans="1:7">
      <c r="A893" s="238"/>
      <c r="B893" s="238"/>
      <c r="C893" s="238"/>
      <c r="D893" s="238"/>
      <c r="E893" s="238"/>
      <c r="F893" s="238"/>
      <c r="G893" s="238"/>
    </row>
    <row r="894" spans="1:7">
      <c r="A894" s="238"/>
      <c r="B894" s="238"/>
      <c r="C894" s="238"/>
      <c r="D894" s="238"/>
      <c r="E894" s="238"/>
      <c r="F894" s="238"/>
      <c r="G894" s="238"/>
    </row>
    <row r="895" spans="1:7">
      <c r="A895" s="238"/>
      <c r="B895" s="238"/>
      <c r="C895" s="238"/>
      <c r="D895" s="238"/>
      <c r="E895" s="238"/>
      <c r="F895" s="238"/>
      <c r="G895" s="238"/>
    </row>
    <row r="896" spans="1:7">
      <c r="A896" s="238"/>
      <c r="B896" s="238"/>
      <c r="C896" s="238"/>
      <c r="D896" s="238"/>
      <c r="E896" s="238"/>
      <c r="F896" s="238"/>
      <c r="G896" s="238"/>
    </row>
    <row r="897" spans="1:8">
      <c r="A897" s="238"/>
      <c r="B897" s="238"/>
      <c r="C897" s="238"/>
      <c r="D897" s="238"/>
      <c r="E897" s="238"/>
      <c r="F897" s="238"/>
      <c r="G897" s="238"/>
    </row>
    <row r="898" spans="1:8">
      <c r="A898" s="243"/>
      <c r="B898" s="238"/>
      <c r="C898" s="238"/>
      <c r="D898" s="238"/>
      <c r="E898" s="238"/>
      <c r="F898" s="238"/>
      <c r="G898" s="238"/>
    </row>
    <row r="899" spans="1:8">
      <c r="A899" s="243"/>
      <c r="B899" s="238"/>
      <c r="C899" s="238"/>
      <c r="D899" s="238"/>
      <c r="E899" s="238"/>
      <c r="F899" s="238"/>
      <c r="G899" s="238"/>
    </row>
    <row r="900" spans="1:8">
      <c r="A900" s="238"/>
      <c r="B900" s="238"/>
      <c r="C900" s="238"/>
      <c r="D900" s="238"/>
      <c r="E900" s="238"/>
      <c r="F900" s="238"/>
      <c r="G900" s="238"/>
    </row>
    <row r="901" spans="1:8">
      <c r="A901" s="238"/>
      <c r="B901" s="238"/>
      <c r="C901" s="248"/>
      <c r="D901" s="238"/>
      <c r="E901" s="238"/>
      <c r="F901" s="238"/>
      <c r="G901" s="238"/>
    </row>
    <row r="902" spans="1:8">
      <c r="A902" s="238"/>
      <c r="B902" s="238"/>
      <c r="C902" s="239"/>
      <c r="D902" s="239"/>
      <c r="E902" s="239"/>
      <c r="F902" s="240"/>
      <c r="G902" s="240"/>
      <c r="H902" s="239"/>
    </row>
    <row r="903" spans="1:8">
      <c r="A903" s="238"/>
      <c r="B903" s="238"/>
    </row>
    <row r="904" spans="1:8">
      <c r="A904" s="248"/>
      <c r="B904" s="248"/>
      <c r="C904" s="260"/>
      <c r="D904" s="260"/>
      <c r="E904" s="260"/>
      <c r="F904" s="260"/>
      <c r="G904" s="260"/>
    </row>
    <row r="905" spans="1:8">
      <c r="A905" s="239"/>
      <c r="B905" s="239"/>
      <c r="C905" s="260"/>
      <c r="D905" s="260"/>
      <c r="E905" s="260"/>
      <c r="F905" s="260"/>
      <c r="G905" s="260"/>
    </row>
    <row r="906" spans="1:8">
      <c r="C906" s="260"/>
      <c r="D906" s="260"/>
      <c r="E906" s="260"/>
      <c r="F906" s="260"/>
      <c r="G906" s="260"/>
    </row>
    <row r="907" spans="1:8">
      <c r="A907" s="260"/>
      <c r="B907" s="260"/>
      <c r="C907" s="261"/>
      <c r="D907" s="261"/>
      <c r="E907" s="261"/>
      <c r="F907" s="261"/>
      <c r="G907" s="261"/>
    </row>
    <row r="908" spans="1:8">
      <c r="A908" s="260"/>
      <c r="B908" s="260"/>
      <c r="C908" s="261"/>
      <c r="D908" s="261"/>
      <c r="E908" s="261"/>
      <c r="F908" s="261"/>
      <c r="G908" s="261"/>
    </row>
    <row r="909" spans="1:8">
      <c r="A909" s="260"/>
      <c r="B909" s="260"/>
      <c r="C909" s="261"/>
      <c r="D909" s="261"/>
      <c r="E909" s="261"/>
      <c r="F909" s="261"/>
      <c r="G909" s="261"/>
    </row>
    <row r="910" spans="1:8">
      <c r="A910" s="243"/>
      <c r="B910" s="243"/>
      <c r="C910" s="261"/>
      <c r="D910" s="261"/>
      <c r="E910" s="261"/>
      <c r="F910" s="261"/>
      <c r="G910" s="261"/>
    </row>
    <row r="911" spans="1:8">
      <c r="A911" s="262"/>
      <c r="B911" s="238"/>
      <c r="C911" s="261"/>
      <c r="D911" s="261"/>
      <c r="E911" s="261"/>
      <c r="F911" s="261"/>
      <c r="G911" s="261"/>
    </row>
    <row r="912" spans="1:8">
      <c r="A912" s="262"/>
      <c r="B912" s="238"/>
      <c r="C912" s="261"/>
      <c r="D912" s="261"/>
      <c r="E912" s="261"/>
      <c r="F912" s="261"/>
      <c r="G912" s="261"/>
    </row>
    <row r="913" spans="1:7">
      <c r="A913" s="243"/>
      <c r="B913" s="238"/>
      <c r="C913" s="261"/>
      <c r="D913" s="261"/>
      <c r="E913" s="261"/>
      <c r="F913" s="261"/>
      <c r="G913" s="261"/>
    </row>
    <row r="914" spans="1:7">
      <c r="A914" s="243"/>
      <c r="B914" s="238"/>
      <c r="C914" s="261"/>
      <c r="D914" s="261"/>
      <c r="E914" s="261"/>
      <c r="F914" s="261"/>
      <c r="G914" s="261"/>
    </row>
    <row r="915" spans="1:7">
      <c r="A915" s="243"/>
      <c r="B915" s="238"/>
      <c r="C915" s="261"/>
      <c r="D915" s="261"/>
      <c r="E915" s="261"/>
      <c r="F915" s="261"/>
      <c r="G915" s="261"/>
    </row>
    <row r="916" spans="1:7">
      <c r="A916" s="243"/>
      <c r="B916" s="238"/>
      <c r="C916" s="261"/>
      <c r="D916" s="261"/>
      <c r="E916" s="261"/>
      <c r="F916" s="261"/>
      <c r="G916" s="261"/>
    </row>
    <row r="917" spans="1:7">
      <c r="A917" s="243"/>
      <c r="B917" s="238"/>
      <c r="C917" s="261"/>
      <c r="D917" s="261"/>
      <c r="E917" s="261"/>
      <c r="F917" s="261"/>
      <c r="G917" s="261"/>
    </row>
    <row r="918" spans="1:7">
      <c r="A918" s="262"/>
      <c r="B918" s="238"/>
      <c r="C918" s="261"/>
      <c r="D918" s="261"/>
      <c r="E918" s="261"/>
      <c r="F918" s="261"/>
      <c r="G918" s="261"/>
    </row>
    <row r="919" spans="1:7">
      <c r="A919" s="262"/>
      <c r="B919" s="238"/>
      <c r="C919" s="239"/>
      <c r="D919" s="261"/>
      <c r="E919" s="261"/>
      <c r="F919" s="261"/>
      <c r="G919" s="261"/>
    </row>
    <row r="920" spans="1:7">
      <c r="A920" s="243"/>
      <c r="B920" s="238"/>
      <c r="C920" s="261"/>
      <c r="D920" s="261"/>
      <c r="E920" s="261"/>
      <c r="F920" s="261"/>
      <c r="G920" s="261"/>
    </row>
    <row r="921" spans="1:7">
      <c r="A921" s="243"/>
      <c r="B921" s="238"/>
      <c r="C921" s="263"/>
      <c r="D921" s="263"/>
      <c r="E921" s="263"/>
      <c r="F921" s="263"/>
      <c r="G921" s="263"/>
    </row>
    <row r="922" spans="1:7">
      <c r="A922" s="238"/>
      <c r="B922" s="240"/>
      <c r="C922" s="263"/>
      <c r="D922" s="263"/>
      <c r="E922" s="263"/>
      <c r="F922" s="263"/>
      <c r="G922" s="263"/>
    </row>
    <row r="923" spans="1:7">
      <c r="A923" s="238"/>
      <c r="B923" s="261"/>
      <c r="C923" s="261"/>
      <c r="D923" s="261"/>
      <c r="E923" s="261"/>
      <c r="F923" s="261"/>
      <c r="G923" s="261"/>
    </row>
    <row r="924" spans="1:7">
      <c r="A924" s="263"/>
      <c r="B924" s="263"/>
      <c r="C924" s="240"/>
      <c r="D924" s="239"/>
      <c r="E924" s="261"/>
      <c r="F924" s="261"/>
      <c r="G924" s="261"/>
    </row>
    <row r="925" spans="1:7">
      <c r="A925" s="263"/>
      <c r="B925" s="263"/>
      <c r="E925" s="261"/>
      <c r="F925" s="261"/>
      <c r="G925" s="261"/>
    </row>
    <row r="926" spans="1:7">
      <c r="A926" s="261"/>
      <c r="B926" s="261"/>
      <c r="F926" s="261"/>
      <c r="G926" s="261"/>
    </row>
    <row r="927" spans="1:7">
      <c r="C927" s="243"/>
      <c r="D927" s="264"/>
      <c r="E927" s="243"/>
      <c r="F927" s="261"/>
      <c r="G927" s="261"/>
    </row>
    <row r="928" spans="1:7">
      <c r="A928" s="261"/>
      <c r="C928" s="238"/>
      <c r="D928" s="238"/>
      <c r="E928" s="238"/>
      <c r="F928" s="261"/>
      <c r="G928" s="261"/>
    </row>
    <row r="929" spans="1:7">
      <c r="C929" s="238"/>
      <c r="D929" s="238"/>
      <c r="E929" s="238"/>
      <c r="F929" s="261"/>
      <c r="G929" s="261"/>
    </row>
    <row r="930" spans="1:7">
      <c r="A930" s="243"/>
      <c r="B930" s="243"/>
      <c r="C930" s="238"/>
      <c r="D930" s="238"/>
      <c r="E930" s="238"/>
      <c r="F930" s="261"/>
      <c r="G930" s="261"/>
    </row>
    <row r="931" spans="1:7">
      <c r="A931" s="238"/>
      <c r="B931" s="238"/>
      <c r="C931" s="238"/>
      <c r="D931" s="238"/>
      <c r="E931" s="238"/>
      <c r="F931" s="261"/>
      <c r="G931" s="261"/>
    </row>
    <row r="932" spans="1:7">
      <c r="A932" s="238"/>
      <c r="B932" s="238"/>
      <c r="C932" s="238"/>
      <c r="D932" s="238"/>
      <c r="E932" s="238"/>
      <c r="F932" s="261"/>
      <c r="G932" s="261"/>
    </row>
    <row r="933" spans="1:7">
      <c r="A933" s="238"/>
      <c r="B933" s="238"/>
      <c r="C933" s="238"/>
      <c r="D933" s="238"/>
      <c r="E933" s="238"/>
      <c r="F933" s="261"/>
      <c r="G933" s="261"/>
    </row>
    <row r="934" spans="1:7">
      <c r="A934" s="238"/>
      <c r="B934" s="238"/>
      <c r="C934" s="238"/>
      <c r="D934" s="238"/>
      <c r="E934" s="238"/>
      <c r="F934" s="261"/>
      <c r="G934" s="261"/>
    </row>
    <row r="935" spans="1:7">
      <c r="A935" s="238"/>
      <c r="B935" s="238"/>
      <c r="C935" s="238"/>
      <c r="D935" s="238"/>
      <c r="E935" s="238"/>
      <c r="F935" s="261"/>
      <c r="G935" s="261"/>
    </row>
    <row r="936" spans="1:7">
      <c r="A936" s="238"/>
      <c r="B936" s="238"/>
      <c r="C936" s="238"/>
      <c r="D936" s="238"/>
      <c r="E936" s="238"/>
      <c r="F936" s="261"/>
      <c r="G936" s="261"/>
    </row>
    <row r="937" spans="1:7">
      <c r="A937" s="238"/>
      <c r="B937" s="238"/>
      <c r="C937" s="238"/>
      <c r="D937" s="238"/>
      <c r="E937" s="238"/>
      <c r="F937" s="261"/>
      <c r="G937" s="261"/>
    </row>
    <row r="938" spans="1:7">
      <c r="A938" s="238"/>
      <c r="B938" s="238"/>
      <c r="C938" s="238"/>
      <c r="D938" s="238"/>
      <c r="E938" s="238"/>
      <c r="F938" s="261"/>
      <c r="G938" s="261"/>
    </row>
    <row r="939" spans="1:7">
      <c r="A939" s="238"/>
      <c r="B939" s="238"/>
      <c r="C939" s="238"/>
      <c r="D939" s="238"/>
      <c r="E939" s="238"/>
      <c r="F939" s="261"/>
      <c r="G939" s="261"/>
    </row>
    <row r="940" spans="1:7">
      <c r="A940" s="238"/>
      <c r="B940" s="238"/>
      <c r="C940" s="238"/>
      <c r="D940" s="238"/>
      <c r="E940" s="238"/>
      <c r="F940" s="261"/>
      <c r="G940" s="261"/>
    </row>
    <row r="941" spans="1:7">
      <c r="A941" s="238"/>
      <c r="B941" s="238"/>
      <c r="C941" s="238"/>
      <c r="D941" s="238"/>
      <c r="E941" s="238"/>
      <c r="F941" s="261"/>
      <c r="G941" s="261"/>
    </row>
    <row r="942" spans="1:7">
      <c r="A942" s="238"/>
      <c r="B942" s="238"/>
      <c r="C942" s="238"/>
      <c r="D942" s="238"/>
      <c r="E942" s="238"/>
      <c r="F942" s="261"/>
      <c r="G942" s="261"/>
    </row>
    <row r="943" spans="1:7">
      <c r="A943" s="238"/>
      <c r="B943" s="238"/>
      <c r="C943" s="261"/>
      <c r="D943" s="261"/>
      <c r="E943" s="265"/>
      <c r="F943" s="266"/>
      <c r="G943" s="266"/>
    </row>
    <row r="944" spans="1:7">
      <c r="A944" s="238"/>
      <c r="B944" s="238"/>
      <c r="C944" s="261"/>
      <c r="D944" s="261"/>
      <c r="E944" s="261"/>
      <c r="F944" s="261"/>
      <c r="G944" s="261"/>
    </row>
    <row r="945" spans="1:7">
      <c r="A945" s="238"/>
      <c r="B945" s="238"/>
      <c r="C945" s="238"/>
      <c r="D945" s="242"/>
      <c r="E945" s="240"/>
      <c r="F945" s="239"/>
      <c r="G945" s="239"/>
    </row>
    <row r="946" spans="1:7">
      <c r="A946" s="261"/>
      <c r="B946" s="261"/>
      <c r="C946" s="240"/>
      <c r="D946" s="239"/>
      <c r="E946" s="261"/>
      <c r="F946" s="261"/>
      <c r="G946" s="261"/>
    </row>
    <row r="947" spans="1:7">
      <c r="A947" s="261"/>
      <c r="B947" s="261"/>
      <c r="C947" s="240"/>
      <c r="D947" s="239"/>
      <c r="E947" s="261"/>
      <c r="F947" s="261"/>
      <c r="G947" s="261"/>
    </row>
    <row r="948" spans="1:7">
      <c r="A948" s="238"/>
      <c r="B948" s="243"/>
      <c r="C948" s="260"/>
      <c r="D948" s="260"/>
      <c r="E948" s="260"/>
      <c r="F948" s="260"/>
      <c r="G948" s="260"/>
    </row>
    <row r="949" spans="1:7">
      <c r="A949" s="243"/>
      <c r="B949" s="243"/>
      <c r="C949" s="260"/>
      <c r="D949" s="260"/>
      <c r="E949" s="260"/>
      <c r="F949" s="260"/>
      <c r="G949" s="260"/>
    </row>
    <row r="950" spans="1:7">
      <c r="A950" s="243"/>
      <c r="B950" s="243"/>
      <c r="C950" s="243"/>
      <c r="D950" s="260"/>
      <c r="E950" s="260"/>
      <c r="F950" s="260"/>
      <c r="G950" s="260"/>
    </row>
    <row r="951" spans="1:7">
      <c r="A951" s="260"/>
      <c r="B951" s="260"/>
      <c r="C951" s="238"/>
      <c r="D951" s="260"/>
      <c r="E951" s="260"/>
      <c r="F951" s="260"/>
      <c r="G951" s="260"/>
    </row>
    <row r="952" spans="1:7">
      <c r="A952" s="260"/>
      <c r="B952" s="260"/>
      <c r="C952" s="238"/>
      <c r="D952" s="260"/>
      <c r="E952" s="260"/>
      <c r="F952" s="260"/>
      <c r="G952" s="260"/>
    </row>
    <row r="953" spans="1:7">
      <c r="A953" s="243"/>
      <c r="B953" s="243"/>
      <c r="C953" s="238"/>
      <c r="D953" s="260"/>
      <c r="E953" s="260"/>
      <c r="F953" s="260"/>
      <c r="G953" s="260"/>
    </row>
    <row r="954" spans="1:7">
      <c r="A954" s="238"/>
      <c r="B954" s="238"/>
      <c r="C954" s="238"/>
      <c r="D954" s="260"/>
      <c r="E954" s="260"/>
      <c r="F954" s="260"/>
      <c r="G954" s="260"/>
    </row>
    <row r="955" spans="1:7">
      <c r="A955" s="238"/>
      <c r="B955" s="238"/>
      <c r="C955" s="238"/>
      <c r="D955" s="260"/>
      <c r="E955" s="260"/>
      <c r="F955" s="260"/>
      <c r="G955" s="260"/>
    </row>
    <row r="956" spans="1:7">
      <c r="A956" s="238"/>
      <c r="B956" s="238"/>
      <c r="C956" s="238"/>
      <c r="D956" s="260"/>
      <c r="E956" s="260"/>
      <c r="F956" s="260"/>
      <c r="G956" s="260"/>
    </row>
    <row r="957" spans="1:7">
      <c r="A957" s="238"/>
      <c r="B957" s="238"/>
      <c r="C957" s="240"/>
      <c r="D957" s="239"/>
      <c r="E957" s="260"/>
      <c r="F957" s="260"/>
      <c r="G957" s="260"/>
    </row>
    <row r="958" spans="1:7">
      <c r="A958" s="238"/>
      <c r="B958" s="238"/>
      <c r="C958" s="238"/>
      <c r="D958" s="261"/>
      <c r="E958" s="261"/>
      <c r="F958" s="261"/>
      <c r="G958" s="261"/>
    </row>
    <row r="959" spans="1:7">
      <c r="A959" s="238"/>
      <c r="B959" s="238"/>
      <c r="C959" s="260"/>
      <c r="D959" s="260"/>
      <c r="E959" s="260"/>
      <c r="F959" s="261"/>
      <c r="G959" s="261"/>
    </row>
    <row r="960" spans="1:7">
      <c r="A960" s="260"/>
      <c r="B960" s="238"/>
      <c r="C960" s="263"/>
      <c r="D960" s="263"/>
      <c r="E960" s="263"/>
      <c r="F960" s="263"/>
      <c r="G960" s="263"/>
    </row>
    <row r="961" spans="1:7">
      <c r="A961" s="261"/>
      <c r="B961" s="238"/>
      <c r="C961" s="263"/>
      <c r="D961" s="263"/>
      <c r="E961" s="263"/>
      <c r="F961" s="263"/>
      <c r="G961" s="263"/>
    </row>
    <row r="962" spans="1:7">
      <c r="A962" s="260"/>
      <c r="B962" s="260"/>
      <c r="C962" s="261"/>
      <c r="D962" s="261"/>
      <c r="E962" s="261"/>
      <c r="F962" s="261"/>
      <c r="G962" s="261"/>
    </row>
    <row r="963" spans="1:7">
      <c r="A963" s="263"/>
      <c r="B963" s="263"/>
      <c r="C963" s="243"/>
      <c r="D963" s="243"/>
      <c r="E963" s="243"/>
      <c r="F963" s="261"/>
      <c r="G963" s="261"/>
    </row>
    <row r="964" spans="1:7">
      <c r="A964" s="263"/>
      <c r="B964" s="263"/>
      <c r="C964" s="238"/>
      <c r="D964" s="238"/>
      <c r="E964" s="238"/>
      <c r="F964" s="261"/>
      <c r="G964" s="261"/>
    </row>
    <row r="965" spans="1:7">
      <c r="A965" s="243"/>
      <c r="B965" s="243"/>
      <c r="C965" s="238"/>
      <c r="D965" s="238"/>
      <c r="E965" s="238"/>
      <c r="F965" s="261"/>
      <c r="G965" s="261"/>
    </row>
    <row r="966" spans="1:7">
      <c r="A966" s="243"/>
      <c r="B966" s="264"/>
      <c r="C966" s="238"/>
      <c r="D966" s="238"/>
      <c r="E966" s="238"/>
      <c r="F966" s="261"/>
      <c r="G966" s="261"/>
    </row>
    <row r="967" spans="1:7">
      <c r="A967" s="238"/>
      <c r="B967" s="238"/>
      <c r="C967" s="238"/>
      <c r="D967" s="238"/>
      <c r="E967" s="238"/>
      <c r="F967" s="261"/>
      <c r="G967" s="261"/>
    </row>
    <row r="968" spans="1:7">
      <c r="A968" s="238"/>
      <c r="B968" s="238"/>
      <c r="C968" s="238"/>
      <c r="D968" s="238"/>
      <c r="E968" s="238"/>
      <c r="F968" s="261"/>
      <c r="G968" s="261"/>
    </row>
    <row r="969" spans="1:7">
      <c r="A969" s="238"/>
      <c r="B969" s="238"/>
      <c r="C969" s="238"/>
      <c r="D969" s="238"/>
      <c r="E969" s="238"/>
      <c r="F969" s="261"/>
      <c r="G969" s="261"/>
    </row>
    <row r="970" spans="1:7">
      <c r="A970" s="238"/>
      <c r="B970" s="238"/>
      <c r="C970" s="238"/>
      <c r="D970" s="238"/>
      <c r="E970" s="238"/>
      <c r="F970" s="261"/>
      <c r="G970" s="261"/>
    </row>
    <row r="971" spans="1:7">
      <c r="A971" s="238"/>
      <c r="B971" s="238"/>
      <c r="C971" s="238"/>
      <c r="D971" s="238"/>
      <c r="E971" s="238"/>
      <c r="F971" s="261"/>
      <c r="G971" s="261"/>
    </row>
    <row r="972" spans="1:7">
      <c r="A972" s="238"/>
      <c r="B972" s="238"/>
      <c r="C972" s="238"/>
      <c r="D972" s="238"/>
      <c r="E972" s="238"/>
      <c r="F972" s="261"/>
      <c r="G972" s="261"/>
    </row>
    <row r="973" spans="1:7">
      <c r="A973" s="238"/>
      <c r="B973" s="238"/>
      <c r="C973" s="238"/>
      <c r="D973" s="238"/>
      <c r="E973" s="238"/>
      <c r="F973" s="261"/>
      <c r="G973" s="261"/>
    </row>
    <row r="974" spans="1:7">
      <c r="A974" s="238"/>
      <c r="B974" s="238"/>
      <c r="C974" s="238"/>
      <c r="D974" s="238"/>
      <c r="E974" s="238"/>
      <c r="F974" s="261"/>
      <c r="G974" s="261"/>
    </row>
    <row r="975" spans="1:7">
      <c r="A975" s="238"/>
      <c r="B975" s="238"/>
      <c r="C975" s="238"/>
      <c r="D975" s="238"/>
      <c r="E975" s="238"/>
      <c r="F975" s="261"/>
      <c r="G975" s="261"/>
    </row>
    <row r="976" spans="1:7">
      <c r="A976" s="238"/>
      <c r="B976" s="238"/>
      <c r="C976" s="238"/>
      <c r="D976" s="238"/>
      <c r="E976" s="238"/>
      <c r="F976" s="261"/>
      <c r="G976" s="261"/>
    </row>
    <row r="977" spans="1:7">
      <c r="A977" s="238"/>
      <c r="B977" s="238"/>
      <c r="C977" s="238"/>
      <c r="D977" s="238"/>
      <c r="E977" s="238"/>
      <c r="F977" s="261"/>
      <c r="G977" s="261"/>
    </row>
    <row r="978" spans="1:7">
      <c r="A978" s="238"/>
      <c r="B978" s="238"/>
      <c r="C978" s="238"/>
      <c r="D978" s="238"/>
      <c r="E978" s="238"/>
      <c r="F978" s="261"/>
      <c r="G978" s="261"/>
    </row>
    <row r="979" spans="1:7">
      <c r="A979" s="238"/>
      <c r="B979" s="238"/>
      <c r="C979" s="238"/>
      <c r="D979" s="238"/>
      <c r="E979" s="238"/>
      <c r="F979" s="261"/>
      <c r="G979" s="261"/>
    </row>
    <row r="980" spans="1:7">
      <c r="A980" s="238"/>
      <c r="B980" s="238"/>
      <c r="C980" s="238"/>
      <c r="D980" s="238"/>
      <c r="E980" s="238"/>
      <c r="F980" s="261"/>
      <c r="G980" s="261"/>
    </row>
    <row r="981" spans="1:7">
      <c r="A981" s="238"/>
      <c r="B981" s="238"/>
      <c r="C981" s="238"/>
      <c r="D981" s="238"/>
      <c r="E981" s="238"/>
      <c r="F981" s="261"/>
      <c r="G981" s="261"/>
    </row>
    <row r="982" spans="1:7">
      <c r="A982" s="238"/>
      <c r="B982" s="238"/>
      <c r="C982" s="261"/>
      <c r="D982" s="261"/>
      <c r="E982" s="240"/>
      <c r="F982" s="239"/>
      <c r="G982" s="239"/>
    </row>
    <row r="983" spans="1:7">
      <c r="A983" s="238"/>
      <c r="B983" s="238"/>
      <c r="C983" s="261"/>
      <c r="D983" s="261"/>
      <c r="E983" s="261"/>
      <c r="F983" s="261"/>
      <c r="G983" s="261"/>
    </row>
    <row r="984" spans="1:7">
      <c r="A984" s="238"/>
      <c r="B984" s="238"/>
      <c r="C984" s="263"/>
      <c r="D984" s="263"/>
      <c r="E984" s="263"/>
      <c r="F984" s="263"/>
      <c r="G984" s="263"/>
    </row>
    <row r="985" spans="1:7">
      <c r="A985" s="243"/>
      <c r="B985" s="243"/>
      <c r="C985" s="263"/>
      <c r="D985" s="263"/>
      <c r="E985" s="263"/>
      <c r="F985" s="263"/>
      <c r="G985" s="263"/>
    </row>
    <row r="986" spans="1:7">
      <c r="A986" s="243"/>
      <c r="B986" s="243"/>
      <c r="C986" s="261"/>
      <c r="D986" s="261"/>
      <c r="E986" s="261"/>
      <c r="F986" s="261"/>
      <c r="G986" s="261"/>
    </row>
    <row r="987" spans="1:7">
      <c r="A987" s="263"/>
      <c r="B987" s="263"/>
      <c r="C987" s="238"/>
      <c r="D987" s="238"/>
      <c r="E987" s="238"/>
      <c r="F987" s="261"/>
      <c r="G987" s="261"/>
    </row>
    <row r="988" spans="1:7">
      <c r="A988" s="263"/>
      <c r="B988" s="263"/>
      <c r="C988" s="238"/>
      <c r="D988" s="238"/>
      <c r="E988" s="238"/>
      <c r="F988" s="261"/>
      <c r="G988" s="261"/>
    </row>
    <row r="989" spans="1:7">
      <c r="A989" s="261"/>
      <c r="B989" s="261"/>
      <c r="C989" s="238"/>
      <c r="D989" s="238"/>
      <c r="E989" s="238"/>
      <c r="F989" s="261"/>
      <c r="G989" s="261"/>
    </row>
    <row r="990" spans="1:7">
      <c r="A990" s="238"/>
      <c r="B990" s="238"/>
      <c r="C990" s="238"/>
      <c r="D990" s="238"/>
      <c r="E990" s="238"/>
      <c r="F990" s="261"/>
      <c r="G990" s="261"/>
    </row>
    <row r="991" spans="1:7">
      <c r="A991" s="238"/>
      <c r="B991" s="238"/>
      <c r="C991" s="238"/>
      <c r="D991" s="238"/>
      <c r="E991" s="238"/>
      <c r="F991" s="261"/>
      <c r="G991" s="261"/>
    </row>
    <row r="992" spans="1:7">
      <c r="A992" s="238"/>
      <c r="B992" s="238"/>
      <c r="C992" s="261"/>
      <c r="D992" s="261"/>
      <c r="E992" s="240"/>
      <c r="F992" s="239"/>
      <c r="G992" s="239"/>
    </row>
    <row r="993" spans="1:7">
      <c r="A993" s="238"/>
      <c r="B993" s="238"/>
      <c r="C993" s="261"/>
      <c r="D993" s="261"/>
      <c r="E993" s="261"/>
      <c r="F993" s="261"/>
      <c r="G993" s="261"/>
    </row>
    <row r="994" spans="1:7">
      <c r="A994" s="238"/>
      <c r="B994" s="238"/>
      <c r="C994" s="260"/>
      <c r="D994" s="260"/>
      <c r="E994" s="260"/>
      <c r="F994" s="260"/>
      <c r="G994" s="260"/>
    </row>
    <row r="995" spans="1:7">
      <c r="A995" s="243"/>
      <c r="B995" s="243"/>
      <c r="C995" s="260"/>
      <c r="D995" s="260"/>
      <c r="E995" s="260"/>
      <c r="F995" s="260"/>
      <c r="G995" s="260"/>
    </row>
    <row r="996" spans="1:7">
      <c r="A996" s="243"/>
      <c r="B996" s="243"/>
      <c r="C996" s="243"/>
      <c r="D996" s="243"/>
      <c r="E996" s="260"/>
      <c r="F996" s="260"/>
      <c r="G996" s="260"/>
    </row>
    <row r="997" spans="1:7">
      <c r="A997" s="260"/>
      <c r="B997" s="260"/>
      <c r="C997" s="238"/>
      <c r="D997" s="238"/>
      <c r="E997" s="260"/>
      <c r="F997" s="260"/>
      <c r="G997" s="260"/>
    </row>
    <row r="998" spans="1:7">
      <c r="A998" s="260"/>
      <c r="B998" s="260"/>
      <c r="C998" s="238"/>
      <c r="D998" s="238"/>
      <c r="E998" s="260"/>
      <c r="F998" s="260"/>
      <c r="G998" s="260"/>
    </row>
    <row r="999" spans="1:7">
      <c r="A999" s="243"/>
      <c r="B999" s="243"/>
      <c r="C999" s="238"/>
      <c r="D999" s="238"/>
      <c r="E999" s="260"/>
      <c r="F999" s="260"/>
      <c r="G999" s="260"/>
    </row>
    <row r="1000" spans="1:7">
      <c r="A1000" s="262"/>
      <c r="B1000" s="238"/>
      <c r="C1000" s="238"/>
      <c r="D1000" s="238"/>
      <c r="E1000" s="260"/>
      <c r="F1000" s="260"/>
      <c r="G1000" s="260"/>
    </row>
    <row r="1001" spans="1:7">
      <c r="A1001" s="262"/>
      <c r="B1001" s="238"/>
      <c r="C1001" s="238"/>
      <c r="D1001" s="238"/>
      <c r="E1001" s="260"/>
      <c r="F1001" s="260"/>
      <c r="G1001" s="260"/>
    </row>
    <row r="1002" spans="1:7">
      <c r="A1002" s="243"/>
      <c r="B1002" s="238"/>
      <c r="C1002" s="238"/>
      <c r="D1002" s="238"/>
      <c r="E1002" s="260"/>
      <c r="F1002" s="260"/>
      <c r="G1002" s="260"/>
    </row>
    <row r="1003" spans="1:7">
      <c r="A1003" s="243"/>
      <c r="B1003" s="238"/>
      <c r="C1003" s="238"/>
      <c r="D1003" s="238"/>
      <c r="E1003" s="260"/>
      <c r="F1003" s="260"/>
      <c r="G1003" s="260"/>
    </row>
    <row r="1004" spans="1:7">
      <c r="A1004" s="243"/>
      <c r="B1004" s="238"/>
      <c r="C1004" s="238"/>
      <c r="D1004" s="238"/>
      <c r="E1004" s="260"/>
      <c r="F1004" s="260"/>
      <c r="G1004" s="260"/>
    </row>
    <row r="1005" spans="1:7">
      <c r="A1005" s="243"/>
      <c r="B1005" s="238"/>
      <c r="C1005" s="238"/>
      <c r="D1005" s="238"/>
      <c r="E1005" s="260"/>
      <c r="F1005" s="260"/>
      <c r="G1005" s="260"/>
    </row>
    <row r="1006" spans="1:7">
      <c r="A1006" s="243"/>
      <c r="B1006" s="238"/>
      <c r="C1006" s="238"/>
      <c r="D1006" s="238"/>
      <c r="E1006" s="260"/>
      <c r="F1006" s="260"/>
      <c r="G1006" s="260"/>
    </row>
    <row r="1007" spans="1:7">
      <c r="A1007" s="262"/>
      <c r="B1007" s="238"/>
      <c r="C1007" s="238"/>
      <c r="D1007" s="238"/>
      <c r="E1007" s="260"/>
      <c r="F1007" s="260"/>
      <c r="G1007" s="260"/>
    </row>
    <row r="1008" spans="1:7">
      <c r="A1008" s="262"/>
      <c r="B1008" s="238"/>
      <c r="C1008" s="260"/>
      <c r="D1008" s="240"/>
      <c r="E1008" s="239"/>
      <c r="F1008" s="260"/>
      <c r="G1008" s="260"/>
    </row>
    <row r="1009" spans="1:7">
      <c r="A1009" s="243"/>
      <c r="B1009" s="238"/>
      <c r="C1009" s="260"/>
      <c r="D1009" s="260"/>
      <c r="E1009" s="260"/>
      <c r="F1009" s="260"/>
      <c r="G1009" s="260"/>
    </row>
    <row r="1010" spans="1:7">
      <c r="A1010" s="243"/>
      <c r="B1010" s="238"/>
      <c r="C1010" s="260"/>
      <c r="D1010" s="260"/>
      <c r="E1010" s="260"/>
      <c r="F1010" s="261"/>
      <c r="G1010" s="261"/>
    </row>
    <row r="1011" spans="1:7">
      <c r="A1011" s="260"/>
      <c r="B1011" s="238"/>
      <c r="C1011" s="260"/>
      <c r="D1011" s="260"/>
      <c r="E1011" s="260"/>
      <c r="F1011" s="260"/>
      <c r="G1011" s="260"/>
    </row>
    <row r="1012" spans="1:7">
      <c r="A1012" s="260"/>
      <c r="B1012" s="260"/>
      <c r="C1012" s="260"/>
      <c r="D1012" s="260"/>
      <c r="E1012" s="260"/>
      <c r="F1012" s="260"/>
      <c r="G1012" s="260"/>
    </row>
    <row r="1013" spans="1:7">
      <c r="A1013" s="260"/>
      <c r="B1013" s="260"/>
      <c r="C1013" s="260"/>
      <c r="D1013" s="260"/>
      <c r="E1013" s="260"/>
      <c r="F1013" s="260"/>
      <c r="G1013" s="260"/>
    </row>
    <row r="1014" spans="1:7">
      <c r="A1014" s="260"/>
      <c r="B1014" s="260"/>
      <c r="C1014" s="260"/>
      <c r="D1014" s="260"/>
      <c r="E1014" s="260"/>
      <c r="F1014" s="260"/>
      <c r="G1014" s="260"/>
    </row>
    <row r="1015" spans="1:7">
      <c r="A1015" s="260"/>
      <c r="B1015" s="260"/>
      <c r="C1015" s="260"/>
      <c r="D1015" s="260"/>
      <c r="E1015" s="260"/>
      <c r="F1015" s="260"/>
      <c r="G1015" s="260"/>
    </row>
    <row r="1016" spans="1:7">
      <c r="A1016" s="243"/>
      <c r="B1016" s="243"/>
      <c r="C1016" s="260"/>
      <c r="D1016" s="260"/>
      <c r="E1016" s="260"/>
      <c r="F1016" s="260"/>
      <c r="G1016" s="260"/>
    </row>
    <row r="1017" spans="1:7">
      <c r="A1017" s="262"/>
      <c r="B1017" s="238"/>
      <c r="C1017" s="260"/>
      <c r="D1017" s="260"/>
      <c r="E1017" s="260"/>
      <c r="F1017" s="260"/>
      <c r="G1017" s="260"/>
    </row>
    <row r="1018" spans="1:7">
      <c r="A1018" s="262"/>
      <c r="B1018" s="238"/>
      <c r="C1018" s="239"/>
      <c r="D1018" s="260"/>
      <c r="E1018" s="260"/>
      <c r="F1018" s="260"/>
      <c r="G1018" s="260"/>
    </row>
    <row r="1019" spans="1:7">
      <c r="A1019" s="262"/>
      <c r="B1019" s="238"/>
      <c r="C1019" s="260"/>
      <c r="D1019" s="260"/>
      <c r="E1019" s="260"/>
      <c r="F1019" s="260"/>
      <c r="G1019" s="260"/>
    </row>
    <row r="1020" spans="1:7">
      <c r="A1020" s="262"/>
      <c r="B1020" s="238"/>
      <c r="C1020" s="260"/>
      <c r="D1020" s="260"/>
      <c r="E1020" s="260"/>
      <c r="F1020" s="260"/>
      <c r="G1020" s="260"/>
    </row>
    <row r="1021" spans="1:7">
      <c r="A1021" s="260"/>
      <c r="B1021" s="240"/>
      <c r="C1021" s="260"/>
      <c r="D1021" s="260"/>
      <c r="E1021" s="260"/>
      <c r="F1021" s="260"/>
      <c r="G1021" s="260"/>
    </row>
    <row r="1022" spans="1:7">
      <c r="A1022" s="260"/>
      <c r="B1022" s="260"/>
      <c r="C1022" s="260"/>
      <c r="D1022" s="260"/>
      <c r="E1022" s="260"/>
      <c r="F1022" s="260"/>
      <c r="G1022" s="260"/>
    </row>
    <row r="1023" spans="1:7">
      <c r="A1023" s="260"/>
      <c r="B1023" s="260"/>
      <c r="C1023" s="260"/>
      <c r="D1023" s="260"/>
      <c r="E1023" s="260"/>
      <c r="F1023" s="260"/>
      <c r="G1023" s="260"/>
    </row>
    <row r="1024" spans="1:7">
      <c r="A1024" s="260"/>
      <c r="B1024" s="260"/>
      <c r="C1024" s="260"/>
      <c r="D1024" s="260"/>
      <c r="E1024" s="260"/>
      <c r="F1024" s="260"/>
      <c r="G1024" s="260"/>
    </row>
    <row r="1025" spans="1:7">
      <c r="A1025" s="243"/>
      <c r="B1025" s="243"/>
      <c r="C1025" s="260"/>
      <c r="D1025" s="260"/>
      <c r="E1025" s="260"/>
      <c r="F1025" s="260"/>
      <c r="G1025" s="260"/>
    </row>
    <row r="1026" spans="1:7">
      <c r="A1026" s="262"/>
      <c r="B1026" s="238"/>
      <c r="C1026" s="260"/>
      <c r="D1026" s="260"/>
      <c r="E1026" s="260"/>
      <c r="F1026" s="260"/>
      <c r="G1026" s="260"/>
    </row>
    <row r="1027" spans="1:7">
      <c r="A1027" s="262"/>
      <c r="B1027" s="238"/>
      <c r="C1027" s="239"/>
      <c r="D1027" s="260"/>
      <c r="E1027" s="260"/>
      <c r="F1027" s="260"/>
      <c r="G1027" s="260"/>
    </row>
    <row r="1028" spans="1:7">
      <c r="A1028" s="262"/>
      <c r="B1028" s="238"/>
      <c r="C1028" s="260"/>
      <c r="D1028" s="260"/>
      <c r="E1028" s="260"/>
      <c r="F1028" s="260"/>
      <c r="G1028" s="260"/>
    </row>
    <row r="1029" spans="1:7">
      <c r="A1029" s="262"/>
      <c r="B1029" s="238"/>
      <c r="C1029" s="260"/>
      <c r="D1029" s="260"/>
      <c r="E1029" s="260"/>
      <c r="F1029" s="260"/>
      <c r="G1029" s="260"/>
    </row>
    <row r="1030" spans="1:7">
      <c r="A1030" s="260"/>
      <c r="B1030" s="240"/>
      <c r="C1030" s="260"/>
      <c r="D1030" s="260"/>
      <c r="E1030" s="260"/>
      <c r="F1030" s="260"/>
      <c r="G1030" s="260"/>
    </row>
    <row r="1031" spans="1:7">
      <c r="A1031" s="260"/>
      <c r="B1031" s="260"/>
      <c r="C1031" s="260"/>
      <c r="D1031" s="260"/>
      <c r="E1031" s="260"/>
      <c r="F1031" s="260"/>
      <c r="G1031" s="260"/>
    </row>
    <row r="1032" spans="1:7">
      <c r="A1032" s="260"/>
      <c r="B1032" s="260"/>
      <c r="C1032" s="239"/>
      <c r="D1032" s="260"/>
      <c r="E1032" s="260"/>
      <c r="F1032" s="260"/>
      <c r="G1032" s="260"/>
    </row>
    <row r="1033" spans="1:7">
      <c r="A1033" s="260"/>
      <c r="B1033" s="260"/>
      <c r="C1033" s="260"/>
      <c r="D1033" s="260"/>
      <c r="E1033" s="260"/>
      <c r="F1033" s="260"/>
      <c r="G1033" s="260"/>
    </row>
    <row r="1034" spans="1:7">
      <c r="A1034" s="243"/>
      <c r="B1034" s="243"/>
      <c r="C1034" s="260"/>
      <c r="D1034" s="260"/>
      <c r="E1034" s="260"/>
      <c r="F1034" s="260"/>
      <c r="G1034" s="260"/>
    </row>
    <row r="1035" spans="1:7">
      <c r="A1035" s="262"/>
      <c r="B1035" s="240"/>
      <c r="C1035" s="260"/>
      <c r="D1035" s="260"/>
      <c r="E1035" s="260"/>
      <c r="F1035" s="260"/>
      <c r="G1035" s="260"/>
    </row>
    <row r="1036" spans="1:7">
      <c r="A1036" s="260"/>
      <c r="B1036" s="260"/>
      <c r="C1036" s="238"/>
      <c r="D1036" s="238"/>
      <c r="E1036" s="260"/>
      <c r="F1036" s="260"/>
      <c r="G1036" s="260"/>
    </row>
    <row r="1037" spans="1:7">
      <c r="A1037" s="260"/>
      <c r="B1037" s="260"/>
      <c r="C1037" s="238"/>
      <c r="D1037" s="238"/>
      <c r="E1037" s="260"/>
      <c r="F1037" s="260"/>
      <c r="G1037" s="260"/>
    </row>
    <row r="1038" spans="1:7">
      <c r="A1038" s="260"/>
      <c r="B1038" s="260"/>
      <c r="C1038" s="238"/>
      <c r="D1038" s="238"/>
      <c r="E1038" s="260"/>
      <c r="F1038" s="260"/>
      <c r="G1038" s="260"/>
    </row>
    <row r="1039" spans="1:7">
      <c r="A1039" s="243"/>
      <c r="B1039" s="238"/>
      <c r="C1039" s="238"/>
      <c r="D1039" s="238"/>
      <c r="E1039" s="260"/>
      <c r="F1039" s="260"/>
      <c r="G1039" s="260"/>
    </row>
    <row r="1040" spans="1:7">
      <c r="A1040" s="262"/>
      <c r="B1040" s="238"/>
      <c r="C1040" s="238"/>
      <c r="D1040" s="238"/>
      <c r="E1040" s="260"/>
      <c r="F1040" s="260"/>
      <c r="G1040" s="260"/>
    </row>
    <row r="1041" spans="1:7">
      <c r="A1041" s="262"/>
      <c r="B1041" s="238"/>
      <c r="C1041" s="238"/>
      <c r="D1041" s="238"/>
      <c r="E1041" s="260"/>
      <c r="F1041" s="260"/>
      <c r="G1041" s="260"/>
    </row>
    <row r="1042" spans="1:7">
      <c r="A1042" s="262"/>
      <c r="B1042" s="238"/>
      <c r="C1042" s="260"/>
      <c r="D1042" s="240"/>
      <c r="E1042" s="239"/>
      <c r="F1042" s="260"/>
      <c r="G1042" s="260"/>
    </row>
    <row r="1043" spans="1:7">
      <c r="A1043" s="262"/>
      <c r="B1043" s="238"/>
      <c r="C1043" s="260"/>
      <c r="D1043" s="260"/>
      <c r="E1043" s="260"/>
      <c r="F1043" s="260"/>
      <c r="G1043" s="260"/>
    </row>
    <row r="1044" spans="1:7">
      <c r="A1044" s="262"/>
      <c r="B1044" s="238"/>
      <c r="C1044" s="263"/>
      <c r="D1044" s="263"/>
      <c r="E1044" s="263"/>
      <c r="F1044" s="263"/>
      <c r="G1044" s="263"/>
    </row>
    <row r="1045" spans="1:7">
      <c r="A1045" s="260"/>
      <c r="B1045" s="260"/>
      <c r="C1045" s="263"/>
      <c r="D1045" s="263"/>
      <c r="E1045" s="263"/>
      <c r="F1045" s="263"/>
      <c r="G1045" s="263"/>
    </row>
    <row r="1046" spans="1:7">
      <c r="A1046" s="260"/>
      <c r="B1046" s="260"/>
      <c r="C1046" s="261"/>
      <c r="D1046" s="261"/>
      <c r="E1046" s="261"/>
      <c r="F1046" s="261"/>
      <c r="G1046" s="261"/>
    </row>
    <row r="1047" spans="1:7">
      <c r="A1047" s="263"/>
      <c r="B1047" s="263"/>
      <c r="C1047" s="261"/>
      <c r="D1047" s="261"/>
      <c r="E1047" s="261"/>
      <c r="F1047" s="261"/>
      <c r="G1047" s="261"/>
    </row>
    <row r="1048" spans="1:7">
      <c r="A1048" s="263"/>
      <c r="B1048" s="263"/>
      <c r="C1048" s="261"/>
      <c r="D1048" s="261"/>
      <c r="E1048" s="261"/>
      <c r="F1048" s="261"/>
      <c r="G1048" s="261"/>
    </row>
    <row r="1049" spans="1:7">
      <c r="A1049" s="261"/>
      <c r="B1049" s="261"/>
      <c r="C1049" s="261"/>
      <c r="D1049" s="261"/>
      <c r="E1049" s="261"/>
      <c r="F1049" s="261"/>
      <c r="G1049" s="261"/>
    </row>
    <row r="1050" spans="1:7">
      <c r="A1050" s="243"/>
      <c r="B1050" s="243"/>
      <c r="C1050" s="261"/>
      <c r="D1050" s="261"/>
      <c r="E1050" s="261"/>
      <c r="F1050" s="261"/>
      <c r="G1050" s="261"/>
    </row>
    <row r="1051" spans="1:7">
      <c r="A1051" s="262"/>
      <c r="B1051" s="238"/>
      <c r="C1051" s="261"/>
      <c r="D1051" s="261"/>
      <c r="E1051" s="261"/>
      <c r="F1051" s="261"/>
      <c r="G1051" s="261"/>
    </row>
    <row r="1052" spans="1:7">
      <c r="A1052" s="262"/>
      <c r="B1052" s="238"/>
      <c r="C1052" s="261"/>
      <c r="D1052" s="261"/>
      <c r="E1052" s="261"/>
      <c r="F1052" s="261"/>
      <c r="G1052" s="261"/>
    </row>
    <row r="1053" spans="1:7">
      <c r="A1053" s="262"/>
      <c r="B1053" s="238"/>
      <c r="C1053" s="267"/>
      <c r="D1053" s="260"/>
      <c r="E1053" s="260"/>
      <c r="F1053" s="260"/>
      <c r="G1053" s="260"/>
    </row>
    <row r="1054" spans="1:7">
      <c r="A1054" s="262"/>
      <c r="B1054" s="238"/>
      <c r="C1054" s="260"/>
      <c r="D1054" s="260"/>
      <c r="E1054" s="260"/>
      <c r="F1054" s="260"/>
      <c r="G1054" s="260"/>
    </row>
    <row r="1055" spans="1:7">
      <c r="A1055" s="262"/>
      <c r="B1055" s="238"/>
      <c r="C1055" s="260"/>
      <c r="D1055" s="260"/>
      <c r="E1055" s="260"/>
      <c r="F1055" s="260"/>
      <c r="G1055" s="260"/>
    </row>
    <row r="1056" spans="1:7">
      <c r="A1056" s="260"/>
      <c r="B1056" s="268"/>
      <c r="C1056" s="260"/>
      <c r="D1056" s="260"/>
      <c r="E1056" s="260"/>
      <c r="F1056" s="260"/>
      <c r="G1056" s="260"/>
    </row>
    <row r="1057" spans="1:7">
      <c r="A1057" s="260"/>
      <c r="B1057" s="260"/>
      <c r="C1057" s="260"/>
      <c r="D1057" s="260"/>
      <c r="E1057" s="260"/>
      <c r="F1057" s="260"/>
      <c r="G1057" s="260"/>
    </row>
    <row r="1058" spans="1:7">
      <c r="A1058" s="260"/>
      <c r="B1058" s="260"/>
      <c r="C1058" s="260"/>
      <c r="D1058" s="260"/>
      <c r="E1058" s="260"/>
      <c r="F1058" s="260"/>
      <c r="G1058" s="260"/>
    </row>
    <row r="1059" spans="1:7">
      <c r="A1059" s="260"/>
      <c r="B1059" s="260"/>
      <c r="C1059" s="260"/>
      <c r="D1059" s="260"/>
      <c r="E1059" s="260"/>
      <c r="F1059" s="260"/>
      <c r="G1059" s="260"/>
    </row>
    <row r="1060" spans="1:7">
      <c r="A1060" s="243"/>
      <c r="B1060" s="238"/>
      <c r="C1060" s="260"/>
      <c r="D1060" s="260"/>
      <c r="E1060" s="260"/>
      <c r="F1060" s="260"/>
      <c r="G1060" s="260"/>
    </row>
    <row r="1061" spans="1:7">
      <c r="A1061" s="254"/>
      <c r="B1061" s="238"/>
      <c r="C1061" s="260"/>
      <c r="D1061" s="260"/>
      <c r="E1061" s="260"/>
      <c r="F1061" s="260"/>
      <c r="G1061" s="260"/>
    </row>
    <row r="1062" spans="1:7">
      <c r="A1062" s="254"/>
      <c r="B1062" s="238"/>
      <c r="C1062" s="260"/>
      <c r="D1062" s="260"/>
      <c r="E1062" s="260"/>
      <c r="F1062" s="260"/>
      <c r="G1062" s="260"/>
    </row>
    <row r="1063" spans="1:7">
      <c r="A1063" s="254"/>
      <c r="B1063" s="238"/>
      <c r="C1063" s="260"/>
      <c r="D1063" s="260"/>
      <c r="E1063" s="260"/>
      <c r="F1063" s="260"/>
      <c r="G1063" s="260"/>
    </row>
    <row r="1064" spans="1:7">
      <c r="A1064" s="254"/>
      <c r="B1064" s="238"/>
      <c r="C1064" s="260"/>
      <c r="D1064" s="260"/>
      <c r="E1064" s="260"/>
      <c r="F1064" s="260"/>
      <c r="G1064" s="260"/>
    </row>
    <row r="1065" spans="1:7">
      <c r="A1065" s="262"/>
      <c r="B1065" s="238"/>
      <c r="C1065" s="260"/>
      <c r="D1065" s="260"/>
      <c r="E1065" s="260"/>
      <c r="F1065" s="260"/>
      <c r="G1065" s="260"/>
    </row>
    <row r="1066" spans="1:7">
      <c r="A1066" s="262"/>
      <c r="B1066" s="238"/>
      <c r="C1066" s="267"/>
      <c r="D1066" s="260"/>
      <c r="E1066" s="260"/>
      <c r="F1066" s="260"/>
      <c r="G1066" s="260"/>
    </row>
    <row r="1067" spans="1:7">
      <c r="A1067" s="254"/>
      <c r="B1067" s="238"/>
      <c r="C1067" s="260"/>
      <c r="D1067" s="260"/>
      <c r="E1067" s="260"/>
      <c r="F1067" s="260"/>
      <c r="G1067" s="260"/>
    </row>
    <row r="1068" spans="1:7">
      <c r="A1068" s="254"/>
      <c r="B1068" s="238"/>
      <c r="C1068" s="260"/>
      <c r="D1068" s="260"/>
      <c r="E1068" s="260"/>
      <c r="F1068" s="260"/>
      <c r="G1068" s="260"/>
    </row>
    <row r="1069" spans="1:7">
      <c r="A1069" s="260"/>
      <c r="B1069" s="268"/>
      <c r="C1069" s="260"/>
      <c r="D1069" s="260"/>
      <c r="E1069" s="260"/>
      <c r="F1069" s="260"/>
      <c r="G1069" s="260"/>
    </row>
    <row r="1070" spans="1:7">
      <c r="A1070" s="260"/>
      <c r="B1070" s="260"/>
      <c r="C1070" s="260"/>
      <c r="D1070" s="260"/>
      <c r="E1070" s="260"/>
      <c r="F1070" s="260"/>
      <c r="G1070" s="260"/>
    </row>
    <row r="1071" spans="1:7">
      <c r="A1071" s="260"/>
      <c r="B1071" s="260"/>
      <c r="C1071" s="260"/>
      <c r="D1071" s="260"/>
      <c r="E1071" s="260"/>
      <c r="F1071" s="260"/>
      <c r="G1071" s="260"/>
    </row>
    <row r="1072" spans="1:7">
      <c r="A1072" s="260"/>
      <c r="B1072" s="260"/>
      <c r="C1072" s="260"/>
      <c r="D1072" s="260"/>
      <c r="E1072" s="260"/>
      <c r="F1072" s="260"/>
      <c r="G1072" s="260"/>
    </row>
    <row r="1073" spans="1:7">
      <c r="A1073" s="243"/>
      <c r="B1073" s="238"/>
      <c r="C1073" s="260"/>
      <c r="D1073" s="260"/>
      <c r="E1073" s="260"/>
      <c r="F1073" s="260"/>
      <c r="G1073" s="260"/>
    </row>
    <row r="1074" spans="1:7">
      <c r="A1074" s="254"/>
      <c r="B1074" s="238"/>
      <c r="C1074" s="260"/>
      <c r="D1074" s="260"/>
      <c r="E1074" s="260"/>
      <c r="F1074" s="260"/>
      <c r="G1074" s="260"/>
    </row>
    <row r="1075" spans="1:7">
      <c r="A1075" s="254"/>
      <c r="B1075" s="238"/>
      <c r="C1075" s="260"/>
      <c r="D1075" s="260"/>
      <c r="E1075" s="260"/>
      <c r="F1075" s="260"/>
      <c r="G1075" s="260"/>
    </row>
    <row r="1076" spans="1:7">
      <c r="A1076" s="254"/>
      <c r="B1076" s="238"/>
      <c r="C1076" s="260"/>
      <c r="D1076" s="260"/>
      <c r="E1076" s="260"/>
      <c r="F1076" s="260"/>
      <c r="G1076" s="260"/>
    </row>
    <row r="1077" spans="1:7">
      <c r="A1077" s="254"/>
      <c r="B1077" s="238"/>
      <c r="C1077" s="260"/>
      <c r="D1077" s="260"/>
      <c r="E1077" s="260"/>
      <c r="F1077" s="260"/>
      <c r="G1077" s="260"/>
    </row>
    <row r="1078" spans="1:7">
      <c r="A1078" s="262"/>
      <c r="B1078" s="238"/>
      <c r="C1078" s="260"/>
      <c r="D1078" s="260"/>
      <c r="E1078" s="260"/>
      <c r="F1078" s="260"/>
      <c r="G1078" s="260"/>
    </row>
    <row r="1079" spans="1:7">
      <c r="A1079" s="262"/>
      <c r="B1079" s="238"/>
      <c r="C1079" s="267"/>
      <c r="D1079" s="260"/>
      <c r="E1079" s="260"/>
      <c r="F1079" s="260"/>
      <c r="G1079" s="260"/>
    </row>
    <row r="1080" spans="1:7">
      <c r="A1080" s="254"/>
      <c r="B1080" s="238"/>
      <c r="C1080" s="260"/>
      <c r="D1080" s="260"/>
      <c r="E1080" s="260"/>
      <c r="F1080" s="260"/>
      <c r="G1080" s="260"/>
    </row>
    <row r="1081" spans="1:7">
      <c r="A1081" s="254"/>
      <c r="B1081" s="238"/>
      <c r="C1081" s="260"/>
      <c r="D1081" s="260"/>
      <c r="E1081" s="260"/>
      <c r="F1081" s="260"/>
      <c r="G1081" s="260"/>
    </row>
    <row r="1082" spans="1:7">
      <c r="A1082" s="260"/>
      <c r="B1082" s="268"/>
      <c r="C1082" s="260"/>
      <c r="D1082" s="260"/>
      <c r="E1082" s="260"/>
      <c r="F1082" s="260"/>
      <c r="G1082" s="260"/>
    </row>
    <row r="1083" spans="1:7">
      <c r="A1083" s="260"/>
      <c r="B1083" s="260"/>
      <c r="C1083" s="260"/>
      <c r="D1083" s="260"/>
      <c r="E1083" s="260"/>
      <c r="F1083" s="260"/>
      <c r="G1083" s="260"/>
    </row>
    <row r="1084" spans="1:7">
      <c r="A1084" s="260"/>
      <c r="B1084" s="260"/>
      <c r="C1084" s="260"/>
      <c r="D1084" s="260"/>
      <c r="E1084" s="260"/>
      <c r="F1084" s="260"/>
      <c r="G1084" s="260"/>
    </row>
    <row r="1085" spans="1:7">
      <c r="A1085" s="260"/>
      <c r="B1085" s="260"/>
      <c r="C1085" s="260"/>
      <c r="D1085" s="260"/>
      <c r="E1085" s="260"/>
      <c r="F1085" s="260"/>
      <c r="G1085" s="260"/>
    </row>
    <row r="1086" spans="1:7">
      <c r="A1086" s="243"/>
      <c r="B1086" s="243"/>
      <c r="C1086" s="260"/>
      <c r="D1086" s="260"/>
      <c r="E1086" s="260"/>
      <c r="F1086" s="260"/>
      <c r="G1086" s="260"/>
    </row>
    <row r="1087" spans="1:7">
      <c r="A1087" s="262"/>
      <c r="B1087" s="238"/>
      <c r="C1087" s="260"/>
      <c r="D1087" s="260"/>
      <c r="E1087" s="260"/>
      <c r="F1087" s="260"/>
      <c r="G1087" s="260"/>
    </row>
    <row r="1088" spans="1:7">
      <c r="A1088" s="262"/>
      <c r="B1088" s="238"/>
      <c r="C1088" s="267"/>
      <c r="D1088" s="260"/>
      <c r="E1088" s="260"/>
      <c r="F1088" s="260"/>
      <c r="G1088" s="260"/>
    </row>
    <row r="1089" spans="1:7">
      <c r="A1089" s="262"/>
      <c r="B1089" s="238"/>
      <c r="C1089" s="260"/>
      <c r="D1089" s="260"/>
      <c r="E1089" s="260"/>
      <c r="F1089" s="260"/>
      <c r="G1089" s="260"/>
    </row>
    <row r="1090" spans="1:7">
      <c r="A1090" s="262"/>
      <c r="B1090" s="238"/>
      <c r="C1090" s="260"/>
      <c r="D1090" s="260"/>
      <c r="E1090" s="260"/>
      <c r="F1090" s="260"/>
      <c r="G1090" s="260"/>
    </row>
    <row r="1091" spans="1:7">
      <c r="A1091" s="260"/>
      <c r="B1091" s="268"/>
      <c r="C1091" s="260"/>
      <c r="D1091" s="260"/>
      <c r="E1091" s="260"/>
      <c r="F1091" s="260"/>
      <c r="G1091" s="260"/>
    </row>
    <row r="1092" spans="1:7">
      <c r="A1092" s="260"/>
      <c r="B1092" s="260"/>
      <c r="C1092" s="260"/>
      <c r="D1092" s="260"/>
      <c r="E1092" s="260"/>
      <c r="F1092" s="260"/>
      <c r="G1092" s="260"/>
    </row>
    <row r="1093" spans="1:7">
      <c r="A1093" s="260"/>
      <c r="B1093" s="260"/>
      <c r="C1093" s="260"/>
      <c r="D1093" s="260"/>
      <c r="E1093" s="260"/>
      <c r="F1093" s="260"/>
      <c r="G1093" s="260"/>
    </row>
    <row r="1094" spans="1:7">
      <c r="A1094" s="260"/>
      <c r="B1094" s="260"/>
      <c r="C1094" s="267"/>
      <c r="D1094" s="260"/>
      <c r="E1094" s="260"/>
      <c r="F1094" s="260"/>
      <c r="G1094" s="260"/>
    </row>
    <row r="1095" spans="1:7">
      <c r="A1095" s="243"/>
      <c r="B1095" s="243"/>
      <c r="C1095" s="260"/>
      <c r="D1095" s="260"/>
      <c r="E1095" s="260"/>
      <c r="F1095" s="260"/>
      <c r="G1095" s="260"/>
    </row>
    <row r="1096" spans="1:7">
      <c r="A1096" s="262"/>
      <c r="B1096" s="238"/>
      <c r="C1096" s="260"/>
      <c r="D1096" s="260"/>
      <c r="E1096" s="260"/>
      <c r="F1096" s="260"/>
      <c r="G1096" s="260"/>
    </row>
    <row r="1097" spans="1:7">
      <c r="A1097" s="262"/>
      <c r="B1097" s="268"/>
      <c r="C1097" s="263"/>
      <c r="D1097" s="263"/>
      <c r="E1097" s="263"/>
      <c r="F1097" s="260"/>
      <c r="G1097" s="260"/>
    </row>
    <row r="1098" spans="1:7">
      <c r="A1098" s="260"/>
      <c r="B1098" s="260"/>
      <c r="C1098" s="263"/>
      <c r="D1098" s="263"/>
      <c r="E1098" s="263"/>
      <c r="F1098" s="260"/>
      <c r="G1098" s="260"/>
    </row>
    <row r="1099" spans="1:7">
      <c r="A1099" s="260"/>
      <c r="B1099" s="260"/>
      <c r="C1099" s="261"/>
      <c r="D1099" s="261"/>
      <c r="E1099" s="261"/>
      <c r="F1099" s="261"/>
      <c r="G1099" s="261"/>
    </row>
    <row r="1100" spans="1:7">
      <c r="A1100" s="263"/>
      <c r="B1100" s="263"/>
      <c r="C1100" s="243"/>
      <c r="D1100" s="243"/>
      <c r="E1100" s="269"/>
      <c r="F1100" s="269"/>
      <c r="G1100" s="269"/>
    </row>
    <row r="1101" spans="1:7">
      <c r="A1101" s="263"/>
      <c r="B1101" s="263"/>
      <c r="C1101" s="238"/>
      <c r="D1101" s="238"/>
      <c r="E1101" s="269"/>
      <c r="F1101" s="269"/>
      <c r="G1101" s="269"/>
    </row>
    <row r="1102" spans="1:7">
      <c r="A1102" s="261"/>
      <c r="B1102" s="261"/>
      <c r="C1102" s="238"/>
      <c r="D1102" s="238"/>
      <c r="E1102" s="269"/>
      <c r="F1102" s="269"/>
      <c r="G1102" s="269"/>
    </row>
    <row r="1103" spans="1:7">
      <c r="A1103" s="243"/>
      <c r="B1103" s="243"/>
      <c r="C1103" s="238"/>
      <c r="D1103" s="238"/>
      <c r="E1103" s="269"/>
      <c r="F1103" s="269"/>
      <c r="G1103" s="269"/>
    </row>
    <row r="1104" spans="1:7">
      <c r="A1104" s="243"/>
      <c r="B1104" s="238"/>
      <c r="C1104" s="238"/>
      <c r="D1104" s="238"/>
      <c r="E1104" s="269"/>
      <c r="F1104" s="269"/>
      <c r="G1104" s="269"/>
    </row>
    <row r="1105" spans="1:7">
      <c r="A1105" s="243"/>
      <c r="B1105" s="238"/>
      <c r="C1105" s="238"/>
      <c r="D1105" s="238"/>
      <c r="E1105" s="269"/>
      <c r="F1105" s="269"/>
      <c r="G1105" s="269"/>
    </row>
    <row r="1106" spans="1:7">
      <c r="A1106" s="243"/>
      <c r="B1106" s="238"/>
      <c r="C1106" s="238"/>
      <c r="D1106" s="238"/>
      <c r="E1106" s="269"/>
      <c r="F1106" s="269"/>
      <c r="G1106" s="269"/>
    </row>
    <row r="1107" spans="1:7">
      <c r="A1107" s="243"/>
      <c r="B1107" s="238"/>
      <c r="C1107" s="269"/>
      <c r="D1107" s="268"/>
      <c r="E1107" s="267"/>
      <c r="F1107" s="269"/>
      <c r="G1107" s="269"/>
    </row>
    <row r="1108" spans="1:7">
      <c r="A1108" s="243"/>
      <c r="B1108" s="238"/>
      <c r="C1108" s="269"/>
      <c r="D1108" s="269"/>
      <c r="E1108" s="269"/>
      <c r="F1108" s="269"/>
      <c r="G1108" s="269"/>
    </row>
    <row r="1109" spans="1:7">
      <c r="A1109" s="243"/>
      <c r="B1109" s="238"/>
      <c r="C1109" s="263"/>
      <c r="D1109" s="263"/>
      <c r="E1109" s="263"/>
      <c r="F1109" s="260"/>
      <c r="G1109" s="260"/>
    </row>
    <row r="1110" spans="1:7">
      <c r="A1110" s="243"/>
      <c r="B1110" s="243"/>
      <c r="C1110" s="263"/>
      <c r="D1110" s="263"/>
      <c r="E1110" s="263"/>
      <c r="F1110" s="260"/>
      <c r="G1110" s="260"/>
    </row>
    <row r="1111" spans="1:7">
      <c r="A1111" s="243"/>
      <c r="B1111" s="243"/>
      <c r="C1111" s="260"/>
      <c r="D1111" s="260"/>
      <c r="E1111" s="260"/>
      <c r="F1111" s="260"/>
      <c r="G1111" s="260"/>
    </row>
    <row r="1112" spans="1:7">
      <c r="A1112" s="263"/>
      <c r="B1112" s="263"/>
      <c r="C1112" s="243"/>
      <c r="D1112" s="243"/>
      <c r="E1112" s="261"/>
      <c r="F1112" s="261"/>
      <c r="G1112" s="261"/>
    </row>
    <row r="1113" spans="1:7">
      <c r="A1113" s="263"/>
      <c r="B1113" s="263"/>
      <c r="C1113" s="238"/>
      <c r="D1113" s="238"/>
      <c r="E1113" s="261"/>
      <c r="F1113" s="261"/>
      <c r="G1113" s="261"/>
    </row>
    <row r="1114" spans="1:7">
      <c r="A1114" s="260"/>
      <c r="B1114" s="260"/>
      <c r="C1114" s="238"/>
      <c r="D1114" s="238"/>
      <c r="E1114" s="261"/>
      <c r="F1114" s="261"/>
      <c r="G1114" s="261"/>
    </row>
    <row r="1115" spans="1:7">
      <c r="A1115" s="243"/>
      <c r="B1115" s="243"/>
      <c r="C1115" s="238"/>
      <c r="D1115" s="238"/>
      <c r="E1115" s="261"/>
      <c r="F1115" s="261"/>
      <c r="G1115" s="261"/>
    </row>
    <row r="1116" spans="1:7">
      <c r="A1116" s="262"/>
      <c r="B1116" s="238"/>
      <c r="C1116" s="238"/>
      <c r="D1116" s="238"/>
      <c r="E1116" s="261"/>
      <c r="F1116" s="261"/>
      <c r="G1116" s="261"/>
    </row>
    <row r="1117" spans="1:7">
      <c r="A1117" s="262"/>
      <c r="B1117" s="238"/>
      <c r="C1117" s="239"/>
      <c r="D1117" s="268"/>
      <c r="E1117" s="267"/>
      <c r="F1117" s="261"/>
      <c r="G1117" s="261"/>
    </row>
    <row r="1118" spans="1:7">
      <c r="A1118" s="262"/>
      <c r="B1118" s="238"/>
      <c r="C1118" s="261"/>
      <c r="D1118" s="261"/>
      <c r="E1118" s="261"/>
      <c r="F1118" s="261"/>
      <c r="G1118" s="261"/>
    </row>
    <row r="1119" spans="1:7">
      <c r="A1119" s="262"/>
      <c r="B1119" s="238"/>
      <c r="C1119" s="261"/>
      <c r="D1119" s="261"/>
      <c r="E1119" s="261"/>
      <c r="F1119" s="261"/>
      <c r="G1119" s="261"/>
    </row>
    <row r="1120" spans="1:7">
      <c r="A1120" s="261"/>
      <c r="B1120" s="240"/>
      <c r="C1120" s="261"/>
      <c r="D1120" s="261"/>
      <c r="E1120" s="261"/>
      <c r="F1120" s="261"/>
      <c r="G1120" s="261"/>
    </row>
    <row r="1121" spans="1:12">
      <c r="A1121" s="261"/>
      <c r="B1121" s="261"/>
      <c r="C1121" s="261"/>
      <c r="D1121" s="261"/>
      <c r="E1121" s="261"/>
      <c r="F1121" s="261"/>
      <c r="G1121" s="261"/>
    </row>
    <row r="1122" spans="1:12">
      <c r="A1122" s="260"/>
      <c r="B1122" s="260"/>
      <c r="C1122" s="268"/>
      <c r="D1122" s="267"/>
      <c r="E1122" s="261"/>
      <c r="F1122" s="261"/>
      <c r="G1122" s="261"/>
    </row>
    <row r="1123" spans="1:12">
      <c r="A1123" s="260"/>
      <c r="B1123" s="260"/>
      <c r="C1123" s="261"/>
      <c r="D1123" s="261"/>
      <c r="E1123" s="261"/>
      <c r="F1123" s="261"/>
      <c r="G1123" s="261"/>
    </row>
    <row r="1124" spans="1:12">
      <c r="A1124" s="260"/>
      <c r="B1124" s="260"/>
      <c r="C1124" s="261"/>
      <c r="D1124" s="261"/>
      <c r="E1124" s="261"/>
      <c r="F1124" s="261"/>
      <c r="G1124" s="261"/>
    </row>
    <row r="1125" spans="1:12">
      <c r="A1125" s="243"/>
      <c r="B1125" s="243"/>
      <c r="C1125" s="261"/>
      <c r="D1125" s="261"/>
      <c r="E1125" s="261"/>
      <c r="F1125" s="261"/>
      <c r="G1125" s="261"/>
    </row>
    <row r="1126" spans="1:12">
      <c r="A1126" s="260"/>
      <c r="B1126" s="260"/>
      <c r="C1126" s="261"/>
      <c r="D1126" s="261"/>
      <c r="E1126" s="261"/>
      <c r="F1126" s="261"/>
      <c r="G1126" s="261"/>
    </row>
    <row r="1127" spans="1:12">
      <c r="A1127" s="260"/>
      <c r="B1127" s="260"/>
      <c r="C1127" s="268"/>
      <c r="D1127" s="267"/>
      <c r="E1127" s="261"/>
      <c r="F1127" s="261"/>
      <c r="G1127" s="261"/>
    </row>
    <row r="1128" spans="1:12">
      <c r="A1128" s="260"/>
      <c r="B1128" s="260"/>
      <c r="C1128" s="261"/>
      <c r="D1128" s="261"/>
      <c r="E1128" s="261"/>
      <c r="F1128" s="261"/>
      <c r="G1128" s="261"/>
    </row>
    <row r="1129" spans="1:12">
      <c r="A1129" s="260"/>
      <c r="B1129" s="260"/>
      <c r="C1129" s="261"/>
      <c r="D1129" s="261"/>
      <c r="E1129" s="261"/>
      <c r="F1129" s="261"/>
      <c r="G1129" s="261"/>
    </row>
    <row r="1130" spans="1:12">
      <c r="A1130" s="243"/>
      <c r="B1130" s="243"/>
      <c r="C1130" s="270"/>
      <c r="D1130" s="270"/>
      <c r="E1130" s="270"/>
      <c r="F1130" s="271"/>
      <c r="G1130" s="271"/>
      <c r="H1130" s="229"/>
      <c r="I1130" s="229"/>
      <c r="J1130" s="229"/>
      <c r="K1130" s="229"/>
      <c r="L1130" s="229"/>
    </row>
    <row r="1131" spans="1:12">
      <c r="A1131" s="261"/>
      <c r="B1131" s="261"/>
      <c r="C1131" s="261"/>
      <c r="D1131" s="261"/>
      <c r="E1131" s="261"/>
      <c r="F1131" s="261"/>
      <c r="G1131" s="261"/>
    </row>
    <row r="1132" spans="1:12">
      <c r="A1132" s="260"/>
      <c r="B1132" s="260"/>
      <c r="C1132" s="261"/>
      <c r="D1132" s="261"/>
      <c r="E1132" s="261"/>
      <c r="F1132" s="261"/>
      <c r="G1132" s="261"/>
    </row>
    <row r="1133" spans="1:12">
      <c r="A1133" s="270"/>
      <c r="B1133" s="270"/>
      <c r="C1133" s="261"/>
      <c r="D1133" s="261"/>
      <c r="E1133" s="261"/>
      <c r="F1133" s="261"/>
      <c r="G1133" s="261"/>
    </row>
    <row r="1134" spans="1:12">
      <c r="A1134" s="261"/>
      <c r="B1134" s="261"/>
      <c r="C1134" s="261"/>
      <c r="D1134" s="261"/>
      <c r="E1134" s="261"/>
      <c r="F1134" s="261"/>
      <c r="G1134" s="261"/>
    </row>
    <row r="1135" spans="1:12">
      <c r="A1135" s="243"/>
      <c r="B1135" s="243"/>
      <c r="C1135" s="261"/>
      <c r="D1135" s="261"/>
      <c r="E1135" s="261"/>
      <c r="F1135" s="261"/>
      <c r="G1135" s="261"/>
    </row>
    <row r="1136" spans="1:12">
      <c r="A1136" s="243"/>
      <c r="B1136" s="238"/>
      <c r="C1136" s="267"/>
      <c r="D1136" s="261"/>
      <c r="E1136" s="261"/>
      <c r="F1136" s="261"/>
      <c r="G1136" s="261"/>
    </row>
    <row r="1137" spans="1:7">
      <c r="A1137" s="262"/>
      <c r="B1137" s="238"/>
      <c r="C1137" s="239"/>
      <c r="D1137" s="261"/>
      <c r="E1137" s="261"/>
      <c r="F1137" s="261"/>
      <c r="G1137" s="261"/>
    </row>
    <row r="1138" spans="1:7">
      <c r="A1138" s="262"/>
      <c r="B1138" s="238"/>
      <c r="C1138" s="260"/>
      <c r="D1138" s="260"/>
      <c r="E1138" s="260"/>
      <c r="F1138" s="260"/>
      <c r="G1138" s="260"/>
    </row>
    <row r="1139" spans="1:7">
      <c r="A1139" s="264"/>
      <c r="B1139" s="268"/>
      <c r="C1139" s="261"/>
      <c r="D1139" s="261"/>
      <c r="E1139" s="261"/>
      <c r="F1139" s="261"/>
      <c r="G1139" s="261"/>
    </row>
    <row r="1140" spans="1:7">
      <c r="A1140" s="264"/>
      <c r="B1140" s="240"/>
      <c r="C1140" s="268"/>
      <c r="D1140" s="267"/>
      <c r="E1140" s="261"/>
      <c r="F1140" s="261"/>
      <c r="G1140" s="261"/>
    </row>
    <row r="1141" spans="1:7">
      <c r="A1141" s="260"/>
      <c r="B1141" s="260"/>
      <c r="C1141" s="261"/>
      <c r="D1141" s="261"/>
      <c r="E1141" s="261"/>
      <c r="F1141" s="261"/>
      <c r="G1141" s="261"/>
    </row>
    <row r="1142" spans="1:7">
      <c r="A1142" s="261"/>
      <c r="B1142" s="261"/>
      <c r="C1142" s="270"/>
      <c r="D1142" s="261"/>
      <c r="E1142" s="261"/>
      <c r="F1142" s="261"/>
      <c r="G1142" s="261"/>
    </row>
    <row r="1143" spans="1:7">
      <c r="A1143" s="243"/>
      <c r="B1143" s="243"/>
      <c r="C1143" s="261"/>
      <c r="D1143" s="261"/>
      <c r="E1143" s="261"/>
      <c r="F1143" s="261"/>
      <c r="G1143" s="261"/>
    </row>
    <row r="1144" spans="1:7">
      <c r="A1144" s="243"/>
      <c r="B1144" s="238"/>
      <c r="C1144" s="261"/>
      <c r="D1144" s="261"/>
      <c r="E1144" s="261"/>
      <c r="F1144" s="261"/>
      <c r="G1144" s="261"/>
    </row>
    <row r="1145" spans="1:7">
      <c r="A1145" s="270"/>
      <c r="B1145" s="270"/>
      <c r="C1145" s="261"/>
      <c r="D1145" s="261"/>
      <c r="E1145" s="261"/>
      <c r="F1145" s="261"/>
      <c r="G1145" s="261"/>
    </row>
    <row r="1146" spans="1:7">
      <c r="A1146" s="261"/>
      <c r="B1146" s="261"/>
      <c r="C1146" s="261"/>
      <c r="D1146" s="261"/>
      <c r="E1146" s="261"/>
      <c r="F1146" s="261"/>
      <c r="G1146" s="261"/>
    </row>
    <row r="1147" spans="1:7">
      <c r="A1147" s="243"/>
      <c r="B1147" s="243"/>
      <c r="C1147" s="267"/>
      <c r="D1147" s="261"/>
      <c r="E1147" s="261"/>
      <c r="F1147" s="261"/>
      <c r="G1147" s="261"/>
    </row>
    <row r="1148" spans="1:7">
      <c r="A1148" s="243"/>
      <c r="B1148" s="238"/>
      <c r="C1148" s="261"/>
      <c r="D1148" s="261"/>
      <c r="E1148" s="261"/>
      <c r="F1148" s="261"/>
      <c r="G1148" s="261"/>
    </row>
    <row r="1149" spans="1:7">
      <c r="A1149" s="243"/>
      <c r="B1149" s="238"/>
      <c r="C1149" s="260"/>
      <c r="D1149" s="260"/>
      <c r="E1149" s="261"/>
      <c r="F1149" s="261"/>
      <c r="G1149" s="261"/>
    </row>
    <row r="1150" spans="1:7">
      <c r="A1150" s="264"/>
      <c r="B1150" s="268"/>
      <c r="C1150" s="261"/>
      <c r="D1150" s="261"/>
      <c r="E1150" s="261"/>
      <c r="F1150" s="261"/>
      <c r="G1150" s="261"/>
    </row>
    <row r="1151" spans="1:7">
      <c r="A1151" s="262"/>
      <c r="B1151" s="238"/>
      <c r="C1151" s="268"/>
      <c r="D1151" s="267"/>
      <c r="E1151" s="261"/>
      <c r="F1151" s="261"/>
      <c r="G1151" s="261"/>
    </row>
    <row r="1152" spans="1:7">
      <c r="A1152" s="260"/>
      <c r="B1152" s="260"/>
      <c r="C1152" s="261"/>
      <c r="D1152" s="261"/>
      <c r="E1152" s="261"/>
      <c r="F1152" s="261"/>
      <c r="G1152" s="261"/>
    </row>
    <row r="1153" spans="1:7">
      <c r="A1153" s="261"/>
      <c r="B1153" s="261"/>
      <c r="C1153" s="260"/>
      <c r="D1153" s="260"/>
      <c r="E1153" s="260"/>
      <c r="F1153" s="260"/>
      <c r="G1153" s="260"/>
    </row>
    <row r="1154" spans="1:7">
      <c r="A1154" s="243"/>
      <c r="B1154" s="243"/>
      <c r="C1154" s="261"/>
      <c r="D1154" s="261"/>
      <c r="E1154" s="261"/>
      <c r="F1154" s="261"/>
      <c r="G1154" s="261"/>
    </row>
    <row r="1155" spans="1:7">
      <c r="A1155" s="261"/>
      <c r="B1155" s="261"/>
      <c r="C1155" s="261"/>
      <c r="D1155" s="261"/>
      <c r="E1155" s="261"/>
      <c r="F1155" s="261"/>
      <c r="G1155" s="261"/>
    </row>
    <row r="1156" spans="1:7">
      <c r="A1156" s="260"/>
      <c r="B1156" s="260"/>
      <c r="C1156" s="261"/>
      <c r="D1156" s="261"/>
      <c r="E1156" s="261"/>
      <c r="F1156" s="261"/>
      <c r="G1156" s="261"/>
    </row>
    <row r="1157" spans="1:7">
      <c r="A1157" s="261"/>
      <c r="B1157" s="261"/>
      <c r="C1157" s="261"/>
      <c r="D1157" s="261"/>
      <c r="E1157" s="261"/>
      <c r="F1157" s="261"/>
      <c r="G1157" s="261"/>
    </row>
    <row r="1158" spans="1:7">
      <c r="A1158" s="243"/>
      <c r="B1158" s="243"/>
      <c r="C1158" s="261"/>
      <c r="D1158" s="261"/>
      <c r="E1158" s="261"/>
      <c r="F1158" s="261"/>
      <c r="G1158" s="261"/>
    </row>
    <row r="1159" spans="1:7">
      <c r="A1159" s="243"/>
      <c r="B1159" s="238"/>
      <c r="C1159" s="267"/>
      <c r="D1159" s="261"/>
      <c r="E1159" s="261"/>
      <c r="F1159" s="261"/>
      <c r="G1159" s="261"/>
    </row>
    <row r="1160" spans="1:7">
      <c r="A1160" s="243"/>
      <c r="B1160" s="238"/>
      <c r="C1160" s="261"/>
      <c r="D1160" s="261"/>
      <c r="E1160" s="261"/>
      <c r="F1160" s="261"/>
      <c r="G1160" s="261"/>
    </row>
    <row r="1161" spans="1:7">
      <c r="A1161" s="243"/>
      <c r="B1161" s="238"/>
      <c r="C1161" s="260"/>
      <c r="D1161" s="260"/>
      <c r="E1161" s="260"/>
      <c r="F1161" s="261"/>
      <c r="G1161" s="261"/>
    </row>
    <row r="1162" spans="1:7">
      <c r="A1162" s="264"/>
      <c r="B1162" s="268"/>
      <c r="C1162" s="261"/>
      <c r="D1162" s="261"/>
      <c r="E1162" s="261"/>
      <c r="F1162" s="261"/>
      <c r="G1162" s="261"/>
    </row>
    <row r="1163" spans="1:7">
      <c r="A1163" s="262"/>
      <c r="B1163" s="238"/>
      <c r="C1163" s="268"/>
      <c r="D1163" s="267"/>
      <c r="E1163" s="261"/>
      <c r="F1163" s="261"/>
      <c r="G1163" s="261"/>
    </row>
    <row r="1164" spans="1:7">
      <c r="A1164" s="260"/>
      <c r="B1164" s="260"/>
      <c r="C1164" s="261"/>
      <c r="D1164" s="261"/>
      <c r="E1164" s="261"/>
      <c r="F1164" s="261"/>
      <c r="G1164" s="261"/>
    </row>
    <row r="1165" spans="1:7">
      <c r="A1165" s="262"/>
      <c r="B1165" s="246"/>
      <c r="C1165" s="260"/>
      <c r="D1165" s="260"/>
      <c r="E1165" s="260"/>
      <c r="F1165" s="260"/>
      <c r="G1165" s="260"/>
    </row>
    <row r="1166" spans="1:7">
      <c r="A1166" s="243"/>
      <c r="B1166" s="243"/>
      <c r="C1166" s="239"/>
      <c r="D1166" s="261"/>
      <c r="E1166" s="261"/>
      <c r="F1166" s="261"/>
      <c r="G1166" s="261"/>
    </row>
    <row r="1167" spans="1:7">
      <c r="A1167" s="262"/>
      <c r="B1167" s="238"/>
      <c r="C1167" s="239"/>
      <c r="D1167" s="261"/>
      <c r="E1167" s="261"/>
      <c r="F1167" s="261"/>
      <c r="G1167" s="261"/>
    </row>
    <row r="1168" spans="1:7">
      <c r="A1168" s="260"/>
      <c r="B1168" s="260"/>
      <c r="C1168" s="239"/>
      <c r="D1168" s="261"/>
      <c r="E1168" s="261"/>
      <c r="F1168" s="261"/>
      <c r="G1168" s="261"/>
    </row>
    <row r="1169" spans="1:7">
      <c r="A1169" s="261"/>
      <c r="B1169" s="240"/>
      <c r="C1169" s="239"/>
      <c r="D1169" s="261"/>
      <c r="E1169" s="261"/>
      <c r="F1169" s="261"/>
      <c r="G1169" s="261"/>
    </row>
    <row r="1170" spans="1:7">
      <c r="A1170" s="243"/>
      <c r="B1170" s="243"/>
      <c r="C1170" s="239"/>
      <c r="D1170" s="261"/>
      <c r="E1170" s="261"/>
      <c r="F1170" s="261"/>
      <c r="G1170" s="261"/>
    </row>
    <row r="1171" spans="1:7">
      <c r="A1171" s="243"/>
      <c r="B1171" s="238"/>
      <c r="C1171" s="239"/>
      <c r="D1171" s="261"/>
      <c r="E1171" s="261"/>
      <c r="F1171" s="261"/>
      <c r="G1171" s="261"/>
    </row>
    <row r="1172" spans="1:7">
      <c r="A1172" s="243"/>
      <c r="B1172" s="238"/>
      <c r="C1172" s="239"/>
      <c r="D1172" s="261"/>
      <c r="E1172" s="261"/>
      <c r="F1172" s="261"/>
      <c r="G1172" s="261"/>
    </row>
    <row r="1173" spans="1:7">
      <c r="A1173" s="243"/>
      <c r="B1173" s="238"/>
      <c r="C1173" s="239"/>
      <c r="D1173" s="261"/>
      <c r="E1173" s="261"/>
      <c r="F1173" s="261"/>
      <c r="G1173" s="261"/>
    </row>
    <row r="1174" spans="1:7">
      <c r="A1174" s="243"/>
      <c r="B1174" s="238"/>
      <c r="C1174" s="260"/>
      <c r="D1174" s="260"/>
      <c r="E1174" s="260"/>
      <c r="F1174" s="260"/>
      <c r="G1174" s="260"/>
    </row>
    <row r="1175" spans="1:7">
      <c r="A1175" s="262"/>
      <c r="B1175" s="238"/>
      <c r="C1175" s="239"/>
      <c r="D1175" s="261"/>
      <c r="E1175" s="261"/>
      <c r="F1175" s="261"/>
      <c r="G1175" s="261"/>
    </row>
    <row r="1176" spans="1:7">
      <c r="A1176" s="262"/>
      <c r="B1176" s="238"/>
      <c r="C1176" s="267"/>
      <c r="D1176" s="261"/>
      <c r="E1176" s="261"/>
      <c r="F1176" s="261"/>
      <c r="G1176" s="261"/>
    </row>
  </sheetData>
  <mergeCells count="14">
    <mergeCell ref="A62:D62"/>
    <mergeCell ref="A1:J1"/>
    <mergeCell ref="A2:L2"/>
    <mergeCell ref="A3:L3"/>
    <mergeCell ref="A4:L4"/>
    <mergeCell ref="A11:E11"/>
    <mergeCell ref="A60:F60"/>
    <mergeCell ref="A13:D13"/>
    <mergeCell ref="A32:B32"/>
    <mergeCell ref="A35:D35"/>
    <mergeCell ref="A54:B54"/>
    <mergeCell ref="A56:D56"/>
    <mergeCell ref="A57:B57"/>
    <mergeCell ref="A5:J5"/>
  </mergeCells>
  <phoneticPr fontId="36" type="noConversion"/>
  <printOptions horizontalCentered="1"/>
  <pageMargins left="0.39370078740157483" right="0" top="0.39370078740157483" bottom="0" header="0" footer="0"/>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9"/>
  <sheetViews>
    <sheetView view="pageBreakPreview" topLeftCell="A57" zoomScale="70" zoomScaleNormal="100" zoomScaleSheetLayoutView="70" workbookViewId="0">
      <selection activeCell="I59" sqref="I59:J62"/>
    </sheetView>
  </sheetViews>
  <sheetFormatPr defaultColWidth="8.19921875" defaultRowHeight="14.4"/>
  <cols>
    <col min="1" max="14" width="16.796875" style="344" customWidth="1"/>
    <col min="15" max="15" width="15.8984375" style="344" customWidth="1"/>
    <col min="16" max="16" width="11.796875" style="344" customWidth="1"/>
    <col min="17" max="17" width="13.19921875" style="344" customWidth="1"/>
    <col min="18" max="260" width="8.19921875" style="344"/>
    <col min="261" max="269" width="16.796875" style="344" customWidth="1"/>
    <col min="270" max="270" width="17.69921875" style="344" customWidth="1"/>
    <col min="271" max="271" width="15.8984375" style="344" customWidth="1"/>
    <col min="272" max="272" width="11.796875" style="344" customWidth="1"/>
    <col min="273" max="273" width="13.19921875" style="344" customWidth="1"/>
    <col min="274" max="516" width="8.19921875" style="344"/>
    <col min="517" max="525" width="16.796875" style="344" customWidth="1"/>
    <col min="526" max="526" width="17.69921875" style="344" customWidth="1"/>
    <col min="527" max="527" width="15.8984375" style="344" customWidth="1"/>
    <col min="528" max="528" width="11.796875" style="344" customWidth="1"/>
    <col min="529" max="529" width="13.19921875" style="344" customWidth="1"/>
    <col min="530" max="772" width="8.19921875" style="344"/>
    <col min="773" max="781" width="16.796875" style="344" customWidth="1"/>
    <col min="782" max="782" width="17.69921875" style="344" customWidth="1"/>
    <col min="783" max="783" width="15.8984375" style="344" customWidth="1"/>
    <col min="784" max="784" width="11.796875" style="344" customWidth="1"/>
    <col min="785" max="785" width="13.19921875" style="344" customWidth="1"/>
    <col min="786" max="1028" width="8.19921875" style="344"/>
    <col min="1029" max="1037" width="16.796875" style="344" customWidth="1"/>
    <col min="1038" max="1038" width="17.69921875" style="344" customWidth="1"/>
    <col min="1039" max="1039" width="15.8984375" style="344" customWidth="1"/>
    <col min="1040" max="1040" width="11.796875" style="344" customWidth="1"/>
    <col min="1041" max="1041" width="13.19921875" style="344" customWidth="1"/>
    <col min="1042" max="1284" width="8.19921875" style="344"/>
    <col min="1285" max="1293" width="16.796875" style="344" customWidth="1"/>
    <col min="1294" max="1294" width="17.69921875" style="344" customWidth="1"/>
    <col min="1295" max="1295" width="15.8984375" style="344" customWidth="1"/>
    <col min="1296" max="1296" width="11.796875" style="344" customWidth="1"/>
    <col min="1297" max="1297" width="13.19921875" style="344" customWidth="1"/>
    <col min="1298" max="1540" width="8.19921875" style="344"/>
    <col min="1541" max="1549" width="16.796875" style="344" customWidth="1"/>
    <col min="1550" max="1550" width="17.69921875" style="344" customWidth="1"/>
    <col min="1551" max="1551" width="15.8984375" style="344" customWidth="1"/>
    <col min="1552" max="1552" width="11.796875" style="344" customWidth="1"/>
    <col min="1553" max="1553" width="13.19921875" style="344" customWidth="1"/>
    <col min="1554" max="1796" width="8.19921875" style="344"/>
    <col min="1797" max="1805" width="16.796875" style="344" customWidth="1"/>
    <col min="1806" max="1806" width="17.69921875" style="344" customWidth="1"/>
    <col min="1807" max="1807" width="15.8984375" style="344" customWidth="1"/>
    <col min="1808" max="1808" width="11.796875" style="344" customWidth="1"/>
    <col min="1809" max="1809" width="13.19921875" style="344" customWidth="1"/>
    <col min="1810" max="2052" width="8.19921875" style="344"/>
    <col min="2053" max="2061" width="16.796875" style="344" customWidth="1"/>
    <col min="2062" max="2062" width="17.69921875" style="344" customWidth="1"/>
    <col min="2063" max="2063" width="15.8984375" style="344" customWidth="1"/>
    <col min="2064" max="2064" width="11.796875" style="344" customWidth="1"/>
    <col min="2065" max="2065" width="13.19921875" style="344" customWidth="1"/>
    <col min="2066" max="2308" width="8.19921875" style="344"/>
    <col min="2309" max="2317" width="16.796875" style="344" customWidth="1"/>
    <col min="2318" max="2318" width="17.69921875" style="344" customWidth="1"/>
    <col min="2319" max="2319" width="15.8984375" style="344" customWidth="1"/>
    <col min="2320" max="2320" width="11.796875" style="344" customWidth="1"/>
    <col min="2321" max="2321" width="13.19921875" style="344" customWidth="1"/>
    <col min="2322" max="2564" width="8.19921875" style="344"/>
    <col min="2565" max="2573" width="16.796875" style="344" customWidth="1"/>
    <col min="2574" max="2574" width="17.69921875" style="344" customWidth="1"/>
    <col min="2575" max="2575" width="15.8984375" style="344" customWidth="1"/>
    <col min="2576" max="2576" width="11.796875" style="344" customWidth="1"/>
    <col min="2577" max="2577" width="13.19921875" style="344" customWidth="1"/>
    <col min="2578" max="2820" width="8.19921875" style="344"/>
    <col min="2821" max="2829" width="16.796875" style="344" customWidth="1"/>
    <col min="2830" max="2830" width="17.69921875" style="344" customWidth="1"/>
    <col min="2831" max="2831" width="15.8984375" style="344" customWidth="1"/>
    <col min="2832" max="2832" width="11.796875" style="344" customWidth="1"/>
    <col min="2833" max="2833" width="13.19921875" style="344" customWidth="1"/>
    <col min="2834" max="3076" width="8.19921875" style="344"/>
    <col min="3077" max="3085" width="16.796875" style="344" customWidth="1"/>
    <col min="3086" max="3086" width="17.69921875" style="344" customWidth="1"/>
    <col min="3087" max="3087" width="15.8984375" style="344" customWidth="1"/>
    <col min="3088" max="3088" width="11.796875" style="344" customWidth="1"/>
    <col min="3089" max="3089" width="13.19921875" style="344" customWidth="1"/>
    <col min="3090" max="3332" width="8.19921875" style="344"/>
    <col min="3333" max="3341" width="16.796875" style="344" customWidth="1"/>
    <col min="3342" max="3342" width="17.69921875" style="344" customWidth="1"/>
    <col min="3343" max="3343" width="15.8984375" style="344" customWidth="1"/>
    <col min="3344" max="3344" width="11.796875" style="344" customWidth="1"/>
    <col min="3345" max="3345" width="13.19921875" style="344" customWidth="1"/>
    <col min="3346" max="3588" width="8.19921875" style="344"/>
    <col min="3589" max="3597" width="16.796875" style="344" customWidth="1"/>
    <col min="3598" max="3598" width="17.69921875" style="344" customWidth="1"/>
    <col min="3599" max="3599" width="15.8984375" style="344" customWidth="1"/>
    <col min="3600" max="3600" width="11.796875" style="344" customWidth="1"/>
    <col min="3601" max="3601" width="13.19921875" style="344" customWidth="1"/>
    <col min="3602" max="3844" width="8.19921875" style="344"/>
    <col min="3845" max="3853" width="16.796875" style="344" customWidth="1"/>
    <col min="3854" max="3854" width="17.69921875" style="344" customWidth="1"/>
    <col min="3855" max="3855" width="15.8984375" style="344" customWidth="1"/>
    <col min="3856" max="3856" width="11.796875" style="344" customWidth="1"/>
    <col min="3857" max="3857" width="13.19921875" style="344" customWidth="1"/>
    <col min="3858" max="4100" width="8.19921875" style="344"/>
    <col min="4101" max="4109" width="16.796875" style="344" customWidth="1"/>
    <col min="4110" max="4110" width="17.69921875" style="344" customWidth="1"/>
    <col min="4111" max="4111" width="15.8984375" style="344" customWidth="1"/>
    <col min="4112" max="4112" width="11.796875" style="344" customWidth="1"/>
    <col min="4113" max="4113" width="13.19921875" style="344" customWidth="1"/>
    <col min="4114" max="4356" width="8.19921875" style="344"/>
    <col min="4357" max="4365" width="16.796875" style="344" customWidth="1"/>
    <col min="4366" max="4366" width="17.69921875" style="344" customWidth="1"/>
    <col min="4367" max="4367" width="15.8984375" style="344" customWidth="1"/>
    <col min="4368" max="4368" width="11.796875" style="344" customWidth="1"/>
    <col min="4369" max="4369" width="13.19921875" style="344" customWidth="1"/>
    <col min="4370" max="4612" width="8.19921875" style="344"/>
    <col min="4613" max="4621" width="16.796875" style="344" customWidth="1"/>
    <col min="4622" max="4622" width="17.69921875" style="344" customWidth="1"/>
    <col min="4623" max="4623" width="15.8984375" style="344" customWidth="1"/>
    <col min="4624" max="4624" width="11.796875" style="344" customWidth="1"/>
    <col min="4625" max="4625" width="13.19921875" style="344" customWidth="1"/>
    <col min="4626" max="4868" width="8.19921875" style="344"/>
    <col min="4869" max="4877" width="16.796875" style="344" customWidth="1"/>
    <col min="4878" max="4878" width="17.69921875" style="344" customWidth="1"/>
    <col min="4879" max="4879" width="15.8984375" style="344" customWidth="1"/>
    <col min="4880" max="4880" width="11.796875" style="344" customWidth="1"/>
    <col min="4881" max="4881" width="13.19921875" style="344" customWidth="1"/>
    <col min="4882" max="5124" width="8.19921875" style="344"/>
    <col min="5125" max="5133" width="16.796875" style="344" customWidth="1"/>
    <col min="5134" max="5134" width="17.69921875" style="344" customWidth="1"/>
    <col min="5135" max="5135" width="15.8984375" style="344" customWidth="1"/>
    <col min="5136" max="5136" width="11.796875" style="344" customWidth="1"/>
    <col min="5137" max="5137" width="13.19921875" style="344" customWidth="1"/>
    <col min="5138" max="5380" width="8.19921875" style="344"/>
    <col min="5381" max="5389" width="16.796875" style="344" customWidth="1"/>
    <col min="5390" max="5390" width="17.69921875" style="344" customWidth="1"/>
    <col min="5391" max="5391" width="15.8984375" style="344" customWidth="1"/>
    <col min="5392" max="5392" width="11.796875" style="344" customWidth="1"/>
    <col min="5393" max="5393" width="13.19921875" style="344" customWidth="1"/>
    <col min="5394" max="5636" width="8.19921875" style="344"/>
    <col min="5637" max="5645" width="16.796875" style="344" customWidth="1"/>
    <col min="5646" max="5646" width="17.69921875" style="344" customWidth="1"/>
    <col min="5647" max="5647" width="15.8984375" style="344" customWidth="1"/>
    <col min="5648" max="5648" width="11.796875" style="344" customWidth="1"/>
    <col min="5649" max="5649" width="13.19921875" style="344" customWidth="1"/>
    <col min="5650" max="5892" width="8.19921875" style="344"/>
    <col min="5893" max="5901" width="16.796875" style="344" customWidth="1"/>
    <col min="5902" max="5902" width="17.69921875" style="344" customWidth="1"/>
    <col min="5903" max="5903" width="15.8984375" style="344" customWidth="1"/>
    <col min="5904" max="5904" width="11.796875" style="344" customWidth="1"/>
    <col min="5905" max="5905" width="13.19921875" style="344" customWidth="1"/>
    <col min="5906" max="6148" width="8.19921875" style="344"/>
    <col min="6149" max="6157" width="16.796875" style="344" customWidth="1"/>
    <col min="6158" max="6158" width="17.69921875" style="344" customWidth="1"/>
    <col min="6159" max="6159" width="15.8984375" style="344" customWidth="1"/>
    <col min="6160" max="6160" width="11.796875" style="344" customWidth="1"/>
    <col min="6161" max="6161" width="13.19921875" style="344" customWidth="1"/>
    <col min="6162" max="6404" width="8.19921875" style="344"/>
    <col min="6405" max="6413" width="16.796875" style="344" customWidth="1"/>
    <col min="6414" max="6414" width="17.69921875" style="344" customWidth="1"/>
    <col min="6415" max="6415" width="15.8984375" style="344" customWidth="1"/>
    <col min="6416" max="6416" width="11.796875" style="344" customWidth="1"/>
    <col min="6417" max="6417" width="13.19921875" style="344" customWidth="1"/>
    <col min="6418" max="6660" width="8.19921875" style="344"/>
    <col min="6661" max="6669" width="16.796875" style="344" customWidth="1"/>
    <col min="6670" max="6670" width="17.69921875" style="344" customWidth="1"/>
    <col min="6671" max="6671" width="15.8984375" style="344" customWidth="1"/>
    <col min="6672" max="6672" width="11.796875" style="344" customWidth="1"/>
    <col min="6673" max="6673" width="13.19921875" style="344" customWidth="1"/>
    <col min="6674" max="6916" width="8.19921875" style="344"/>
    <col min="6917" max="6925" width="16.796875" style="344" customWidth="1"/>
    <col min="6926" max="6926" width="17.69921875" style="344" customWidth="1"/>
    <col min="6927" max="6927" width="15.8984375" style="344" customWidth="1"/>
    <col min="6928" max="6928" width="11.796875" style="344" customWidth="1"/>
    <col min="6929" max="6929" width="13.19921875" style="344" customWidth="1"/>
    <col min="6930" max="7172" width="8.19921875" style="344"/>
    <col min="7173" max="7181" width="16.796875" style="344" customWidth="1"/>
    <col min="7182" max="7182" width="17.69921875" style="344" customWidth="1"/>
    <col min="7183" max="7183" width="15.8984375" style="344" customWidth="1"/>
    <col min="7184" max="7184" width="11.796875" style="344" customWidth="1"/>
    <col min="7185" max="7185" width="13.19921875" style="344" customWidth="1"/>
    <col min="7186" max="7428" width="8.19921875" style="344"/>
    <col min="7429" max="7437" width="16.796875" style="344" customWidth="1"/>
    <col min="7438" max="7438" width="17.69921875" style="344" customWidth="1"/>
    <col min="7439" max="7439" width="15.8984375" style="344" customWidth="1"/>
    <col min="7440" max="7440" width="11.796875" style="344" customWidth="1"/>
    <col min="7441" max="7441" width="13.19921875" style="344" customWidth="1"/>
    <col min="7442" max="7684" width="8.19921875" style="344"/>
    <col min="7685" max="7693" width="16.796875" style="344" customWidth="1"/>
    <col min="7694" max="7694" width="17.69921875" style="344" customWidth="1"/>
    <col min="7695" max="7695" width="15.8984375" style="344" customWidth="1"/>
    <col min="7696" max="7696" width="11.796875" style="344" customWidth="1"/>
    <col min="7697" max="7697" width="13.19921875" style="344" customWidth="1"/>
    <col min="7698" max="7940" width="8.19921875" style="344"/>
    <col min="7941" max="7949" width="16.796875" style="344" customWidth="1"/>
    <col min="7950" max="7950" width="17.69921875" style="344" customWidth="1"/>
    <col min="7951" max="7951" width="15.8984375" style="344" customWidth="1"/>
    <col min="7952" max="7952" width="11.796875" style="344" customWidth="1"/>
    <col min="7953" max="7953" width="13.19921875" style="344" customWidth="1"/>
    <col min="7954" max="8196" width="8.19921875" style="344"/>
    <col min="8197" max="8205" width="16.796875" style="344" customWidth="1"/>
    <col min="8206" max="8206" width="17.69921875" style="344" customWidth="1"/>
    <col min="8207" max="8207" width="15.8984375" style="344" customWidth="1"/>
    <col min="8208" max="8208" width="11.796875" style="344" customWidth="1"/>
    <col min="8209" max="8209" width="13.19921875" style="344" customWidth="1"/>
    <col min="8210" max="8452" width="8.19921875" style="344"/>
    <col min="8453" max="8461" width="16.796875" style="344" customWidth="1"/>
    <col min="8462" max="8462" width="17.69921875" style="344" customWidth="1"/>
    <col min="8463" max="8463" width="15.8984375" style="344" customWidth="1"/>
    <col min="8464" max="8464" width="11.796875" style="344" customWidth="1"/>
    <col min="8465" max="8465" width="13.19921875" style="344" customWidth="1"/>
    <col min="8466" max="8708" width="8.19921875" style="344"/>
    <col min="8709" max="8717" width="16.796875" style="344" customWidth="1"/>
    <col min="8718" max="8718" width="17.69921875" style="344" customWidth="1"/>
    <col min="8719" max="8719" width="15.8984375" style="344" customWidth="1"/>
    <col min="8720" max="8720" width="11.796875" style="344" customWidth="1"/>
    <col min="8721" max="8721" width="13.19921875" style="344" customWidth="1"/>
    <col min="8722" max="8964" width="8.19921875" style="344"/>
    <col min="8965" max="8973" width="16.796875" style="344" customWidth="1"/>
    <col min="8974" max="8974" width="17.69921875" style="344" customWidth="1"/>
    <col min="8975" max="8975" width="15.8984375" style="344" customWidth="1"/>
    <col min="8976" max="8976" width="11.796875" style="344" customWidth="1"/>
    <col min="8977" max="8977" width="13.19921875" style="344" customWidth="1"/>
    <col min="8978" max="9220" width="8.19921875" style="344"/>
    <col min="9221" max="9229" width="16.796875" style="344" customWidth="1"/>
    <col min="9230" max="9230" width="17.69921875" style="344" customWidth="1"/>
    <col min="9231" max="9231" width="15.8984375" style="344" customWidth="1"/>
    <col min="9232" max="9232" width="11.796875" style="344" customWidth="1"/>
    <col min="9233" max="9233" width="13.19921875" style="344" customWidth="1"/>
    <col min="9234" max="9476" width="8.19921875" style="344"/>
    <col min="9477" max="9485" width="16.796875" style="344" customWidth="1"/>
    <col min="9486" max="9486" width="17.69921875" style="344" customWidth="1"/>
    <col min="9487" max="9487" width="15.8984375" style="344" customWidth="1"/>
    <col min="9488" max="9488" width="11.796875" style="344" customWidth="1"/>
    <col min="9489" max="9489" width="13.19921875" style="344" customWidth="1"/>
    <col min="9490" max="9732" width="8.19921875" style="344"/>
    <col min="9733" max="9741" width="16.796875" style="344" customWidth="1"/>
    <col min="9742" max="9742" width="17.69921875" style="344" customWidth="1"/>
    <col min="9743" max="9743" width="15.8984375" style="344" customWidth="1"/>
    <col min="9744" max="9744" width="11.796875" style="344" customWidth="1"/>
    <col min="9745" max="9745" width="13.19921875" style="344" customWidth="1"/>
    <col min="9746" max="9988" width="8.19921875" style="344"/>
    <col min="9989" max="9997" width="16.796875" style="344" customWidth="1"/>
    <col min="9998" max="9998" width="17.69921875" style="344" customWidth="1"/>
    <col min="9999" max="9999" width="15.8984375" style="344" customWidth="1"/>
    <col min="10000" max="10000" width="11.796875" style="344" customWidth="1"/>
    <col min="10001" max="10001" width="13.19921875" style="344" customWidth="1"/>
    <col min="10002" max="10244" width="8.19921875" style="344"/>
    <col min="10245" max="10253" width="16.796875" style="344" customWidth="1"/>
    <col min="10254" max="10254" width="17.69921875" style="344" customWidth="1"/>
    <col min="10255" max="10255" width="15.8984375" style="344" customWidth="1"/>
    <col min="10256" max="10256" width="11.796875" style="344" customWidth="1"/>
    <col min="10257" max="10257" width="13.19921875" style="344" customWidth="1"/>
    <col min="10258" max="10500" width="8.19921875" style="344"/>
    <col min="10501" max="10509" width="16.796875" style="344" customWidth="1"/>
    <col min="10510" max="10510" width="17.69921875" style="344" customWidth="1"/>
    <col min="10511" max="10511" width="15.8984375" style="344" customWidth="1"/>
    <col min="10512" max="10512" width="11.796875" style="344" customWidth="1"/>
    <col min="10513" max="10513" width="13.19921875" style="344" customWidth="1"/>
    <col min="10514" max="10756" width="8.19921875" style="344"/>
    <col min="10757" max="10765" width="16.796875" style="344" customWidth="1"/>
    <col min="10766" max="10766" width="17.69921875" style="344" customWidth="1"/>
    <col min="10767" max="10767" width="15.8984375" style="344" customWidth="1"/>
    <col min="10768" max="10768" width="11.796875" style="344" customWidth="1"/>
    <col min="10769" max="10769" width="13.19921875" style="344" customWidth="1"/>
    <col min="10770" max="11012" width="8.19921875" style="344"/>
    <col min="11013" max="11021" width="16.796875" style="344" customWidth="1"/>
    <col min="11022" max="11022" width="17.69921875" style="344" customWidth="1"/>
    <col min="11023" max="11023" width="15.8984375" style="344" customWidth="1"/>
    <col min="11024" max="11024" width="11.796875" style="344" customWidth="1"/>
    <col min="11025" max="11025" width="13.19921875" style="344" customWidth="1"/>
    <col min="11026" max="11268" width="8.19921875" style="344"/>
    <col min="11269" max="11277" width="16.796875" style="344" customWidth="1"/>
    <col min="11278" max="11278" width="17.69921875" style="344" customWidth="1"/>
    <col min="11279" max="11279" width="15.8984375" style="344" customWidth="1"/>
    <col min="11280" max="11280" width="11.796875" style="344" customWidth="1"/>
    <col min="11281" max="11281" width="13.19921875" style="344" customWidth="1"/>
    <col min="11282" max="11524" width="8.19921875" style="344"/>
    <col min="11525" max="11533" width="16.796875" style="344" customWidth="1"/>
    <col min="11534" max="11534" width="17.69921875" style="344" customWidth="1"/>
    <col min="11535" max="11535" width="15.8984375" style="344" customWidth="1"/>
    <col min="11536" max="11536" width="11.796875" style="344" customWidth="1"/>
    <col min="11537" max="11537" width="13.19921875" style="344" customWidth="1"/>
    <col min="11538" max="11780" width="8.19921875" style="344"/>
    <col min="11781" max="11789" width="16.796875" style="344" customWidth="1"/>
    <col min="11790" max="11790" width="17.69921875" style="344" customWidth="1"/>
    <col min="11791" max="11791" width="15.8984375" style="344" customWidth="1"/>
    <col min="11792" max="11792" width="11.796875" style="344" customWidth="1"/>
    <col min="11793" max="11793" width="13.19921875" style="344" customWidth="1"/>
    <col min="11794" max="12036" width="8.19921875" style="344"/>
    <col min="12037" max="12045" width="16.796875" style="344" customWidth="1"/>
    <col min="12046" max="12046" width="17.69921875" style="344" customWidth="1"/>
    <col min="12047" max="12047" width="15.8984375" style="344" customWidth="1"/>
    <col min="12048" max="12048" width="11.796875" style="344" customWidth="1"/>
    <col min="12049" max="12049" width="13.19921875" style="344" customWidth="1"/>
    <col min="12050" max="12292" width="8.19921875" style="344"/>
    <col min="12293" max="12301" width="16.796875" style="344" customWidth="1"/>
    <col min="12302" max="12302" width="17.69921875" style="344" customWidth="1"/>
    <col min="12303" max="12303" width="15.8984375" style="344" customWidth="1"/>
    <col min="12304" max="12304" width="11.796875" style="344" customWidth="1"/>
    <col min="12305" max="12305" width="13.19921875" style="344" customWidth="1"/>
    <col min="12306" max="12548" width="8.19921875" style="344"/>
    <col min="12549" max="12557" width="16.796875" style="344" customWidth="1"/>
    <col min="12558" max="12558" width="17.69921875" style="344" customWidth="1"/>
    <col min="12559" max="12559" width="15.8984375" style="344" customWidth="1"/>
    <col min="12560" max="12560" width="11.796875" style="344" customWidth="1"/>
    <col min="12561" max="12561" width="13.19921875" style="344" customWidth="1"/>
    <col min="12562" max="12804" width="8.19921875" style="344"/>
    <col min="12805" max="12813" width="16.796875" style="344" customWidth="1"/>
    <col min="12814" max="12814" width="17.69921875" style="344" customWidth="1"/>
    <col min="12815" max="12815" width="15.8984375" style="344" customWidth="1"/>
    <col min="12816" max="12816" width="11.796875" style="344" customWidth="1"/>
    <col min="12817" max="12817" width="13.19921875" style="344" customWidth="1"/>
    <col min="12818" max="13060" width="8.19921875" style="344"/>
    <col min="13061" max="13069" width="16.796875" style="344" customWidth="1"/>
    <col min="13070" max="13070" width="17.69921875" style="344" customWidth="1"/>
    <col min="13071" max="13071" width="15.8984375" style="344" customWidth="1"/>
    <col min="13072" max="13072" width="11.796875" style="344" customWidth="1"/>
    <col min="13073" max="13073" width="13.19921875" style="344" customWidth="1"/>
    <col min="13074" max="13316" width="8.19921875" style="344"/>
    <col min="13317" max="13325" width="16.796875" style="344" customWidth="1"/>
    <col min="13326" max="13326" width="17.69921875" style="344" customWidth="1"/>
    <col min="13327" max="13327" width="15.8984375" style="344" customWidth="1"/>
    <col min="13328" max="13328" width="11.796875" style="344" customWidth="1"/>
    <col min="13329" max="13329" width="13.19921875" style="344" customWidth="1"/>
    <col min="13330" max="13572" width="8.19921875" style="344"/>
    <col min="13573" max="13581" width="16.796875" style="344" customWidth="1"/>
    <col min="13582" max="13582" width="17.69921875" style="344" customWidth="1"/>
    <col min="13583" max="13583" width="15.8984375" style="344" customWidth="1"/>
    <col min="13584" max="13584" width="11.796875" style="344" customWidth="1"/>
    <col min="13585" max="13585" width="13.19921875" style="344" customWidth="1"/>
    <col min="13586" max="13828" width="8.19921875" style="344"/>
    <col min="13829" max="13837" width="16.796875" style="344" customWidth="1"/>
    <col min="13838" max="13838" width="17.69921875" style="344" customWidth="1"/>
    <col min="13839" max="13839" width="15.8984375" style="344" customWidth="1"/>
    <col min="13840" max="13840" width="11.796875" style="344" customWidth="1"/>
    <col min="13841" max="13841" width="13.19921875" style="344" customWidth="1"/>
    <col min="13842" max="14084" width="8.19921875" style="344"/>
    <col min="14085" max="14093" width="16.796875" style="344" customWidth="1"/>
    <col min="14094" max="14094" width="17.69921875" style="344" customWidth="1"/>
    <col min="14095" max="14095" width="15.8984375" style="344" customWidth="1"/>
    <col min="14096" max="14096" width="11.796875" style="344" customWidth="1"/>
    <col min="14097" max="14097" width="13.19921875" style="344" customWidth="1"/>
    <col min="14098" max="14340" width="8.19921875" style="344"/>
    <col min="14341" max="14349" width="16.796875" style="344" customWidth="1"/>
    <col min="14350" max="14350" width="17.69921875" style="344" customWidth="1"/>
    <col min="14351" max="14351" width="15.8984375" style="344" customWidth="1"/>
    <col min="14352" max="14352" width="11.796875" style="344" customWidth="1"/>
    <col min="14353" max="14353" width="13.19921875" style="344" customWidth="1"/>
    <col min="14354" max="14596" width="8.19921875" style="344"/>
    <col min="14597" max="14605" width="16.796875" style="344" customWidth="1"/>
    <col min="14606" max="14606" width="17.69921875" style="344" customWidth="1"/>
    <col min="14607" max="14607" width="15.8984375" style="344" customWidth="1"/>
    <col min="14608" max="14608" width="11.796875" style="344" customWidth="1"/>
    <col min="14609" max="14609" width="13.19921875" style="344" customWidth="1"/>
    <col min="14610" max="14852" width="8.19921875" style="344"/>
    <col min="14853" max="14861" width="16.796875" style="344" customWidth="1"/>
    <col min="14862" max="14862" width="17.69921875" style="344" customWidth="1"/>
    <col min="14863" max="14863" width="15.8984375" style="344" customWidth="1"/>
    <col min="14864" max="14864" width="11.796875" style="344" customWidth="1"/>
    <col min="14865" max="14865" width="13.19921875" style="344" customWidth="1"/>
    <col min="14866" max="15108" width="8.19921875" style="344"/>
    <col min="15109" max="15117" width="16.796875" style="344" customWidth="1"/>
    <col min="15118" max="15118" width="17.69921875" style="344" customWidth="1"/>
    <col min="15119" max="15119" width="15.8984375" style="344" customWidth="1"/>
    <col min="15120" max="15120" width="11.796875" style="344" customWidth="1"/>
    <col min="15121" max="15121" width="13.19921875" style="344" customWidth="1"/>
    <col min="15122" max="15364" width="8.19921875" style="344"/>
    <col min="15365" max="15373" width="16.796875" style="344" customWidth="1"/>
    <col min="15374" max="15374" width="17.69921875" style="344" customWidth="1"/>
    <col min="15375" max="15375" width="15.8984375" style="344" customWidth="1"/>
    <col min="15376" max="15376" width="11.796875" style="344" customWidth="1"/>
    <col min="15377" max="15377" width="13.19921875" style="344" customWidth="1"/>
    <col min="15378" max="15620" width="8.19921875" style="344"/>
    <col min="15621" max="15629" width="16.796875" style="344" customWidth="1"/>
    <col min="15630" max="15630" width="17.69921875" style="344" customWidth="1"/>
    <col min="15631" max="15631" width="15.8984375" style="344" customWidth="1"/>
    <col min="15632" max="15632" width="11.796875" style="344" customWidth="1"/>
    <col min="15633" max="15633" width="13.19921875" style="344" customWidth="1"/>
    <col min="15634" max="15876" width="8.19921875" style="344"/>
    <col min="15877" max="15885" width="16.796875" style="344" customWidth="1"/>
    <col min="15886" max="15886" width="17.69921875" style="344" customWidth="1"/>
    <col min="15887" max="15887" width="15.8984375" style="344" customWidth="1"/>
    <col min="15888" max="15888" width="11.796875" style="344" customWidth="1"/>
    <col min="15889" max="15889" width="13.19921875" style="344" customWidth="1"/>
    <col min="15890" max="16132" width="8.19921875" style="344"/>
    <col min="16133" max="16141" width="16.796875" style="344" customWidth="1"/>
    <col min="16142" max="16142" width="17.69921875" style="344" customWidth="1"/>
    <col min="16143" max="16143" width="15.8984375" style="344" customWidth="1"/>
    <col min="16144" max="16144" width="11.796875" style="344" customWidth="1"/>
    <col min="16145" max="16145" width="13.19921875" style="344" customWidth="1"/>
    <col min="16146" max="16384" width="8.19921875" style="344"/>
  </cols>
  <sheetData>
    <row r="1" spans="1:15" ht="18.600000000000001" thickBot="1">
      <c r="A1" s="612" t="s">
        <v>563</v>
      </c>
      <c r="B1" s="613"/>
      <c r="C1" s="613"/>
      <c r="D1" s="613"/>
      <c r="E1" s="613"/>
      <c r="F1" s="613"/>
      <c r="G1" s="613"/>
      <c r="H1" s="613"/>
      <c r="I1" s="613"/>
      <c r="J1" s="613"/>
      <c r="K1" s="613"/>
      <c r="L1" s="613"/>
      <c r="M1" s="614"/>
      <c r="N1" s="343"/>
      <c r="O1" s="343"/>
    </row>
    <row r="2" spans="1:15">
      <c r="A2" s="345" t="str">
        <f>'2 SALAS - 127V_BLOCOS'!A2:E2</f>
        <v>PREFEITURA: Prefeitura Municipal de Senhora dos Remédios - MG</v>
      </c>
      <c r="B2" s="346"/>
      <c r="C2" s="346"/>
      <c r="D2" s="346"/>
      <c r="E2" s="346"/>
      <c r="F2" s="346"/>
      <c r="G2" s="346"/>
      <c r="H2" s="346"/>
      <c r="I2" s="346"/>
      <c r="J2" s="346"/>
      <c r="K2" s="346"/>
      <c r="L2" s="346"/>
      <c r="M2" s="347"/>
      <c r="N2" s="347"/>
      <c r="O2" s="348"/>
    </row>
    <row r="3" spans="1:15">
      <c r="A3" s="349" t="str">
        <f>'2 SALAS - 127V_BLOCOS'!A3:E3</f>
        <v xml:space="preserve">OBRA: CONSTRUÇÃO DE ESCOLA DE 2 SALAS DE AULA </v>
      </c>
      <c r="B3" s="348"/>
      <c r="C3" s="348"/>
      <c r="D3" s="348"/>
      <c r="E3" s="348"/>
      <c r="F3" s="348"/>
      <c r="G3" s="348"/>
      <c r="H3" s="348"/>
      <c r="I3" s="348"/>
      <c r="J3" s="348"/>
      <c r="K3" s="348"/>
      <c r="L3" s="348"/>
      <c r="M3" s="350"/>
      <c r="N3" s="350"/>
      <c r="O3" s="348"/>
    </row>
    <row r="4" spans="1:15" ht="15" thickBot="1">
      <c r="A4" s="351" t="str">
        <f>'2 SALAS - 127V_BLOCOS'!A4:E4</f>
        <v>LOCAL: AVENIDA PREFEITO JOSÉ PAULO DE ASSIS S/Nº - DISTRITO DO JAPÃO - SENHORA DOS REMÉDIOS - MG</v>
      </c>
      <c r="B4" s="352"/>
      <c r="C4" s="352"/>
      <c r="D4" s="352"/>
      <c r="E4" s="352"/>
      <c r="F4" s="352"/>
      <c r="G4" s="352"/>
      <c r="H4" s="352"/>
      <c r="I4" s="352"/>
      <c r="J4" s="352"/>
      <c r="K4" s="352"/>
      <c r="L4" s="352"/>
      <c r="M4" s="353"/>
      <c r="N4" s="353"/>
      <c r="O4" s="348"/>
    </row>
    <row r="5" spans="1:15" ht="15" thickBot="1">
      <c r="A5" s="354"/>
      <c r="B5" s="355"/>
      <c r="C5" s="355"/>
      <c r="D5" s="355"/>
      <c r="E5" s="356"/>
      <c r="F5" s="356"/>
      <c r="G5" s="356"/>
      <c r="H5" s="356"/>
      <c r="I5" s="356"/>
      <c r="J5" s="356"/>
      <c r="K5" s="356"/>
      <c r="L5" s="356"/>
      <c r="M5" s="357"/>
      <c r="N5" s="357"/>
      <c r="O5" s="356"/>
    </row>
    <row r="6" spans="1:15" s="361" customFormat="1" ht="15" thickBot="1">
      <c r="A6" s="615" t="s">
        <v>601</v>
      </c>
      <c r="B6" s="616"/>
      <c r="C6" s="616"/>
      <c r="D6" s="617"/>
      <c r="E6" s="358"/>
      <c r="F6" s="358"/>
      <c r="G6" s="358"/>
      <c r="H6" s="358"/>
      <c r="I6" s="358"/>
      <c r="J6" s="358"/>
      <c r="K6" s="358"/>
      <c r="L6" s="358"/>
      <c r="M6" s="359"/>
      <c r="N6" s="359"/>
      <c r="O6" s="360"/>
    </row>
    <row r="7" spans="1:15" s="361" customFormat="1" ht="27" thickBot="1">
      <c r="A7" s="421" t="s">
        <v>458</v>
      </c>
      <c r="B7" s="422" t="s">
        <v>497</v>
      </c>
      <c r="C7" s="423" t="s">
        <v>498</v>
      </c>
      <c r="D7" s="422" t="s">
        <v>564</v>
      </c>
      <c r="E7" s="424" t="s">
        <v>499</v>
      </c>
      <c r="F7" s="618" t="s">
        <v>496</v>
      </c>
      <c r="G7" s="619"/>
      <c r="H7" s="425" t="s">
        <v>568</v>
      </c>
      <c r="I7" s="425" t="s">
        <v>569</v>
      </c>
      <c r="J7" s="425" t="s">
        <v>570</v>
      </c>
      <c r="K7" s="425" t="s">
        <v>571</v>
      </c>
      <c r="L7" s="425" t="s">
        <v>574</v>
      </c>
      <c r="M7" s="426" t="s">
        <v>588</v>
      </c>
      <c r="N7" s="426" t="s">
        <v>589</v>
      </c>
      <c r="O7" s="360"/>
    </row>
    <row r="8" spans="1:15" s="361" customFormat="1">
      <c r="A8" s="620" t="s">
        <v>572</v>
      </c>
      <c r="B8" s="362">
        <v>8</v>
      </c>
      <c r="C8" s="622">
        <v>2.8</v>
      </c>
      <c r="D8" s="622">
        <v>1</v>
      </c>
      <c r="E8" s="363">
        <v>1</v>
      </c>
      <c r="F8" s="364" t="s">
        <v>565</v>
      </c>
      <c r="G8" s="364">
        <v>1</v>
      </c>
      <c r="H8" s="623">
        <f>((B8+B9+B10+B11)*C8*D8)-((0.8*2.1*G8)+(2.2*1.1*G9))</f>
        <v>67.039999999999992</v>
      </c>
      <c r="I8" s="623">
        <f>((B8+B9+B10+B11)*C8*D8)-((0.8*2.1*G8)+(2.2*1.1*G9))</f>
        <v>67.039999999999992</v>
      </c>
      <c r="J8" s="623">
        <f>K8</f>
        <v>42.559999999999988</v>
      </c>
      <c r="K8" s="623">
        <f>I8-L8</f>
        <v>42.559999999999988</v>
      </c>
      <c r="L8" s="623">
        <f>((B8+B9+B10+B11-0.8)*0.9*D8)</f>
        <v>24.48</v>
      </c>
      <c r="M8" s="625">
        <f>B8*B10</f>
        <v>48</v>
      </c>
      <c r="N8" s="625">
        <v>0</v>
      </c>
      <c r="O8" s="360"/>
    </row>
    <row r="9" spans="1:15" s="361" customFormat="1">
      <c r="A9" s="620"/>
      <c r="B9" s="365">
        <v>8</v>
      </c>
      <c r="C9" s="622"/>
      <c r="D9" s="622"/>
      <c r="E9" s="366">
        <v>1</v>
      </c>
      <c r="F9" s="367" t="s">
        <v>573</v>
      </c>
      <c r="G9" s="367">
        <v>4</v>
      </c>
      <c r="H9" s="623"/>
      <c r="I9" s="623"/>
      <c r="J9" s="623"/>
      <c r="K9" s="623"/>
      <c r="L9" s="623"/>
      <c r="M9" s="625"/>
      <c r="N9" s="625"/>
      <c r="O9" s="360"/>
    </row>
    <row r="10" spans="1:15" s="361" customFormat="1">
      <c r="A10" s="620"/>
      <c r="B10" s="365">
        <v>6</v>
      </c>
      <c r="C10" s="622"/>
      <c r="D10" s="622"/>
      <c r="E10" s="366">
        <v>0</v>
      </c>
      <c r="F10" s="366">
        <v>0</v>
      </c>
      <c r="G10" s="366">
        <v>0</v>
      </c>
      <c r="H10" s="623"/>
      <c r="I10" s="623"/>
      <c r="J10" s="623"/>
      <c r="K10" s="623"/>
      <c r="L10" s="623"/>
      <c r="M10" s="625"/>
      <c r="N10" s="625"/>
      <c r="O10" s="360"/>
    </row>
    <row r="11" spans="1:15" s="361" customFormat="1">
      <c r="A11" s="621"/>
      <c r="B11" s="365">
        <v>6</v>
      </c>
      <c r="C11" s="622"/>
      <c r="D11" s="622"/>
      <c r="E11" s="366">
        <v>0</v>
      </c>
      <c r="F11" s="366">
        <v>0</v>
      </c>
      <c r="G11" s="366">
        <v>0</v>
      </c>
      <c r="H11" s="624"/>
      <c r="I11" s="624"/>
      <c r="J11" s="624"/>
      <c r="K11" s="624"/>
      <c r="L11" s="624"/>
      <c r="M11" s="626"/>
      <c r="N11" s="626"/>
      <c r="O11" s="360"/>
    </row>
    <row r="12" spans="1:15" s="361" customFormat="1">
      <c r="A12" s="620" t="s">
        <v>585</v>
      </c>
      <c r="B12" s="362">
        <v>8</v>
      </c>
      <c r="C12" s="622">
        <v>2.8</v>
      </c>
      <c r="D12" s="622">
        <v>1</v>
      </c>
      <c r="E12" s="363">
        <v>1</v>
      </c>
      <c r="F12" s="364" t="s">
        <v>565</v>
      </c>
      <c r="G12" s="364">
        <v>1</v>
      </c>
      <c r="H12" s="623">
        <f>((B12+B13+B14+B15)*C12*D12)-((0.8*2.1*G12)+(2.2*1.1*G13))</f>
        <v>67.039999999999992</v>
      </c>
      <c r="I12" s="623">
        <f>((B12+B13+B14+B15)*C12*D12)-((0.8*2.1*G12)+(2.2*1.1*G13))</f>
        <v>67.039999999999992</v>
      </c>
      <c r="J12" s="623">
        <f>K12</f>
        <v>42.559999999999988</v>
      </c>
      <c r="K12" s="623">
        <f>I12-L12</f>
        <v>42.559999999999988</v>
      </c>
      <c r="L12" s="623">
        <f>((B12+B13+B14+B15-0.8)*0.9*D12)</f>
        <v>24.48</v>
      </c>
      <c r="M12" s="625">
        <f>B12*B14</f>
        <v>48</v>
      </c>
      <c r="N12" s="625">
        <v>0</v>
      </c>
      <c r="O12" s="360"/>
    </row>
    <row r="13" spans="1:15" s="361" customFormat="1">
      <c r="A13" s="620"/>
      <c r="B13" s="365">
        <v>8</v>
      </c>
      <c r="C13" s="622"/>
      <c r="D13" s="622"/>
      <c r="E13" s="366">
        <v>1</v>
      </c>
      <c r="F13" s="367" t="s">
        <v>573</v>
      </c>
      <c r="G13" s="367">
        <v>4</v>
      </c>
      <c r="H13" s="623"/>
      <c r="I13" s="623"/>
      <c r="J13" s="623"/>
      <c r="K13" s="623"/>
      <c r="L13" s="623"/>
      <c r="M13" s="625"/>
      <c r="N13" s="625"/>
      <c r="O13" s="360"/>
    </row>
    <row r="14" spans="1:15" s="361" customFormat="1">
      <c r="A14" s="620"/>
      <c r="B14" s="365">
        <v>6</v>
      </c>
      <c r="C14" s="622"/>
      <c r="D14" s="622"/>
      <c r="E14" s="366">
        <v>0</v>
      </c>
      <c r="F14" s="366">
        <v>0</v>
      </c>
      <c r="G14" s="366">
        <v>0</v>
      </c>
      <c r="H14" s="623"/>
      <c r="I14" s="623"/>
      <c r="J14" s="623"/>
      <c r="K14" s="623"/>
      <c r="L14" s="623"/>
      <c r="M14" s="625"/>
      <c r="N14" s="625"/>
      <c r="O14" s="360"/>
    </row>
    <row r="15" spans="1:15" s="361" customFormat="1">
      <c r="A15" s="621"/>
      <c r="B15" s="365">
        <v>6</v>
      </c>
      <c r="C15" s="622"/>
      <c r="D15" s="622"/>
      <c r="E15" s="366">
        <v>0</v>
      </c>
      <c r="F15" s="366">
        <v>0</v>
      </c>
      <c r="G15" s="366">
        <v>0</v>
      </c>
      <c r="H15" s="624"/>
      <c r="I15" s="624"/>
      <c r="J15" s="624"/>
      <c r="K15" s="624"/>
      <c r="L15" s="624"/>
      <c r="M15" s="626"/>
      <c r="N15" s="626"/>
      <c r="O15" s="360"/>
    </row>
    <row r="16" spans="1:15" s="361" customFormat="1">
      <c r="A16" s="628" t="s">
        <v>575</v>
      </c>
      <c r="B16" s="365">
        <v>3.15</v>
      </c>
      <c r="C16" s="622">
        <v>2.8</v>
      </c>
      <c r="D16" s="629">
        <v>1</v>
      </c>
      <c r="E16" s="366">
        <v>1</v>
      </c>
      <c r="F16" s="367" t="s">
        <v>565</v>
      </c>
      <c r="G16" s="367">
        <v>1</v>
      </c>
      <c r="H16" s="623">
        <f>((B16+B17+B18+B19)*C16*D16)-((0.8*2.1*G16)+(1.5*1.1*G17))</f>
        <v>35.06</v>
      </c>
      <c r="I16" s="623">
        <f>((B16+B17+B18+B19)*C16*D16)-((0.8*2.1*G16)+(1.5*1.1*G17))</f>
        <v>35.06</v>
      </c>
      <c r="J16" s="623">
        <f>K16</f>
        <v>22.910000000000004</v>
      </c>
      <c r="K16" s="623">
        <f>I16-L16</f>
        <v>22.910000000000004</v>
      </c>
      <c r="L16" s="623">
        <f>((B16+B17+B18+B19-0.8)*0.9*D16)</f>
        <v>12.15</v>
      </c>
      <c r="M16" s="625">
        <f>B16*B18</f>
        <v>12.6</v>
      </c>
      <c r="N16" s="625">
        <v>0</v>
      </c>
      <c r="O16" s="360"/>
    </row>
    <row r="17" spans="1:15" s="361" customFormat="1">
      <c r="A17" s="620"/>
      <c r="B17" s="365">
        <v>3.15</v>
      </c>
      <c r="C17" s="622"/>
      <c r="D17" s="622"/>
      <c r="E17" s="366">
        <v>1</v>
      </c>
      <c r="F17" s="367" t="s">
        <v>576</v>
      </c>
      <c r="G17" s="367">
        <v>2</v>
      </c>
      <c r="H17" s="623"/>
      <c r="I17" s="623"/>
      <c r="J17" s="623"/>
      <c r="K17" s="623"/>
      <c r="L17" s="623"/>
      <c r="M17" s="625"/>
      <c r="N17" s="625"/>
      <c r="O17" s="360"/>
    </row>
    <row r="18" spans="1:15" s="361" customFormat="1">
      <c r="A18" s="620"/>
      <c r="B18" s="365">
        <v>4</v>
      </c>
      <c r="C18" s="622"/>
      <c r="D18" s="622"/>
      <c r="E18" s="366">
        <v>0</v>
      </c>
      <c r="F18" s="366">
        <v>0</v>
      </c>
      <c r="G18" s="366">
        <v>0</v>
      </c>
      <c r="H18" s="623"/>
      <c r="I18" s="623"/>
      <c r="J18" s="623"/>
      <c r="K18" s="623"/>
      <c r="L18" s="623"/>
      <c r="M18" s="625"/>
      <c r="N18" s="625"/>
      <c r="O18" s="360"/>
    </row>
    <row r="19" spans="1:15" s="361" customFormat="1">
      <c r="A19" s="621"/>
      <c r="B19" s="365">
        <v>4</v>
      </c>
      <c r="C19" s="622"/>
      <c r="D19" s="622"/>
      <c r="E19" s="366">
        <v>0</v>
      </c>
      <c r="F19" s="366">
        <v>0</v>
      </c>
      <c r="G19" s="366">
        <v>0</v>
      </c>
      <c r="H19" s="624"/>
      <c r="I19" s="624"/>
      <c r="J19" s="624"/>
      <c r="K19" s="624"/>
      <c r="L19" s="624"/>
      <c r="M19" s="626"/>
      <c r="N19" s="626"/>
      <c r="O19" s="360"/>
    </row>
    <row r="20" spans="1:15" s="361" customFormat="1">
      <c r="A20" s="628" t="s">
        <v>577</v>
      </c>
      <c r="B20" s="365">
        <v>3.15</v>
      </c>
      <c r="C20" s="622">
        <v>2.8</v>
      </c>
      <c r="D20" s="629">
        <v>1</v>
      </c>
      <c r="E20" s="366">
        <v>1</v>
      </c>
      <c r="F20" s="367" t="s">
        <v>565</v>
      </c>
      <c r="G20" s="367">
        <v>2</v>
      </c>
      <c r="H20" s="623">
        <f>((B20+B21+B22+B23)*C20*D20)-((0.8*2.1*G20)+(2*1.1*G21)+(1.5*1.1*G22))</f>
        <v>32.83</v>
      </c>
      <c r="I20" s="623">
        <f>((B20+B21+B22+B23)*C20*D20)-((0.8*2.1*G20)+(2*1.1*G21)+(1.5*1.1*G22))</f>
        <v>32.83</v>
      </c>
      <c r="J20" s="623">
        <f>K20</f>
        <v>0</v>
      </c>
      <c r="K20" s="623">
        <v>0</v>
      </c>
      <c r="L20" s="623">
        <f>I20</f>
        <v>32.83</v>
      </c>
      <c r="M20" s="625">
        <f>B20*B22</f>
        <v>12.6</v>
      </c>
      <c r="N20" s="625">
        <v>0</v>
      </c>
      <c r="O20" s="360"/>
    </row>
    <row r="21" spans="1:15" s="361" customFormat="1">
      <c r="A21" s="620"/>
      <c r="B21" s="365">
        <v>3.15</v>
      </c>
      <c r="C21" s="622"/>
      <c r="D21" s="622"/>
      <c r="E21" s="366">
        <v>1</v>
      </c>
      <c r="F21" s="367" t="s">
        <v>578</v>
      </c>
      <c r="G21" s="367">
        <v>1</v>
      </c>
      <c r="H21" s="623"/>
      <c r="I21" s="623"/>
      <c r="J21" s="623"/>
      <c r="K21" s="623"/>
      <c r="L21" s="623"/>
      <c r="M21" s="625"/>
      <c r="N21" s="625"/>
      <c r="O21" s="360"/>
    </row>
    <row r="22" spans="1:15" s="361" customFormat="1">
      <c r="A22" s="620"/>
      <c r="B22" s="365">
        <v>4</v>
      </c>
      <c r="C22" s="622"/>
      <c r="D22" s="622"/>
      <c r="E22" s="366">
        <v>1</v>
      </c>
      <c r="F22" s="367" t="s">
        <v>576</v>
      </c>
      <c r="G22" s="367">
        <v>1</v>
      </c>
      <c r="H22" s="623"/>
      <c r="I22" s="623"/>
      <c r="J22" s="623"/>
      <c r="K22" s="623"/>
      <c r="L22" s="623"/>
      <c r="M22" s="625"/>
      <c r="N22" s="625"/>
      <c r="O22" s="360"/>
    </row>
    <row r="23" spans="1:15" s="361" customFormat="1">
      <c r="A23" s="621"/>
      <c r="B23" s="365">
        <v>4</v>
      </c>
      <c r="C23" s="622"/>
      <c r="D23" s="622"/>
      <c r="E23" s="366">
        <v>0</v>
      </c>
      <c r="F23" s="366">
        <v>0</v>
      </c>
      <c r="G23" s="366">
        <v>0</v>
      </c>
      <c r="H23" s="624"/>
      <c r="I23" s="624"/>
      <c r="J23" s="624"/>
      <c r="K23" s="624"/>
      <c r="L23" s="624"/>
      <c r="M23" s="626"/>
      <c r="N23" s="626"/>
      <c r="O23" s="360"/>
    </row>
    <row r="24" spans="1:15" s="361" customFormat="1">
      <c r="A24" s="628" t="s">
        <v>579</v>
      </c>
      <c r="B24" s="365">
        <v>2.7</v>
      </c>
      <c r="C24" s="622">
        <v>2.4</v>
      </c>
      <c r="D24" s="629">
        <v>1</v>
      </c>
      <c r="E24" s="366">
        <v>1</v>
      </c>
      <c r="F24" s="367" t="s">
        <v>565</v>
      </c>
      <c r="G24" s="367">
        <v>1</v>
      </c>
      <c r="H24" s="623">
        <f>((B24+B25+B26+B27)*C24*D24)-((0.8*2.1*G24)+(1*0.4*G25))</f>
        <v>18.079999999999998</v>
      </c>
      <c r="I24" s="623">
        <f>((B24+B25+B26+B27)*C24*D24)-((0.8*2.1*G24)+(1*0.4*G25))</f>
        <v>18.079999999999998</v>
      </c>
      <c r="J24" s="623">
        <f>K24</f>
        <v>3.8399999999999981</v>
      </c>
      <c r="K24" s="623">
        <f>I24-L24</f>
        <v>3.8399999999999981</v>
      </c>
      <c r="L24" s="623">
        <f>((B24+B25+B26+B27-0.8)*1.9)-(1*0.2)</f>
        <v>14.24</v>
      </c>
      <c r="M24" s="625">
        <f>B24*B26</f>
        <v>4.0500000000000007</v>
      </c>
      <c r="N24" s="625">
        <v>0</v>
      </c>
      <c r="O24" s="360"/>
    </row>
    <row r="25" spans="1:15" s="361" customFormat="1">
      <c r="A25" s="620"/>
      <c r="B25" s="365">
        <v>2.7</v>
      </c>
      <c r="C25" s="622"/>
      <c r="D25" s="622"/>
      <c r="E25" s="366">
        <v>1</v>
      </c>
      <c r="F25" s="367" t="s">
        <v>580</v>
      </c>
      <c r="G25" s="367">
        <v>1</v>
      </c>
      <c r="H25" s="623"/>
      <c r="I25" s="623"/>
      <c r="J25" s="623"/>
      <c r="K25" s="623"/>
      <c r="L25" s="623"/>
      <c r="M25" s="625"/>
      <c r="N25" s="625"/>
      <c r="O25" s="360"/>
    </row>
    <row r="26" spans="1:15" s="361" customFormat="1">
      <c r="A26" s="620"/>
      <c r="B26" s="365">
        <v>1.5</v>
      </c>
      <c r="C26" s="622"/>
      <c r="D26" s="622"/>
      <c r="E26" s="366">
        <v>0</v>
      </c>
      <c r="F26" s="367">
        <v>0</v>
      </c>
      <c r="G26" s="367">
        <v>0</v>
      </c>
      <c r="H26" s="623"/>
      <c r="I26" s="623"/>
      <c r="J26" s="623"/>
      <c r="K26" s="623"/>
      <c r="L26" s="623"/>
      <c r="M26" s="625"/>
      <c r="N26" s="625"/>
      <c r="O26" s="360"/>
    </row>
    <row r="27" spans="1:15" s="361" customFormat="1">
      <c r="A27" s="621"/>
      <c r="B27" s="365">
        <v>1.5</v>
      </c>
      <c r="C27" s="622"/>
      <c r="D27" s="622"/>
      <c r="E27" s="366">
        <v>0</v>
      </c>
      <c r="F27" s="366">
        <v>0</v>
      </c>
      <c r="G27" s="366">
        <v>0</v>
      </c>
      <c r="H27" s="624"/>
      <c r="I27" s="624"/>
      <c r="J27" s="624"/>
      <c r="K27" s="624"/>
      <c r="L27" s="624"/>
      <c r="M27" s="626"/>
      <c r="N27" s="626"/>
      <c r="O27" s="360"/>
    </row>
    <row r="28" spans="1:15" s="361" customFormat="1">
      <c r="A28" s="628" t="s">
        <v>581</v>
      </c>
      <c r="B28" s="365">
        <v>2.7</v>
      </c>
      <c r="C28" s="622">
        <v>2.4</v>
      </c>
      <c r="D28" s="629">
        <v>1</v>
      </c>
      <c r="E28" s="366">
        <v>1</v>
      </c>
      <c r="F28" s="367" t="s">
        <v>565</v>
      </c>
      <c r="G28" s="367">
        <v>1</v>
      </c>
      <c r="H28" s="623">
        <f>((B28+B29+B30+B31)*C28*D28)-((0.8*2.1*G28)+(1*0.4*G29))</f>
        <v>18.079999999999998</v>
      </c>
      <c r="I28" s="623">
        <f>((B28+B29+B30+B31)*C28*D28)-((0.8*2.1*G28)+(1*0.4*G29))</f>
        <v>18.079999999999998</v>
      </c>
      <c r="J28" s="623">
        <f>K28</f>
        <v>3.8399999999999981</v>
      </c>
      <c r="K28" s="623">
        <f>I28-L28</f>
        <v>3.8399999999999981</v>
      </c>
      <c r="L28" s="623">
        <f>((B28+B29+B30+B31-0.8)*1.9)-(1*0.2)</f>
        <v>14.24</v>
      </c>
      <c r="M28" s="625">
        <f>B28*B30</f>
        <v>4.0500000000000007</v>
      </c>
      <c r="N28" s="625">
        <v>0</v>
      </c>
      <c r="O28" s="360"/>
    </row>
    <row r="29" spans="1:15" s="361" customFormat="1">
      <c r="A29" s="620"/>
      <c r="B29" s="365">
        <v>2.7</v>
      </c>
      <c r="C29" s="622"/>
      <c r="D29" s="622"/>
      <c r="E29" s="366">
        <v>1</v>
      </c>
      <c r="F29" s="367" t="s">
        <v>580</v>
      </c>
      <c r="G29" s="367">
        <v>1</v>
      </c>
      <c r="H29" s="623"/>
      <c r="I29" s="623"/>
      <c r="J29" s="623"/>
      <c r="K29" s="623"/>
      <c r="L29" s="623"/>
      <c r="M29" s="625"/>
      <c r="N29" s="625"/>
      <c r="O29" s="360"/>
    </row>
    <row r="30" spans="1:15" s="361" customFormat="1">
      <c r="A30" s="620"/>
      <c r="B30" s="365">
        <v>1.5</v>
      </c>
      <c r="C30" s="622"/>
      <c r="D30" s="622"/>
      <c r="E30" s="366">
        <v>0</v>
      </c>
      <c r="F30" s="367">
        <v>0</v>
      </c>
      <c r="G30" s="367">
        <v>0</v>
      </c>
      <c r="H30" s="623"/>
      <c r="I30" s="623"/>
      <c r="J30" s="623"/>
      <c r="K30" s="623"/>
      <c r="L30" s="623"/>
      <c r="M30" s="625"/>
      <c r="N30" s="625"/>
      <c r="O30" s="360"/>
    </row>
    <row r="31" spans="1:15" s="361" customFormat="1">
      <c r="A31" s="621"/>
      <c r="B31" s="365">
        <v>1.5</v>
      </c>
      <c r="C31" s="622"/>
      <c r="D31" s="622"/>
      <c r="E31" s="366">
        <v>0</v>
      </c>
      <c r="F31" s="366">
        <v>0</v>
      </c>
      <c r="G31" s="366">
        <v>0</v>
      </c>
      <c r="H31" s="624"/>
      <c r="I31" s="624"/>
      <c r="J31" s="624"/>
      <c r="K31" s="624"/>
      <c r="L31" s="624"/>
      <c r="M31" s="626"/>
      <c r="N31" s="626"/>
      <c r="O31" s="360"/>
    </row>
    <row r="32" spans="1:15" s="361" customFormat="1">
      <c r="A32" s="628" t="s">
        <v>582</v>
      </c>
      <c r="B32" s="365">
        <v>3.15</v>
      </c>
      <c r="C32" s="622">
        <v>2.8</v>
      </c>
      <c r="D32" s="629">
        <v>1</v>
      </c>
      <c r="E32" s="366">
        <v>1</v>
      </c>
      <c r="F32" s="367" t="s">
        <v>565</v>
      </c>
      <c r="G32" s="367">
        <v>1</v>
      </c>
      <c r="H32" s="623">
        <f t="shared" ref="H32" si="0">((B32+B33+B34)*C32*D32)-((0.8*2.1*G32)+(1*0.4*G33))</f>
        <v>13.619999999999997</v>
      </c>
      <c r="I32" s="623">
        <f>((B32+B33+B34)*C32*D32)-((0.8*2.1*G32)+(1*0.4*G33))</f>
        <v>13.619999999999997</v>
      </c>
      <c r="J32" s="629">
        <f>K32</f>
        <v>4.6149999999999984</v>
      </c>
      <c r="K32" s="629">
        <f>I32-L32</f>
        <v>4.6149999999999984</v>
      </c>
      <c r="L32" s="634">
        <f>((B32+B33+B34-0.8)*1.9)-(1*0.2*2)</f>
        <v>9.004999999999999</v>
      </c>
      <c r="M32" s="636">
        <f>B32*B34</f>
        <v>4.0949999999999998</v>
      </c>
      <c r="N32" s="636">
        <v>0</v>
      </c>
      <c r="O32" s="360"/>
    </row>
    <row r="33" spans="1:15" s="361" customFormat="1">
      <c r="A33" s="620"/>
      <c r="B33" s="365">
        <v>1.3</v>
      </c>
      <c r="C33" s="622"/>
      <c r="D33" s="622"/>
      <c r="E33" s="366">
        <v>1</v>
      </c>
      <c r="F33" s="367" t="s">
        <v>583</v>
      </c>
      <c r="G33" s="367">
        <v>2</v>
      </c>
      <c r="H33" s="623"/>
      <c r="I33" s="623"/>
      <c r="J33" s="622"/>
      <c r="K33" s="622"/>
      <c r="L33" s="635"/>
      <c r="M33" s="625"/>
      <c r="N33" s="625"/>
      <c r="O33" s="360"/>
    </row>
    <row r="34" spans="1:15" s="361" customFormat="1">
      <c r="A34" s="620"/>
      <c r="B34" s="365">
        <v>1.3</v>
      </c>
      <c r="C34" s="622"/>
      <c r="D34" s="622"/>
      <c r="E34" s="366">
        <v>0</v>
      </c>
      <c r="F34" s="367">
        <v>0</v>
      </c>
      <c r="G34" s="367">
        <v>0</v>
      </c>
      <c r="H34" s="623"/>
      <c r="I34" s="623"/>
      <c r="J34" s="622"/>
      <c r="K34" s="622"/>
      <c r="L34" s="635"/>
      <c r="M34" s="625"/>
      <c r="N34" s="625"/>
      <c r="O34" s="360"/>
    </row>
    <row r="35" spans="1:15" s="361" customFormat="1">
      <c r="A35" s="628" t="s">
        <v>584</v>
      </c>
      <c r="B35" s="365">
        <v>3.95</v>
      </c>
      <c r="C35" s="622">
        <v>2.8</v>
      </c>
      <c r="D35" s="629">
        <v>1</v>
      </c>
      <c r="E35" s="366">
        <v>1</v>
      </c>
      <c r="F35" s="367" t="s">
        <v>565</v>
      </c>
      <c r="G35" s="367">
        <v>6</v>
      </c>
      <c r="H35" s="623">
        <f t="shared" ref="H35" si="1">(((B35+B36+B37)*C35)+(B38*C35*D38))-((0.8*2.1*G35)+(1.5*1.1*G36))</f>
        <v>44.999999999999993</v>
      </c>
      <c r="I35" s="623">
        <f>(((B35+B36+B37)*C35)+(B38*C35*D38))-((0.8*2.1*G35)+(1.5*1.1*G36))</f>
        <v>44.999999999999993</v>
      </c>
      <c r="J35" s="623">
        <f>K35</f>
        <v>30.554999999999993</v>
      </c>
      <c r="K35" s="623">
        <f>I35-L35</f>
        <v>30.554999999999993</v>
      </c>
      <c r="L35" s="623">
        <f>(((B35+B36+B37)*0.9)+(B38*0.9*D38))-(0.8*0.9*G35)</f>
        <v>14.445</v>
      </c>
      <c r="M35" s="625">
        <v>0</v>
      </c>
      <c r="N35" s="625">
        <v>52.12</v>
      </c>
      <c r="O35" s="360"/>
    </row>
    <row r="36" spans="1:15" s="361" customFormat="1">
      <c r="A36" s="620"/>
      <c r="B36" s="365">
        <v>3.95</v>
      </c>
      <c r="C36" s="622"/>
      <c r="D36" s="622"/>
      <c r="E36" s="366">
        <v>1</v>
      </c>
      <c r="F36" s="367" t="s">
        <v>576</v>
      </c>
      <c r="G36" s="367">
        <v>2</v>
      </c>
      <c r="H36" s="623"/>
      <c r="I36" s="623"/>
      <c r="J36" s="623"/>
      <c r="K36" s="623"/>
      <c r="L36" s="623"/>
      <c r="M36" s="625"/>
      <c r="N36" s="625"/>
      <c r="O36" s="360"/>
    </row>
    <row r="37" spans="1:15" s="361" customFormat="1">
      <c r="A37" s="620"/>
      <c r="B37" s="365">
        <v>9.75</v>
      </c>
      <c r="C37" s="622"/>
      <c r="D37" s="622"/>
      <c r="E37" s="366">
        <v>0</v>
      </c>
      <c r="F37" s="367">
        <v>0</v>
      </c>
      <c r="G37" s="367">
        <v>0</v>
      </c>
      <c r="H37" s="623"/>
      <c r="I37" s="623"/>
      <c r="J37" s="623"/>
      <c r="K37" s="623"/>
      <c r="L37" s="623"/>
      <c r="M37" s="625"/>
      <c r="N37" s="625"/>
      <c r="O37" s="360"/>
    </row>
    <row r="38" spans="1:15" s="361" customFormat="1">
      <c r="A38" s="621"/>
      <c r="B38" s="365">
        <v>0.2</v>
      </c>
      <c r="C38" s="622"/>
      <c r="D38" s="369">
        <v>16</v>
      </c>
      <c r="E38" s="366">
        <v>0</v>
      </c>
      <c r="F38" s="366">
        <v>0</v>
      </c>
      <c r="G38" s="366">
        <v>0</v>
      </c>
      <c r="H38" s="624"/>
      <c r="I38" s="624"/>
      <c r="J38" s="624"/>
      <c r="K38" s="624"/>
      <c r="L38" s="624"/>
      <c r="M38" s="626"/>
      <c r="N38" s="626"/>
      <c r="O38" s="360"/>
    </row>
    <row r="39" spans="1:15" s="361" customFormat="1">
      <c r="A39" s="620" t="s">
        <v>566</v>
      </c>
      <c r="B39" s="362">
        <v>8.15</v>
      </c>
      <c r="C39" s="622">
        <v>3</v>
      </c>
      <c r="D39" s="368">
        <v>4</v>
      </c>
      <c r="E39" s="363">
        <v>1</v>
      </c>
      <c r="F39" s="364" t="s">
        <v>576</v>
      </c>
      <c r="G39" s="364">
        <v>2</v>
      </c>
      <c r="H39" s="623">
        <f>(((B39*D39)+(B40*D40)+(B41*D41)+(B42*D42))*C39) - ((1.5*1.1*G39)+(2.2*1.1*G40))</f>
        <v>145.34</v>
      </c>
      <c r="I39" s="623">
        <f>(((B39*D39)+(B40*D40)+(B41*D41)+(B42*D42))*C39) - ((1.5*1.1*G39)+(2.2*1.1*G40))</f>
        <v>145.34</v>
      </c>
      <c r="J39" s="623">
        <f>K39</f>
        <v>89.34</v>
      </c>
      <c r="K39" s="623">
        <f>I39-L39</f>
        <v>89.34</v>
      </c>
      <c r="L39" s="623">
        <f>(((B39*D39)+(B40*D40)+(B41*D41)+(B42*D42))*1)</f>
        <v>56</v>
      </c>
      <c r="M39" s="625">
        <v>0</v>
      </c>
      <c r="N39" s="625">
        <v>0</v>
      </c>
      <c r="O39" s="360"/>
    </row>
    <row r="40" spans="1:15" s="361" customFormat="1">
      <c r="A40" s="620"/>
      <c r="B40" s="365">
        <v>6.3</v>
      </c>
      <c r="C40" s="622"/>
      <c r="D40" s="368">
        <v>2</v>
      </c>
      <c r="E40" s="366">
        <v>1</v>
      </c>
      <c r="F40" s="367" t="s">
        <v>573</v>
      </c>
      <c r="G40" s="367">
        <v>8</v>
      </c>
      <c r="H40" s="623"/>
      <c r="I40" s="623"/>
      <c r="J40" s="623"/>
      <c r="K40" s="623"/>
      <c r="L40" s="623"/>
      <c r="M40" s="625"/>
      <c r="N40" s="625"/>
      <c r="O40" s="360"/>
    </row>
    <row r="41" spans="1:15" s="361" customFormat="1">
      <c r="A41" s="620"/>
      <c r="B41" s="365">
        <v>1.95</v>
      </c>
      <c r="C41" s="622"/>
      <c r="D41" s="368">
        <v>2</v>
      </c>
      <c r="E41" s="366">
        <v>0</v>
      </c>
      <c r="F41" s="366">
        <v>0</v>
      </c>
      <c r="G41" s="366">
        <v>0</v>
      </c>
      <c r="H41" s="623"/>
      <c r="I41" s="623"/>
      <c r="J41" s="623"/>
      <c r="K41" s="623"/>
      <c r="L41" s="623"/>
      <c r="M41" s="625"/>
      <c r="N41" s="625"/>
      <c r="O41" s="360"/>
    </row>
    <row r="42" spans="1:15" s="361" customFormat="1">
      <c r="A42" s="621"/>
      <c r="B42" s="365">
        <v>3.45</v>
      </c>
      <c r="C42" s="622"/>
      <c r="D42" s="368">
        <v>2</v>
      </c>
      <c r="E42" s="366">
        <v>0</v>
      </c>
      <c r="F42" s="366">
        <v>0</v>
      </c>
      <c r="G42" s="366">
        <v>0</v>
      </c>
      <c r="H42" s="624"/>
      <c r="I42" s="624"/>
      <c r="J42" s="624"/>
      <c r="K42" s="624"/>
      <c r="L42" s="624"/>
      <c r="M42" s="626"/>
      <c r="N42" s="626"/>
      <c r="O42" s="360"/>
    </row>
    <row r="43" spans="1:15" s="361" customFormat="1">
      <c r="A43" s="628" t="s">
        <v>607</v>
      </c>
      <c r="B43" s="365">
        <v>3.15</v>
      </c>
      <c r="C43" s="622">
        <v>2.2999999999999998</v>
      </c>
      <c r="D43" s="629">
        <v>1</v>
      </c>
      <c r="E43" s="366">
        <v>1</v>
      </c>
      <c r="F43" s="367" t="s">
        <v>586</v>
      </c>
      <c r="G43" s="367">
        <v>2</v>
      </c>
      <c r="H43" s="623">
        <f>((B43+B44+B45+B46)*C43*D43)-((1.3*1.95*G43)+(0.4*0.2*G44))</f>
        <v>14.319999999999997</v>
      </c>
      <c r="I43" s="623">
        <f>H43</f>
        <v>14.319999999999997</v>
      </c>
      <c r="J43" s="623">
        <f>I43</f>
        <v>14.319999999999997</v>
      </c>
      <c r="K43" s="623">
        <f>J43</f>
        <v>14.319999999999997</v>
      </c>
      <c r="L43" s="623">
        <v>0</v>
      </c>
      <c r="M43" s="625">
        <v>0</v>
      </c>
      <c r="N43" s="625">
        <v>0</v>
      </c>
      <c r="O43" s="360"/>
    </row>
    <row r="44" spans="1:15" s="361" customFormat="1">
      <c r="A44" s="620"/>
      <c r="B44" s="365">
        <v>3.15</v>
      </c>
      <c r="C44" s="622"/>
      <c r="D44" s="622"/>
      <c r="E44" s="366">
        <v>1</v>
      </c>
      <c r="F44" s="367" t="s">
        <v>587</v>
      </c>
      <c r="G44" s="367">
        <v>2</v>
      </c>
      <c r="H44" s="623"/>
      <c r="I44" s="623"/>
      <c r="J44" s="623"/>
      <c r="K44" s="623"/>
      <c r="L44" s="623"/>
      <c r="M44" s="625"/>
      <c r="N44" s="625"/>
      <c r="O44" s="360"/>
    </row>
    <row r="45" spans="1:15" s="361" customFormat="1">
      <c r="A45" s="620"/>
      <c r="B45" s="365">
        <v>1.1000000000000001</v>
      </c>
      <c r="C45" s="622"/>
      <c r="D45" s="622"/>
      <c r="E45" s="366">
        <v>0</v>
      </c>
      <c r="F45" s="367">
        <v>0</v>
      </c>
      <c r="G45" s="367">
        <v>0</v>
      </c>
      <c r="H45" s="623"/>
      <c r="I45" s="623"/>
      <c r="J45" s="623"/>
      <c r="K45" s="623"/>
      <c r="L45" s="623"/>
      <c r="M45" s="625"/>
      <c r="N45" s="625"/>
      <c r="O45" s="360"/>
    </row>
    <row r="46" spans="1:15" s="361" customFormat="1">
      <c r="A46" s="621"/>
      <c r="B46" s="365">
        <v>1.1000000000000001</v>
      </c>
      <c r="C46" s="622"/>
      <c r="D46" s="622"/>
      <c r="E46" s="366">
        <v>0</v>
      </c>
      <c r="F46" s="366">
        <v>0</v>
      </c>
      <c r="G46" s="366">
        <v>0</v>
      </c>
      <c r="H46" s="624"/>
      <c r="I46" s="624"/>
      <c r="J46" s="624"/>
      <c r="K46" s="624"/>
      <c r="L46" s="624"/>
      <c r="M46" s="626"/>
      <c r="N46" s="626"/>
      <c r="O46" s="360"/>
    </row>
    <row r="47" spans="1:15" s="361" customFormat="1">
      <c r="A47" s="628" t="s">
        <v>608</v>
      </c>
      <c r="B47" s="365">
        <v>1.35</v>
      </c>
      <c r="C47" s="622">
        <v>2.1</v>
      </c>
      <c r="D47" s="629">
        <v>4</v>
      </c>
      <c r="E47" s="427">
        <v>1</v>
      </c>
      <c r="F47" s="367" t="s">
        <v>586</v>
      </c>
      <c r="G47" s="367">
        <v>2</v>
      </c>
      <c r="H47" s="623">
        <f>((B47+B48)*C47*D47)-((1.3*1.95*G47)+(0.4*0.2*G48))</f>
        <v>14.09</v>
      </c>
      <c r="I47" s="623">
        <f>H47</f>
        <v>14.09</v>
      </c>
      <c r="J47" s="623">
        <f>I47</f>
        <v>14.09</v>
      </c>
      <c r="K47" s="623">
        <f>J47</f>
        <v>14.09</v>
      </c>
      <c r="L47" s="623">
        <v>0</v>
      </c>
      <c r="M47" s="625">
        <f>B47*B48*2</f>
        <v>2.5649999999999999</v>
      </c>
      <c r="N47" s="625">
        <v>0</v>
      </c>
      <c r="O47" s="360"/>
    </row>
    <row r="48" spans="1:15" s="361" customFormat="1">
      <c r="A48" s="620"/>
      <c r="B48" s="365">
        <v>0.95</v>
      </c>
      <c r="C48" s="622"/>
      <c r="D48" s="622"/>
      <c r="E48" s="366">
        <v>1</v>
      </c>
      <c r="F48" s="367" t="s">
        <v>587</v>
      </c>
      <c r="G48" s="367">
        <v>2</v>
      </c>
      <c r="H48" s="623"/>
      <c r="I48" s="623"/>
      <c r="J48" s="623"/>
      <c r="K48" s="623"/>
      <c r="L48" s="623"/>
      <c r="M48" s="625"/>
      <c r="N48" s="625"/>
      <c r="O48" s="360"/>
    </row>
    <row r="49" spans="1:15" s="361" customFormat="1" ht="26.4">
      <c r="A49" s="442" t="s">
        <v>604</v>
      </c>
      <c r="B49" s="420">
        <f>3.15*2</f>
        <v>6.3</v>
      </c>
      <c r="C49" s="420">
        <v>1.5</v>
      </c>
      <c r="D49" s="420">
        <v>2</v>
      </c>
      <c r="E49" s="419">
        <v>0</v>
      </c>
      <c r="F49" s="419">
        <v>0</v>
      </c>
      <c r="G49" s="419">
        <v>0</v>
      </c>
      <c r="H49" s="420">
        <f>B49/2*C49*D49*2</f>
        <v>18.899999999999999</v>
      </c>
      <c r="I49" s="420">
        <f t="shared" ref="I49:K50" si="2">H49</f>
        <v>18.899999999999999</v>
      </c>
      <c r="J49" s="420">
        <f t="shared" si="2"/>
        <v>18.899999999999999</v>
      </c>
      <c r="K49" s="420">
        <f t="shared" si="2"/>
        <v>18.899999999999999</v>
      </c>
      <c r="L49" s="420">
        <v>0</v>
      </c>
      <c r="M49" s="420">
        <v>0</v>
      </c>
      <c r="N49" s="420">
        <v>0</v>
      </c>
      <c r="O49" s="360"/>
    </row>
    <row r="50" spans="1:15" s="361" customFormat="1" ht="27" thickBot="1">
      <c r="A50" s="442" t="s">
        <v>605</v>
      </c>
      <c r="B50" s="420">
        <v>10.199999999999999</v>
      </c>
      <c r="C50" s="420">
        <v>2.2000000000000002</v>
      </c>
      <c r="D50" s="420">
        <v>2</v>
      </c>
      <c r="E50" s="419">
        <v>0</v>
      </c>
      <c r="F50" s="419">
        <v>0</v>
      </c>
      <c r="G50" s="419">
        <v>0</v>
      </c>
      <c r="H50" s="420">
        <f>B50/2*C50*D50*2</f>
        <v>44.88</v>
      </c>
      <c r="I50" s="420">
        <f t="shared" si="2"/>
        <v>44.88</v>
      </c>
      <c r="J50" s="420">
        <f t="shared" si="2"/>
        <v>44.88</v>
      </c>
      <c r="K50" s="420">
        <f t="shared" si="2"/>
        <v>44.88</v>
      </c>
      <c r="L50" s="420">
        <v>0</v>
      </c>
      <c r="M50" s="420">
        <v>0</v>
      </c>
      <c r="N50" s="420">
        <v>0</v>
      </c>
      <c r="O50" s="360"/>
    </row>
    <row r="51" spans="1:15" s="361" customFormat="1">
      <c r="A51" s="631" t="s">
        <v>567</v>
      </c>
      <c r="B51" s="632"/>
      <c r="C51" s="632"/>
      <c r="D51" s="632"/>
      <c r="E51" s="632"/>
      <c r="F51" s="632"/>
      <c r="G51" s="633"/>
      <c r="H51" s="370">
        <f t="shared" ref="H51:N51" si="3">SUM(H8:H50)</f>
        <v>534.27999999999986</v>
      </c>
      <c r="I51" s="370">
        <f t="shared" si="3"/>
        <v>534.27999999999986</v>
      </c>
      <c r="J51" s="370">
        <f t="shared" si="3"/>
        <v>332.40999999999991</v>
      </c>
      <c r="K51" s="370">
        <f t="shared" si="3"/>
        <v>332.40999999999991</v>
      </c>
      <c r="L51" s="370">
        <f t="shared" si="3"/>
        <v>201.86999999999998</v>
      </c>
      <c r="M51" s="370">
        <f t="shared" si="3"/>
        <v>135.95999999999998</v>
      </c>
      <c r="N51" s="370">
        <f t="shared" si="3"/>
        <v>52.12</v>
      </c>
      <c r="O51" s="360"/>
    </row>
    <row r="52" spans="1:15" s="361" customFormat="1" ht="15" thickBot="1">
      <c r="A52" s="434"/>
      <c r="B52" s="435"/>
      <c r="C52" s="435"/>
      <c r="D52" s="435"/>
      <c r="E52" s="435"/>
      <c r="F52" s="435"/>
      <c r="G52" s="435"/>
      <c r="H52" s="436"/>
      <c r="I52" s="436"/>
      <c r="J52" s="436"/>
      <c r="K52" s="436"/>
      <c r="L52" s="436"/>
      <c r="M52" s="360"/>
      <c r="N52" s="360"/>
    </row>
    <row r="53" spans="1:15" s="361" customFormat="1" ht="15" thickBot="1">
      <c r="A53" s="615" t="s">
        <v>602</v>
      </c>
      <c r="B53" s="616"/>
      <c r="C53" s="616"/>
      <c r="D53" s="617"/>
      <c r="E53" s="358"/>
      <c r="F53" s="358"/>
      <c r="G53" s="358"/>
      <c r="H53" s="358"/>
      <c r="I53" s="358"/>
      <c r="J53" s="358"/>
      <c r="K53" s="358"/>
      <c r="L53" s="358"/>
      <c r="M53" s="359"/>
      <c r="N53" s="359"/>
      <c r="O53" s="360"/>
    </row>
    <row r="54" spans="1:15" s="361" customFormat="1" ht="26.4">
      <c r="A54" s="437" t="s">
        <v>458</v>
      </c>
      <c r="B54" s="438" t="s">
        <v>497</v>
      </c>
      <c r="C54" s="439" t="s">
        <v>603</v>
      </c>
      <c r="D54" s="438" t="s">
        <v>564</v>
      </c>
      <c r="E54" s="438" t="s">
        <v>499</v>
      </c>
      <c r="F54" s="637" t="s">
        <v>496</v>
      </c>
      <c r="G54" s="637"/>
      <c r="H54" s="440" t="s">
        <v>599</v>
      </c>
      <c r="I54" s="432"/>
      <c r="J54" s="432"/>
      <c r="K54" s="432"/>
      <c r="L54" s="432"/>
      <c r="M54" s="432"/>
      <c r="N54" s="432"/>
      <c r="O54" s="360"/>
    </row>
    <row r="55" spans="1:15" s="361" customFormat="1">
      <c r="A55" s="638" t="s">
        <v>572</v>
      </c>
      <c r="B55" s="420">
        <v>8</v>
      </c>
      <c r="C55" s="639">
        <v>2.5</v>
      </c>
      <c r="D55" s="639">
        <v>1</v>
      </c>
      <c r="E55" s="419">
        <v>1</v>
      </c>
      <c r="F55" s="419" t="s">
        <v>565</v>
      </c>
      <c r="G55" s="419">
        <v>1</v>
      </c>
      <c r="H55" s="630">
        <f>((B55+B56+B57+B58)*C55*D55)-((0.8*2.1*G55)+(2.2*1.1*G56))</f>
        <v>58.64</v>
      </c>
      <c r="I55" s="627"/>
      <c r="J55" s="627"/>
      <c r="K55" s="627"/>
      <c r="L55" s="627"/>
      <c r="M55" s="627"/>
      <c r="N55" s="627"/>
      <c r="O55" s="360"/>
    </row>
    <row r="56" spans="1:15" s="361" customFormat="1">
      <c r="A56" s="638"/>
      <c r="B56" s="420">
        <v>8</v>
      </c>
      <c r="C56" s="639"/>
      <c r="D56" s="639"/>
      <c r="E56" s="419">
        <v>1</v>
      </c>
      <c r="F56" s="419" t="s">
        <v>573</v>
      </c>
      <c r="G56" s="419">
        <v>4</v>
      </c>
      <c r="H56" s="630"/>
      <c r="I56" s="627"/>
      <c r="J56" s="627"/>
      <c r="K56" s="627"/>
      <c r="L56" s="627"/>
      <c r="M56" s="627"/>
      <c r="N56" s="627"/>
      <c r="O56" s="360"/>
    </row>
    <row r="57" spans="1:15" s="361" customFormat="1">
      <c r="A57" s="638"/>
      <c r="B57" s="420">
        <v>6</v>
      </c>
      <c r="C57" s="639"/>
      <c r="D57" s="639"/>
      <c r="E57" s="419">
        <v>0</v>
      </c>
      <c r="F57" s="419">
        <v>0</v>
      </c>
      <c r="G57" s="419">
        <v>0</v>
      </c>
      <c r="H57" s="630"/>
      <c r="I57" s="627"/>
      <c r="J57" s="627"/>
      <c r="K57" s="627"/>
      <c r="L57" s="627"/>
      <c r="M57" s="627"/>
      <c r="N57" s="627"/>
      <c r="O57" s="360"/>
    </row>
    <row r="58" spans="1:15" s="361" customFormat="1">
      <c r="A58" s="638"/>
      <c r="B58" s="420">
        <v>6</v>
      </c>
      <c r="C58" s="639"/>
      <c r="D58" s="639"/>
      <c r="E58" s="419">
        <v>0</v>
      </c>
      <c r="F58" s="419">
        <v>0</v>
      </c>
      <c r="G58" s="419">
        <v>0</v>
      </c>
      <c r="H58" s="630"/>
      <c r="I58" s="627"/>
      <c r="J58" s="627"/>
      <c r="K58" s="627"/>
      <c r="L58" s="627"/>
      <c r="M58" s="627"/>
      <c r="N58" s="627"/>
      <c r="O58" s="360"/>
    </row>
    <row r="59" spans="1:15" s="361" customFormat="1">
      <c r="A59" s="638" t="s">
        <v>585</v>
      </c>
      <c r="B59" s="420">
        <v>8</v>
      </c>
      <c r="C59" s="639">
        <v>2.5</v>
      </c>
      <c r="D59" s="639">
        <v>1</v>
      </c>
      <c r="E59" s="419">
        <v>1</v>
      </c>
      <c r="F59" s="419" t="s">
        <v>565</v>
      </c>
      <c r="G59" s="419">
        <v>1</v>
      </c>
      <c r="H59" s="630">
        <f>((B59+B60+B61+B62)*C59*D59)-((0.8*2.1*G59)+(2.2*1.1*G60))</f>
        <v>58.64</v>
      </c>
      <c r="I59" s="627"/>
      <c r="J59" s="627"/>
      <c r="K59" s="627"/>
      <c r="L59" s="627"/>
      <c r="M59" s="627"/>
      <c r="N59" s="627"/>
      <c r="O59" s="360"/>
    </row>
    <row r="60" spans="1:15" s="361" customFormat="1">
      <c r="A60" s="638"/>
      <c r="B60" s="420">
        <v>8</v>
      </c>
      <c r="C60" s="639"/>
      <c r="D60" s="639"/>
      <c r="E60" s="419">
        <v>1</v>
      </c>
      <c r="F60" s="419" t="s">
        <v>573</v>
      </c>
      <c r="G60" s="419">
        <v>4</v>
      </c>
      <c r="H60" s="630"/>
      <c r="I60" s="627"/>
      <c r="J60" s="627"/>
      <c r="K60" s="627"/>
      <c r="L60" s="627"/>
      <c r="M60" s="627"/>
      <c r="N60" s="627"/>
      <c r="O60" s="360"/>
    </row>
    <row r="61" spans="1:15" s="361" customFormat="1">
      <c r="A61" s="638"/>
      <c r="B61" s="420">
        <v>6</v>
      </c>
      <c r="C61" s="639"/>
      <c r="D61" s="639"/>
      <c r="E61" s="419">
        <v>0</v>
      </c>
      <c r="F61" s="419">
        <v>0</v>
      </c>
      <c r="G61" s="419">
        <v>0</v>
      </c>
      <c r="H61" s="630"/>
      <c r="I61" s="627"/>
      <c r="J61" s="627"/>
      <c r="K61" s="627"/>
      <c r="L61" s="627"/>
      <c r="M61" s="627"/>
      <c r="N61" s="627"/>
      <c r="O61" s="360"/>
    </row>
    <row r="62" spans="1:15" s="361" customFormat="1">
      <c r="A62" s="638"/>
      <c r="B62" s="420">
        <v>6</v>
      </c>
      <c r="C62" s="639"/>
      <c r="D62" s="639"/>
      <c r="E62" s="419">
        <v>0</v>
      </c>
      <c r="F62" s="419">
        <v>0</v>
      </c>
      <c r="G62" s="419">
        <v>0</v>
      </c>
      <c r="H62" s="630"/>
      <c r="I62" s="627"/>
      <c r="J62" s="627"/>
      <c r="K62" s="627"/>
      <c r="L62" s="627"/>
      <c r="M62" s="627"/>
      <c r="N62" s="627"/>
      <c r="O62" s="360"/>
    </row>
    <row r="63" spans="1:15" s="361" customFormat="1">
      <c r="A63" s="638" t="s">
        <v>575</v>
      </c>
      <c r="B63" s="420">
        <v>3.15</v>
      </c>
      <c r="C63" s="639">
        <v>2.5</v>
      </c>
      <c r="D63" s="639">
        <v>1</v>
      </c>
      <c r="E63" s="419">
        <v>1</v>
      </c>
      <c r="F63" s="419" t="s">
        <v>565</v>
      </c>
      <c r="G63" s="419">
        <v>1</v>
      </c>
      <c r="H63" s="630">
        <f>((B63+B64+B65+B66)*C63*D63)-((0.8*2.1*G63)+(1.5*1.1*G64))</f>
        <v>25.270000000000003</v>
      </c>
      <c r="I63" s="627"/>
      <c r="J63" s="627"/>
      <c r="K63" s="627"/>
      <c r="L63" s="627"/>
      <c r="M63" s="627"/>
      <c r="N63" s="627"/>
      <c r="O63" s="360"/>
    </row>
    <row r="64" spans="1:15" s="361" customFormat="1">
      <c r="A64" s="638"/>
      <c r="B64" s="420">
        <v>3.15</v>
      </c>
      <c r="C64" s="639"/>
      <c r="D64" s="639"/>
      <c r="E64" s="419">
        <v>1</v>
      </c>
      <c r="F64" s="419" t="s">
        <v>576</v>
      </c>
      <c r="G64" s="419">
        <v>2</v>
      </c>
      <c r="H64" s="630"/>
      <c r="I64" s="627"/>
      <c r="J64" s="627"/>
      <c r="K64" s="627"/>
      <c r="L64" s="627"/>
      <c r="M64" s="627"/>
      <c r="N64" s="627"/>
      <c r="O64" s="360"/>
    </row>
    <row r="65" spans="1:15" s="361" customFormat="1">
      <c r="A65" s="638"/>
      <c r="B65" s="420">
        <v>4</v>
      </c>
      <c r="C65" s="639"/>
      <c r="D65" s="639"/>
      <c r="E65" s="419">
        <v>0</v>
      </c>
      <c r="F65" s="419">
        <v>0</v>
      </c>
      <c r="G65" s="419">
        <v>0</v>
      </c>
      <c r="H65" s="630"/>
      <c r="I65" s="627"/>
      <c r="J65" s="627"/>
      <c r="K65" s="627"/>
      <c r="L65" s="627"/>
      <c r="M65" s="627"/>
      <c r="N65" s="627"/>
      <c r="O65" s="360"/>
    </row>
    <row r="66" spans="1:15" s="361" customFormat="1">
      <c r="A66" s="638"/>
      <c r="B66" s="420">
        <v>1.8</v>
      </c>
      <c r="C66" s="639"/>
      <c r="D66" s="639"/>
      <c r="E66" s="419">
        <v>0</v>
      </c>
      <c r="F66" s="419">
        <v>0</v>
      </c>
      <c r="G66" s="419">
        <v>0</v>
      </c>
      <c r="H66" s="630"/>
      <c r="I66" s="627"/>
      <c r="J66" s="627"/>
      <c r="K66" s="627"/>
      <c r="L66" s="627"/>
      <c r="M66" s="627"/>
      <c r="N66" s="627"/>
      <c r="O66" s="360"/>
    </row>
    <row r="67" spans="1:15" s="361" customFormat="1">
      <c r="A67" s="638" t="s">
        <v>577</v>
      </c>
      <c r="B67" s="420">
        <v>3.15</v>
      </c>
      <c r="C67" s="639">
        <v>2.5</v>
      </c>
      <c r="D67" s="639">
        <v>1</v>
      </c>
      <c r="E67" s="419">
        <v>1</v>
      </c>
      <c r="F67" s="419" t="s">
        <v>565</v>
      </c>
      <c r="G67" s="419">
        <v>2</v>
      </c>
      <c r="H67" s="630">
        <f>((B67+B68+B69+B70)*C67*D67)-((0.8*2.1*G67)+(2*1.1*G68)+(1.5*1.1*G69))</f>
        <v>23.040000000000003</v>
      </c>
      <c r="I67" s="627"/>
      <c r="J67" s="627"/>
      <c r="K67" s="627"/>
      <c r="L67" s="627"/>
      <c r="M67" s="627"/>
      <c r="N67" s="627"/>
      <c r="O67" s="360"/>
    </row>
    <row r="68" spans="1:15" s="361" customFormat="1">
      <c r="A68" s="638"/>
      <c r="B68" s="420">
        <v>3.15</v>
      </c>
      <c r="C68" s="639"/>
      <c r="D68" s="639"/>
      <c r="E68" s="419">
        <v>1</v>
      </c>
      <c r="F68" s="419" t="s">
        <v>578</v>
      </c>
      <c r="G68" s="419">
        <v>1</v>
      </c>
      <c r="H68" s="630"/>
      <c r="I68" s="627"/>
      <c r="J68" s="627"/>
      <c r="K68" s="627"/>
      <c r="L68" s="627"/>
      <c r="M68" s="627"/>
      <c r="N68" s="627"/>
      <c r="O68" s="360"/>
    </row>
    <row r="69" spans="1:15" s="361" customFormat="1">
      <c r="A69" s="638"/>
      <c r="B69" s="420">
        <v>4</v>
      </c>
      <c r="C69" s="639"/>
      <c r="D69" s="639"/>
      <c r="E69" s="419">
        <v>1</v>
      </c>
      <c r="F69" s="419" t="s">
        <v>576</v>
      </c>
      <c r="G69" s="419">
        <v>1</v>
      </c>
      <c r="H69" s="630"/>
      <c r="I69" s="627"/>
      <c r="J69" s="627"/>
      <c r="K69" s="627"/>
      <c r="L69" s="627"/>
      <c r="M69" s="627"/>
      <c r="N69" s="627"/>
      <c r="O69" s="360"/>
    </row>
    <row r="70" spans="1:15" s="361" customFormat="1">
      <c r="A70" s="638"/>
      <c r="B70" s="420">
        <v>1.8</v>
      </c>
      <c r="C70" s="639"/>
      <c r="D70" s="639"/>
      <c r="E70" s="419">
        <v>0</v>
      </c>
      <c r="F70" s="419">
        <v>0</v>
      </c>
      <c r="G70" s="419">
        <v>0</v>
      </c>
      <c r="H70" s="630"/>
      <c r="I70" s="627"/>
      <c r="J70" s="627"/>
      <c r="K70" s="627"/>
      <c r="L70" s="627"/>
      <c r="M70" s="627"/>
      <c r="N70" s="627"/>
      <c r="O70" s="360"/>
    </row>
    <row r="71" spans="1:15" s="361" customFormat="1">
      <c r="A71" s="638" t="s">
        <v>579</v>
      </c>
      <c r="B71" s="420">
        <v>2.7</v>
      </c>
      <c r="C71" s="639">
        <v>2.1</v>
      </c>
      <c r="D71" s="639">
        <v>1</v>
      </c>
      <c r="E71" s="419">
        <v>1</v>
      </c>
      <c r="F71" s="419" t="s">
        <v>565</v>
      </c>
      <c r="G71" s="419">
        <v>1</v>
      </c>
      <c r="H71" s="630">
        <f>((B71+B72+B73)*C71*D71)-((0.8*2.1*G71)+(1*0.4*G72))</f>
        <v>9.89</v>
      </c>
      <c r="I71" s="627"/>
      <c r="J71" s="627"/>
      <c r="K71" s="627"/>
      <c r="L71" s="627"/>
      <c r="M71" s="627"/>
      <c r="N71" s="627"/>
      <c r="O71" s="360"/>
    </row>
    <row r="72" spans="1:15" s="361" customFormat="1">
      <c r="A72" s="638"/>
      <c r="B72" s="420">
        <v>1.5</v>
      </c>
      <c r="C72" s="639"/>
      <c r="D72" s="639"/>
      <c r="E72" s="419">
        <v>1</v>
      </c>
      <c r="F72" s="419" t="s">
        <v>580</v>
      </c>
      <c r="G72" s="419">
        <v>1</v>
      </c>
      <c r="H72" s="630"/>
      <c r="I72" s="627"/>
      <c r="J72" s="627"/>
      <c r="K72" s="627"/>
      <c r="L72" s="627"/>
      <c r="M72" s="627"/>
      <c r="N72" s="627"/>
      <c r="O72" s="360"/>
    </row>
    <row r="73" spans="1:15" s="361" customFormat="1">
      <c r="A73" s="638"/>
      <c r="B73" s="420">
        <v>1.5</v>
      </c>
      <c r="C73" s="639"/>
      <c r="D73" s="639"/>
      <c r="E73" s="419">
        <v>0</v>
      </c>
      <c r="F73" s="419">
        <v>0</v>
      </c>
      <c r="G73" s="419">
        <v>0</v>
      </c>
      <c r="H73" s="630"/>
      <c r="I73" s="627"/>
      <c r="J73" s="627"/>
      <c r="K73" s="627"/>
      <c r="L73" s="627"/>
      <c r="M73" s="627"/>
      <c r="N73" s="627"/>
      <c r="O73" s="360"/>
    </row>
    <row r="74" spans="1:15" s="361" customFormat="1">
      <c r="A74" s="638" t="s">
        <v>581</v>
      </c>
      <c r="B74" s="420">
        <v>1.5</v>
      </c>
      <c r="C74" s="639">
        <v>2.1</v>
      </c>
      <c r="D74" s="639">
        <v>1</v>
      </c>
      <c r="E74" s="419">
        <v>1</v>
      </c>
      <c r="F74" s="419" t="s">
        <v>565</v>
      </c>
      <c r="G74" s="419">
        <v>1</v>
      </c>
      <c r="H74" s="630">
        <f>((B74+B75)*C74*D74)-((0.8*2.1*G74)+(1*0.4*G75))</f>
        <v>4.2200000000000006</v>
      </c>
      <c r="I74" s="627"/>
      <c r="J74" s="627"/>
      <c r="K74" s="627"/>
      <c r="L74" s="627"/>
      <c r="M74" s="627"/>
      <c r="N74" s="627"/>
      <c r="O74" s="360"/>
    </row>
    <row r="75" spans="1:15" s="361" customFormat="1">
      <c r="A75" s="638"/>
      <c r="B75" s="420">
        <v>1.5</v>
      </c>
      <c r="C75" s="639"/>
      <c r="D75" s="639"/>
      <c r="E75" s="419">
        <v>1</v>
      </c>
      <c r="F75" s="419" t="s">
        <v>580</v>
      </c>
      <c r="G75" s="419">
        <v>1</v>
      </c>
      <c r="H75" s="630"/>
      <c r="I75" s="627"/>
      <c r="J75" s="627"/>
      <c r="K75" s="627"/>
      <c r="L75" s="627"/>
      <c r="M75" s="627"/>
      <c r="N75" s="627"/>
      <c r="O75" s="360"/>
    </row>
    <row r="76" spans="1:15" s="361" customFormat="1" ht="31.8" customHeight="1">
      <c r="A76" s="442" t="s">
        <v>604</v>
      </c>
      <c r="B76" s="420">
        <f>3.15*2</f>
        <v>6.3</v>
      </c>
      <c r="C76" s="420">
        <v>1.5</v>
      </c>
      <c r="D76" s="420">
        <v>2</v>
      </c>
      <c r="E76" s="419">
        <v>0</v>
      </c>
      <c r="F76" s="419">
        <v>0</v>
      </c>
      <c r="G76" s="419">
        <v>0</v>
      </c>
      <c r="H76" s="443">
        <f>B76/2*C76*D76</f>
        <v>9.4499999999999993</v>
      </c>
      <c r="I76" s="444"/>
      <c r="J76" s="444"/>
      <c r="K76" s="444"/>
      <c r="L76" s="445"/>
      <c r="M76" s="444"/>
      <c r="N76" s="444"/>
      <c r="O76" s="360"/>
    </row>
    <row r="77" spans="1:15" s="361" customFormat="1" ht="31.8" customHeight="1">
      <c r="A77" s="442" t="s">
        <v>605</v>
      </c>
      <c r="B77" s="420">
        <v>10.199999999999999</v>
      </c>
      <c r="C77" s="420">
        <v>2.2000000000000002</v>
      </c>
      <c r="D77" s="420">
        <v>2</v>
      </c>
      <c r="E77" s="419">
        <v>0</v>
      </c>
      <c r="F77" s="419">
        <v>0</v>
      </c>
      <c r="G77" s="419">
        <v>0</v>
      </c>
      <c r="H77" s="443">
        <f>B77/2*C77*D77</f>
        <v>22.44</v>
      </c>
      <c r="I77" s="444"/>
      <c r="J77" s="444"/>
      <c r="K77" s="444"/>
      <c r="L77" s="445"/>
      <c r="M77" s="444"/>
      <c r="N77" s="444"/>
      <c r="O77" s="360"/>
    </row>
    <row r="78" spans="1:15" s="361" customFormat="1">
      <c r="A78" s="643" t="s">
        <v>606</v>
      </c>
      <c r="B78" s="365">
        <v>3.15</v>
      </c>
      <c r="C78" s="622">
        <v>2.2999999999999998</v>
      </c>
      <c r="D78" s="629">
        <v>1</v>
      </c>
      <c r="E78" s="366">
        <v>1</v>
      </c>
      <c r="F78" s="367" t="s">
        <v>586</v>
      </c>
      <c r="G78" s="367">
        <v>2</v>
      </c>
      <c r="H78" s="630">
        <f>((B78+B79+B80+B82+B81)*C78*D78)-((1.3*1.95*G78)+(0.4*0.2*G79))</f>
        <v>16.504999999999995</v>
      </c>
      <c r="I78" s="627"/>
      <c r="J78" s="627"/>
      <c r="K78" s="627"/>
      <c r="L78" s="627"/>
      <c r="M78" s="627"/>
      <c r="N78" s="627"/>
      <c r="O78" s="360"/>
    </row>
    <row r="79" spans="1:15" s="361" customFormat="1">
      <c r="A79" s="644"/>
      <c r="B79" s="365">
        <v>3.15</v>
      </c>
      <c r="C79" s="622"/>
      <c r="D79" s="622"/>
      <c r="E79" s="366">
        <v>1</v>
      </c>
      <c r="F79" s="367" t="s">
        <v>587</v>
      </c>
      <c r="G79" s="367">
        <v>2</v>
      </c>
      <c r="H79" s="630"/>
      <c r="I79" s="627"/>
      <c r="J79" s="627"/>
      <c r="K79" s="627"/>
      <c r="L79" s="627"/>
      <c r="M79" s="627"/>
      <c r="N79" s="627"/>
      <c r="O79" s="360"/>
    </row>
    <row r="80" spans="1:15" s="361" customFormat="1">
      <c r="A80" s="644"/>
      <c r="B80" s="365">
        <v>1.1000000000000001</v>
      </c>
      <c r="C80" s="622"/>
      <c r="D80" s="622"/>
      <c r="E80" s="366">
        <v>0</v>
      </c>
      <c r="F80" s="367">
        <v>0</v>
      </c>
      <c r="G80" s="367">
        <v>0</v>
      </c>
      <c r="H80" s="630"/>
      <c r="I80" s="627"/>
      <c r="J80" s="627"/>
      <c r="K80" s="627"/>
      <c r="L80" s="627"/>
      <c r="M80" s="627"/>
      <c r="N80" s="627"/>
      <c r="O80" s="360"/>
    </row>
    <row r="81" spans="1:15" s="361" customFormat="1">
      <c r="A81" s="644"/>
      <c r="B81" s="365">
        <v>1.1000000000000001</v>
      </c>
      <c r="C81" s="622"/>
      <c r="D81" s="622"/>
      <c r="E81" s="366">
        <v>0</v>
      </c>
      <c r="F81" s="366">
        <v>0</v>
      </c>
      <c r="G81" s="366">
        <v>0</v>
      </c>
      <c r="H81" s="630"/>
      <c r="I81" s="627"/>
      <c r="J81" s="627"/>
      <c r="K81" s="627"/>
      <c r="L81" s="627"/>
      <c r="M81" s="627"/>
      <c r="N81" s="627"/>
      <c r="O81" s="360"/>
    </row>
    <row r="82" spans="1:15" s="361" customFormat="1" ht="15" thickBot="1">
      <c r="A82" s="645"/>
      <c r="B82" s="446">
        <v>0.95</v>
      </c>
      <c r="C82" s="642"/>
      <c r="D82" s="642"/>
      <c r="E82" s="447">
        <v>0</v>
      </c>
      <c r="F82" s="447">
        <v>0</v>
      </c>
      <c r="G82" s="447">
        <v>0</v>
      </c>
      <c r="H82" s="646"/>
      <c r="I82" s="627"/>
      <c r="J82" s="627"/>
      <c r="K82" s="627"/>
      <c r="L82" s="627"/>
      <c r="M82" s="627"/>
      <c r="N82" s="627"/>
      <c r="O82" s="360"/>
    </row>
    <row r="83" spans="1:15" s="361" customFormat="1" ht="15" thickBot="1">
      <c r="A83" s="640" t="s">
        <v>600</v>
      </c>
      <c r="B83" s="641"/>
      <c r="C83" s="641"/>
      <c r="D83" s="641"/>
      <c r="E83" s="641"/>
      <c r="F83" s="641"/>
      <c r="G83" s="641"/>
      <c r="H83" s="441">
        <f>SUM(H55:H82)</f>
        <v>228.095</v>
      </c>
      <c r="I83" s="433"/>
      <c r="J83" s="433"/>
      <c r="K83" s="433"/>
      <c r="L83" s="433"/>
      <c r="M83" s="433"/>
      <c r="N83" s="433"/>
      <c r="O83" s="360"/>
    </row>
    <row r="84" spans="1:15" s="361" customFormat="1">
      <c r="A84" s="376"/>
      <c r="B84" s="372"/>
      <c r="C84" s="372"/>
      <c r="D84" s="372"/>
    </row>
    <row r="85" spans="1:15" s="361" customFormat="1">
      <c r="A85" s="377"/>
      <c r="B85" s="377"/>
      <c r="C85" s="377"/>
      <c r="D85" s="377"/>
      <c r="F85" s="372"/>
    </row>
    <row r="86" spans="1:15" s="361" customFormat="1">
      <c r="A86" s="379"/>
      <c r="B86" s="379"/>
      <c r="C86" s="379"/>
      <c r="D86" s="379"/>
      <c r="E86" s="379"/>
      <c r="F86" s="379"/>
      <c r="G86" s="380"/>
    </row>
    <row r="87" spans="1:15" s="361" customFormat="1">
      <c r="A87" s="383"/>
      <c r="B87" s="372"/>
      <c r="C87" s="372"/>
      <c r="D87" s="372"/>
      <c r="E87" s="372"/>
      <c r="F87" s="372"/>
      <c r="G87" s="372"/>
    </row>
    <row r="88" spans="1:15" s="361" customFormat="1">
      <c r="A88" s="383"/>
      <c r="B88" s="372"/>
      <c r="C88" s="372"/>
      <c r="D88" s="372"/>
      <c r="E88" s="372"/>
      <c r="F88" s="372"/>
      <c r="G88" s="372"/>
    </row>
    <row r="89" spans="1:15" s="361" customFormat="1">
      <c r="A89" s="383"/>
      <c r="B89" s="372"/>
      <c r="C89" s="372"/>
      <c r="D89" s="372"/>
      <c r="E89" s="372"/>
      <c r="F89" s="372"/>
      <c r="G89" s="372"/>
    </row>
    <row r="90" spans="1:15" s="361" customFormat="1">
      <c r="A90" s="372"/>
      <c r="B90" s="372"/>
      <c r="C90" s="372"/>
      <c r="D90" s="383"/>
      <c r="E90" s="372"/>
      <c r="F90" s="372"/>
      <c r="G90" s="384"/>
      <c r="H90" s="381"/>
      <c r="I90" s="381"/>
      <c r="J90" s="381"/>
      <c r="K90" s="381"/>
      <c r="L90" s="381"/>
    </row>
    <row r="91" spans="1:15" s="361" customFormat="1">
      <c r="A91" s="385"/>
      <c r="B91" s="372"/>
      <c r="C91" s="372"/>
      <c r="D91" s="372"/>
      <c r="E91" s="372"/>
      <c r="F91" s="372"/>
      <c r="G91" s="372"/>
      <c r="H91" s="372"/>
      <c r="I91" s="372"/>
      <c r="J91" s="372"/>
      <c r="K91" s="372"/>
      <c r="L91" s="372"/>
    </row>
    <row r="92" spans="1:15" s="361" customFormat="1">
      <c r="A92" s="377"/>
      <c r="B92" s="377"/>
      <c r="C92" s="377"/>
      <c r="D92" s="372"/>
      <c r="E92" s="375"/>
      <c r="G92" s="372"/>
    </row>
    <row r="93" spans="1:15" s="361" customFormat="1">
      <c r="A93" s="379"/>
      <c r="B93" s="380"/>
      <c r="C93" s="380"/>
      <c r="D93" s="380"/>
      <c r="E93" s="380"/>
      <c r="F93" s="380"/>
      <c r="G93" s="372"/>
    </row>
    <row r="94" spans="1:15" s="361" customFormat="1">
      <c r="A94" s="376"/>
      <c r="B94" s="372"/>
      <c r="C94" s="372"/>
      <c r="D94" s="372"/>
      <c r="E94" s="372"/>
      <c r="F94" s="372"/>
      <c r="G94" s="372"/>
    </row>
    <row r="95" spans="1:15" s="361" customFormat="1">
      <c r="A95" s="376"/>
      <c r="B95" s="372"/>
      <c r="C95" s="372"/>
      <c r="D95" s="372"/>
      <c r="E95" s="372"/>
      <c r="F95" s="372"/>
      <c r="G95" s="372"/>
    </row>
    <row r="96" spans="1:15" s="361" customFormat="1">
      <c r="A96" s="385"/>
      <c r="B96" s="372"/>
      <c r="C96" s="372"/>
      <c r="D96" s="372"/>
      <c r="E96" s="372"/>
      <c r="F96" s="372"/>
      <c r="G96" s="372"/>
    </row>
    <row r="97" spans="1:12" s="361" customFormat="1">
      <c r="A97" s="385"/>
      <c r="B97" s="372"/>
      <c r="C97" s="372"/>
      <c r="D97" s="372"/>
      <c r="E97" s="372"/>
      <c r="F97" s="372"/>
      <c r="G97" s="372"/>
    </row>
    <row r="98" spans="1:12" s="361" customFormat="1">
      <c r="A98" s="385"/>
      <c r="B98" s="372"/>
      <c r="C98" s="372"/>
      <c r="D98" s="372"/>
      <c r="E98" s="372"/>
      <c r="F98" s="372"/>
      <c r="G98" s="372"/>
    </row>
    <row r="99" spans="1:12" s="361" customFormat="1">
      <c r="A99" s="385"/>
      <c r="B99" s="372"/>
      <c r="C99" s="372"/>
      <c r="D99" s="372"/>
      <c r="E99" s="372"/>
      <c r="F99" s="372"/>
      <c r="G99" s="372"/>
    </row>
    <row r="100" spans="1:12" s="361" customFormat="1">
      <c r="A100" s="372"/>
      <c r="B100" s="372"/>
      <c r="C100" s="372"/>
      <c r="D100" s="372"/>
      <c r="E100" s="372"/>
      <c r="F100" s="372"/>
      <c r="G100" s="372"/>
    </row>
    <row r="101" spans="1:12" s="361" customFormat="1">
      <c r="A101" s="373"/>
      <c r="B101" s="373"/>
      <c r="C101" s="373"/>
      <c r="D101" s="373"/>
      <c r="E101" s="373"/>
      <c r="F101" s="374"/>
      <c r="G101" s="372"/>
    </row>
    <row r="102" spans="1:12" s="361" customFormat="1">
      <c r="A102" s="371"/>
      <c r="B102" s="371"/>
      <c r="C102" s="371"/>
      <c r="D102" s="371"/>
      <c r="E102" s="371"/>
      <c r="F102" s="371"/>
      <c r="G102" s="371"/>
      <c r="H102" s="371"/>
      <c r="I102" s="371"/>
      <c r="J102" s="371"/>
      <c r="K102" s="371"/>
      <c r="L102" s="371"/>
    </row>
    <row r="103" spans="1:12" s="361" customFormat="1">
      <c r="A103" s="371"/>
      <c r="B103" s="371"/>
      <c r="C103" s="371"/>
      <c r="D103" s="371"/>
      <c r="E103" s="371"/>
      <c r="F103" s="371"/>
      <c r="G103" s="371"/>
      <c r="H103" s="371"/>
      <c r="I103" s="371"/>
      <c r="J103" s="371"/>
      <c r="K103" s="371"/>
      <c r="L103" s="371"/>
    </row>
    <row r="104" spans="1:12" s="361" customFormat="1">
      <c r="A104" s="371"/>
      <c r="B104" s="371"/>
      <c r="C104" s="371"/>
      <c r="D104" s="371"/>
      <c r="E104" s="371"/>
      <c r="F104" s="371"/>
      <c r="G104" s="371"/>
      <c r="H104" s="371"/>
      <c r="I104" s="371"/>
      <c r="J104" s="371"/>
      <c r="K104" s="371"/>
      <c r="L104" s="371"/>
    </row>
    <row r="105" spans="1:12" s="361" customFormat="1">
      <c r="A105" s="371"/>
      <c r="B105" s="371"/>
      <c r="C105" s="371"/>
      <c r="D105" s="371"/>
      <c r="E105" s="371"/>
      <c r="F105" s="371"/>
      <c r="G105" s="371"/>
      <c r="H105" s="371"/>
      <c r="I105" s="371"/>
      <c r="J105" s="371"/>
      <c r="K105" s="371"/>
      <c r="L105" s="371"/>
    </row>
    <row r="106" spans="1:12" s="361" customFormat="1">
      <c r="A106" s="371"/>
      <c r="B106" s="371"/>
      <c r="C106" s="371"/>
      <c r="D106" s="371"/>
      <c r="E106" s="371"/>
      <c r="F106" s="371"/>
      <c r="G106" s="371"/>
      <c r="H106" s="371"/>
      <c r="I106" s="371"/>
      <c r="J106" s="371"/>
      <c r="K106" s="371"/>
      <c r="L106" s="371"/>
    </row>
    <row r="107" spans="1:12" s="361" customFormat="1">
      <c r="A107" s="371"/>
      <c r="B107" s="371"/>
      <c r="C107" s="371"/>
      <c r="D107" s="371"/>
      <c r="E107" s="371"/>
      <c r="F107" s="371"/>
      <c r="G107" s="371"/>
      <c r="H107" s="371"/>
      <c r="I107" s="371"/>
      <c r="J107" s="371"/>
      <c r="K107" s="371"/>
      <c r="L107" s="371"/>
    </row>
    <row r="108" spans="1:12" s="361" customFormat="1">
      <c r="A108" s="371"/>
      <c r="B108" s="371"/>
      <c r="C108" s="371"/>
      <c r="D108" s="371"/>
      <c r="E108" s="371"/>
      <c r="F108" s="371"/>
      <c r="G108" s="371"/>
      <c r="H108" s="371"/>
      <c r="I108" s="371"/>
      <c r="J108" s="371"/>
      <c r="K108" s="371"/>
      <c r="L108" s="371"/>
    </row>
    <row r="109" spans="1:12" s="361" customFormat="1">
      <c r="A109" s="371"/>
      <c r="B109" s="371"/>
      <c r="C109" s="371"/>
      <c r="D109" s="371"/>
      <c r="E109" s="371"/>
      <c r="F109" s="371"/>
      <c r="G109" s="371"/>
      <c r="H109" s="371"/>
      <c r="I109" s="371"/>
      <c r="J109" s="371"/>
      <c r="K109" s="371"/>
      <c r="L109" s="371"/>
    </row>
    <row r="110" spans="1:12" s="361" customFormat="1">
      <c r="A110" s="371"/>
      <c r="B110" s="371"/>
      <c r="C110" s="371"/>
      <c r="D110" s="371"/>
      <c r="E110" s="371"/>
      <c r="F110" s="371"/>
      <c r="G110" s="371"/>
      <c r="H110" s="371"/>
      <c r="I110" s="371"/>
      <c r="J110" s="371"/>
      <c r="K110" s="371"/>
      <c r="L110" s="371"/>
    </row>
    <row r="111" spans="1:12" s="361" customFormat="1">
      <c r="A111" s="371"/>
      <c r="B111" s="371"/>
      <c r="C111" s="371"/>
      <c r="D111" s="371"/>
      <c r="E111" s="371"/>
      <c r="F111" s="371"/>
      <c r="G111" s="371"/>
      <c r="H111" s="371"/>
      <c r="I111" s="371"/>
      <c r="J111" s="371"/>
      <c r="K111" s="371"/>
      <c r="L111" s="371"/>
    </row>
    <row r="112" spans="1:12" s="361" customFormat="1">
      <c r="A112" s="371"/>
      <c r="B112" s="371"/>
      <c r="C112" s="371"/>
      <c r="D112" s="371"/>
      <c r="E112" s="371"/>
      <c r="F112" s="371"/>
      <c r="G112" s="371"/>
      <c r="H112" s="371"/>
      <c r="I112" s="371"/>
      <c r="J112" s="371"/>
      <c r="K112" s="371"/>
      <c r="L112" s="371"/>
    </row>
    <row r="113" spans="1:12" s="361" customFormat="1">
      <c r="A113" s="371"/>
      <c r="B113" s="371"/>
      <c r="C113" s="371"/>
      <c r="D113" s="371"/>
      <c r="E113" s="371"/>
      <c r="F113" s="371"/>
      <c r="G113" s="371"/>
      <c r="H113" s="371"/>
      <c r="I113" s="371"/>
      <c r="J113" s="371"/>
      <c r="K113" s="371"/>
      <c r="L113" s="371"/>
    </row>
    <row r="114" spans="1:12" s="361" customFormat="1">
      <c r="A114" s="371"/>
      <c r="B114" s="371"/>
      <c r="C114" s="371"/>
      <c r="D114" s="371"/>
      <c r="E114" s="371"/>
      <c r="F114" s="371"/>
      <c r="G114" s="371"/>
      <c r="H114" s="371"/>
      <c r="I114" s="371"/>
      <c r="J114" s="371"/>
      <c r="K114" s="371"/>
      <c r="L114" s="371"/>
    </row>
    <row r="115" spans="1:12" s="361" customFormat="1">
      <c r="A115" s="371"/>
      <c r="B115" s="371"/>
      <c r="C115" s="371"/>
      <c r="D115" s="371"/>
      <c r="E115" s="371"/>
      <c r="F115" s="371"/>
      <c r="G115" s="371"/>
      <c r="H115" s="371"/>
      <c r="I115" s="371"/>
      <c r="J115" s="371"/>
      <c r="K115" s="371"/>
      <c r="L115" s="371"/>
    </row>
    <row r="116" spans="1:12" s="361" customFormat="1">
      <c r="A116" s="371"/>
      <c r="B116" s="371"/>
      <c r="C116" s="371"/>
      <c r="D116" s="371"/>
      <c r="E116" s="371"/>
      <c r="F116" s="371"/>
      <c r="G116" s="371"/>
      <c r="H116" s="371"/>
      <c r="I116" s="371"/>
      <c r="J116" s="371"/>
      <c r="K116" s="371"/>
      <c r="L116" s="371"/>
    </row>
    <row r="117" spans="1:12" s="361" customFormat="1">
      <c r="A117" s="371"/>
      <c r="B117" s="371"/>
      <c r="C117" s="371"/>
      <c r="D117" s="371"/>
      <c r="E117" s="371"/>
      <c r="F117" s="371"/>
      <c r="G117" s="371"/>
      <c r="H117" s="371"/>
      <c r="I117" s="371"/>
      <c r="J117" s="371"/>
      <c r="K117" s="371"/>
      <c r="L117" s="371"/>
    </row>
    <row r="118" spans="1:12" s="361" customFormat="1">
      <c r="A118" s="371"/>
      <c r="B118" s="371"/>
      <c r="C118" s="371"/>
      <c r="D118" s="371"/>
      <c r="E118" s="371"/>
      <c r="F118" s="371"/>
      <c r="G118" s="371"/>
      <c r="H118" s="371"/>
      <c r="I118" s="371"/>
      <c r="J118" s="371"/>
      <c r="K118" s="371"/>
      <c r="L118" s="371"/>
    </row>
    <row r="119" spans="1:12" s="361" customFormat="1">
      <c r="A119" s="371"/>
      <c r="B119" s="371"/>
      <c r="C119" s="371"/>
      <c r="D119" s="371"/>
      <c r="E119" s="371"/>
      <c r="F119" s="371"/>
      <c r="G119" s="371"/>
      <c r="H119" s="371"/>
      <c r="I119" s="371"/>
      <c r="J119" s="371"/>
      <c r="K119" s="371"/>
      <c r="L119" s="371"/>
    </row>
    <row r="120" spans="1:12" s="361" customFormat="1">
      <c r="A120" s="371"/>
      <c r="B120" s="371"/>
      <c r="C120" s="371"/>
      <c r="D120" s="371"/>
      <c r="E120" s="371"/>
      <c r="F120" s="371"/>
      <c r="G120" s="371"/>
      <c r="H120" s="371"/>
      <c r="I120" s="371"/>
      <c r="J120" s="371"/>
      <c r="K120" s="371"/>
      <c r="L120" s="371"/>
    </row>
    <row r="121" spans="1:12" s="361" customFormat="1">
      <c r="A121" s="371"/>
      <c r="B121" s="371"/>
      <c r="C121" s="371"/>
      <c r="D121" s="371"/>
      <c r="E121" s="371"/>
      <c r="F121" s="371"/>
      <c r="G121" s="371"/>
      <c r="H121" s="371"/>
      <c r="I121" s="371"/>
      <c r="J121" s="371"/>
      <c r="K121" s="371"/>
      <c r="L121" s="371"/>
    </row>
    <row r="122" spans="1:12" s="361" customFormat="1">
      <c r="A122" s="371"/>
      <c r="B122" s="371"/>
      <c r="C122" s="371"/>
      <c r="D122" s="371"/>
      <c r="E122" s="371"/>
      <c r="F122" s="371"/>
      <c r="G122" s="371"/>
      <c r="H122" s="371"/>
      <c r="I122" s="371"/>
      <c r="J122" s="371"/>
      <c r="K122" s="371"/>
      <c r="L122" s="371"/>
    </row>
    <row r="123" spans="1:12" s="361" customFormat="1">
      <c r="A123" s="371"/>
      <c r="B123" s="371"/>
      <c r="C123" s="371"/>
      <c r="D123" s="371"/>
      <c r="E123" s="371"/>
      <c r="F123" s="371"/>
      <c r="G123" s="371"/>
      <c r="H123" s="371"/>
      <c r="I123" s="371"/>
      <c r="J123" s="371"/>
      <c r="K123" s="371"/>
      <c r="L123" s="371"/>
    </row>
    <row r="124" spans="1:12" s="361" customFormat="1">
      <c r="A124" s="371"/>
      <c r="B124" s="371"/>
      <c r="C124" s="371"/>
      <c r="D124" s="371"/>
      <c r="E124" s="371"/>
      <c r="F124" s="371"/>
      <c r="G124" s="371"/>
      <c r="H124" s="371"/>
      <c r="I124" s="371"/>
      <c r="J124" s="371"/>
      <c r="K124" s="371"/>
      <c r="L124" s="371"/>
    </row>
    <row r="125" spans="1:12" s="361" customFormat="1">
      <c r="A125" s="371"/>
      <c r="B125" s="371"/>
      <c r="C125" s="371"/>
      <c r="D125" s="371"/>
      <c r="E125" s="371"/>
      <c r="F125" s="371"/>
      <c r="G125" s="371"/>
      <c r="H125" s="371"/>
      <c r="I125" s="371"/>
      <c r="J125" s="371"/>
      <c r="K125" s="371"/>
      <c r="L125" s="371"/>
    </row>
    <row r="126" spans="1:12" s="361" customFormat="1">
      <c r="A126" s="371"/>
      <c r="B126" s="371"/>
      <c r="C126" s="371"/>
      <c r="D126" s="371"/>
      <c r="E126" s="371"/>
      <c r="F126" s="371"/>
      <c r="G126" s="371"/>
      <c r="H126" s="371"/>
      <c r="I126" s="371"/>
      <c r="J126" s="371"/>
      <c r="K126" s="371"/>
      <c r="L126" s="371"/>
    </row>
    <row r="127" spans="1:12" s="361" customFormat="1">
      <c r="A127" s="371"/>
      <c r="B127" s="371"/>
      <c r="C127" s="371"/>
      <c r="D127" s="371"/>
      <c r="E127" s="371"/>
      <c r="F127" s="371"/>
      <c r="G127" s="371"/>
      <c r="H127" s="371"/>
      <c r="I127" s="371"/>
      <c r="J127" s="371"/>
      <c r="K127" s="371"/>
      <c r="L127" s="371"/>
    </row>
    <row r="128" spans="1:12" s="361" customFormat="1">
      <c r="A128" s="371"/>
      <c r="B128" s="371"/>
      <c r="C128" s="371"/>
      <c r="D128" s="371"/>
      <c r="E128" s="371"/>
      <c r="F128" s="371"/>
      <c r="G128" s="371"/>
      <c r="H128" s="371"/>
      <c r="I128" s="371"/>
      <c r="J128" s="371"/>
      <c r="K128" s="371"/>
      <c r="L128" s="371"/>
    </row>
    <row r="129" spans="1:12" s="361" customFormat="1">
      <c r="A129" s="371"/>
      <c r="B129" s="371"/>
      <c r="C129" s="371"/>
      <c r="D129" s="371"/>
      <c r="E129" s="371"/>
      <c r="F129" s="371"/>
      <c r="G129" s="371"/>
      <c r="H129" s="371"/>
      <c r="I129" s="371"/>
      <c r="J129" s="371"/>
      <c r="K129" s="371"/>
      <c r="L129" s="371"/>
    </row>
    <row r="130" spans="1:12" s="361" customFormat="1">
      <c r="A130" s="371"/>
      <c r="B130" s="371"/>
      <c r="C130" s="371"/>
      <c r="D130" s="371"/>
      <c r="E130" s="371"/>
      <c r="F130" s="371"/>
      <c r="G130" s="371"/>
      <c r="H130" s="371"/>
      <c r="I130" s="371"/>
      <c r="J130" s="371"/>
      <c r="K130" s="371"/>
      <c r="L130" s="371"/>
    </row>
    <row r="131" spans="1:12" s="361" customFormat="1">
      <c r="A131" s="371"/>
      <c r="B131" s="371"/>
      <c r="C131" s="371"/>
      <c r="D131" s="371"/>
      <c r="E131" s="371"/>
      <c r="F131" s="371"/>
      <c r="G131" s="371"/>
      <c r="H131" s="371"/>
      <c r="I131" s="371"/>
      <c r="J131" s="371"/>
      <c r="K131" s="371"/>
      <c r="L131" s="371"/>
    </row>
    <row r="132" spans="1:12" s="361" customFormat="1">
      <c r="A132" s="371"/>
      <c r="B132" s="371"/>
      <c r="C132" s="371"/>
      <c r="D132" s="371"/>
      <c r="E132" s="371"/>
      <c r="F132" s="371"/>
      <c r="G132" s="371"/>
      <c r="H132" s="371"/>
      <c r="I132" s="371"/>
      <c r="J132" s="371"/>
      <c r="K132" s="371"/>
      <c r="L132" s="371"/>
    </row>
    <row r="133" spans="1:12" s="361" customFormat="1">
      <c r="A133" s="371"/>
      <c r="B133" s="371"/>
      <c r="C133" s="371"/>
      <c r="D133" s="371"/>
      <c r="E133" s="371"/>
      <c r="F133" s="371"/>
      <c r="G133" s="371"/>
      <c r="H133" s="371"/>
      <c r="I133" s="371"/>
      <c r="J133" s="371"/>
      <c r="K133" s="371"/>
      <c r="L133" s="371"/>
    </row>
    <row r="134" spans="1:12" s="361" customFormat="1">
      <c r="A134" s="371"/>
      <c r="B134" s="371"/>
      <c r="C134" s="371"/>
      <c r="D134" s="371"/>
      <c r="E134" s="371"/>
      <c r="F134" s="371"/>
      <c r="G134" s="371"/>
      <c r="H134" s="371"/>
      <c r="I134" s="371"/>
      <c r="J134" s="371"/>
      <c r="K134" s="371"/>
      <c r="L134" s="371"/>
    </row>
    <row r="135" spans="1:12" s="361" customFormat="1">
      <c r="A135" s="371"/>
      <c r="B135" s="371"/>
      <c r="C135" s="371"/>
      <c r="D135" s="371"/>
      <c r="E135" s="371"/>
      <c r="F135" s="371"/>
      <c r="G135" s="371"/>
      <c r="H135" s="371"/>
      <c r="I135" s="371"/>
      <c r="J135" s="371"/>
      <c r="K135" s="371"/>
      <c r="L135" s="371"/>
    </row>
    <row r="136" spans="1:12" s="361" customFormat="1">
      <c r="A136" s="371"/>
      <c r="B136" s="371"/>
      <c r="C136" s="371"/>
      <c r="D136" s="371"/>
      <c r="E136" s="371"/>
      <c r="F136" s="371"/>
      <c r="G136" s="371"/>
      <c r="H136" s="371"/>
      <c r="I136" s="371"/>
      <c r="J136" s="371"/>
      <c r="K136" s="371"/>
      <c r="L136" s="371"/>
    </row>
    <row r="137" spans="1:12" s="361" customFormat="1">
      <c r="A137" s="371"/>
      <c r="B137" s="371"/>
      <c r="C137" s="371"/>
      <c r="D137" s="371"/>
      <c r="E137" s="371"/>
      <c r="F137" s="371"/>
      <c r="G137" s="371"/>
      <c r="H137" s="371"/>
      <c r="I137" s="371"/>
      <c r="J137" s="371"/>
      <c r="K137" s="371"/>
      <c r="L137" s="371"/>
    </row>
    <row r="138" spans="1:12" s="361" customFormat="1">
      <c r="A138" s="371"/>
      <c r="B138" s="371"/>
      <c r="C138" s="371"/>
      <c r="D138" s="371"/>
      <c r="E138" s="371"/>
      <c r="F138" s="371"/>
      <c r="G138" s="371"/>
      <c r="H138" s="371"/>
      <c r="I138" s="371"/>
      <c r="J138" s="371"/>
      <c r="K138" s="371"/>
      <c r="L138" s="371"/>
    </row>
    <row r="139" spans="1:12" s="361" customFormat="1">
      <c r="A139" s="371"/>
      <c r="B139" s="371"/>
      <c r="C139" s="371"/>
      <c r="D139" s="371"/>
      <c r="E139" s="371"/>
      <c r="F139" s="371"/>
      <c r="G139" s="371"/>
      <c r="H139" s="371"/>
      <c r="I139" s="371"/>
      <c r="J139" s="371"/>
      <c r="K139" s="371"/>
      <c r="L139" s="371"/>
    </row>
    <row r="140" spans="1:12" s="361" customFormat="1">
      <c r="A140" s="371"/>
      <c r="B140" s="371"/>
      <c r="C140" s="371"/>
      <c r="D140" s="371"/>
      <c r="E140" s="371"/>
      <c r="F140" s="371"/>
      <c r="G140" s="371"/>
      <c r="H140" s="371"/>
      <c r="I140" s="371"/>
      <c r="J140" s="371"/>
      <c r="K140" s="371"/>
      <c r="L140" s="371"/>
    </row>
    <row r="141" spans="1:12" s="361" customFormat="1">
      <c r="A141" s="371"/>
      <c r="B141" s="371"/>
      <c r="C141" s="371"/>
      <c r="D141" s="371"/>
      <c r="E141" s="371"/>
      <c r="F141" s="371"/>
      <c r="G141" s="371"/>
      <c r="H141" s="371"/>
      <c r="I141" s="371"/>
      <c r="J141" s="371"/>
      <c r="K141" s="371"/>
      <c r="L141" s="371"/>
    </row>
    <row r="142" spans="1:12" s="361" customFormat="1">
      <c r="A142" s="371"/>
      <c r="B142" s="371"/>
      <c r="C142" s="371"/>
      <c r="D142" s="371"/>
      <c r="E142" s="371"/>
      <c r="F142" s="371"/>
      <c r="G142" s="371"/>
      <c r="H142" s="371"/>
      <c r="I142" s="371"/>
      <c r="J142" s="371"/>
      <c r="K142" s="371"/>
      <c r="L142" s="371"/>
    </row>
    <row r="143" spans="1:12" s="361" customFormat="1">
      <c r="A143" s="371"/>
      <c r="B143" s="371"/>
      <c r="C143" s="371"/>
      <c r="D143" s="371"/>
      <c r="E143" s="371"/>
      <c r="F143" s="371"/>
      <c r="G143" s="371"/>
      <c r="H143" s="371"/>
      <c r="I143" s="371"/>
      <c r="J143" s="371"/>
      <c r="K143" s="371"/>
      <c r="L143" s="371"/>
    </row>
    <row r="144" spans="1:12" s="361" customFormat="1">
      <c r="A144" s="371"/>
      <c r="B144" s="371"/>
      <c r="C144" s="371"/>
      <c r="D144" s="371"/>
      <c r="E144" s="371"/>
      <c r="F144" s="371"/>
      <c r="G144" s="371"/>
      <c r="H144" s="371"/>
      <c r="I144" s="371"/>
      <c r="J144" s="371"/>
      <c r="K144" s="371"/>
      <c r="L144" s="371"/>
    </row>
    <row r="145" spans="1:12" s="361" customFormat="1">
      <c r="A145" s="371"/>
      <c r="B145" s="371"/>
      <c r="C145" s="371"/>
      <c r="D145" s="371"/>
      <c r="E145" s="371"/>
      <c r="F145" s="371"/>
      <c r="G145" s="371"/>
      <c r="H145" s="371"/>
      <c r="I145" s="371"/>
      <c r="J145" s="371"/>
      <c r="K145" s="371"/>
      <c r="L145" s="371"/>
    </row>
    <row r="146" spans="1:12" s="361" customFormat="1">
      <c r="A146" s="371"/>
      <c r="B146" s="371"/>
      <c r="C146" s="371"/>
      <c r="D146" s="371"/>
      <c r="E146" s="371"/>
      <c r="F146" s="371"/>
      <c r="G146" s="371"/>
      <c r="H146" s="371"/>
      <c r="I146" s="371"/>
      <c r="J146" s="371"/>
      <c r="K146" s="371"/>
      <c r="L146" s="371"/>
    </row>
    <row r="147" spans="1:12" s="361" customFormat="1">
      <c r="A147" s="371"/>
      <c r="B147" s="371"/>
      <c r="C147" s="371"/>
      <c r="D147" s="371"/>
      <c r="E147" s="371"/>
      <c r="F147" s="371"/>
      <c r="G147" s="371"/>
      <c r="H147" s="371"/>
      <c r="I147" s="371"/>
      <c r="J147" s="371"/>
      <c r="K147" s="371"/>
      <c r="L147" s="371"/>
    </row>
    <row r="148" spans="1:12" s="361" customFormat="1">
      <c r="A148" s="371"/>
      <c r="B148" s="371"/>
      <c r="C148" s="371"/>
      <c r="D148" s="371"/>
      <c r="E148" s="371"/>
      <c r="F148" s="371"/>
      <c r="G148" s="371"/>
      <c r="H148" s="371"/>
      <c r="I148" s="371"/>
      <c r="J148" s="371"/>
      <c r="K148" s="371"/>
      <c r="L148" s="371"/>
    </row>
    <row r="149" spans="1:12" s="361" customFormat="1">
      <c r="A149" s="371"/>
      <c r="B149" s="371"/>
      <c r="C149" s="371"/>
      <c r="D149" s="371"/>
      <c r="E149" s="371"/>
      <c r="F149" s="371"/>
      <c r="G149" s="371"/>
      <c r="H149" s="371"/>
      <c r="I149" s="371"/>
      <c r="J149" s="371"/>
      <c r="K149" s="371"/>
      <c r="L149" s="371"/>
    </row>
    <row r="150" spans="1:12" s="361" customFormat="1">
      <c r="A150" s="371"/>
      <c r="B150" s="371"/>
      <c r="C150" s="371"/>
      <c r="D150" s="371"/>
      <c r="E150" s="371"/>
      <c r="F150" s="371"/>
      <c r="G150" s="371"/>
      <c r="H150" s="371"/>
      <c r="I150" s="371"/>
      <c r="J150" s="371"/>
      <c r="K150" s="371"/>
      <c r="L150" s="371"/>
    </row>
    <row r="151" spans="1:12" s="361" customFormat="1">
      <c r="A151" s="371"/>
      <c r="B151" s="371"/>
      <c r="C151" s="371"/>
      <c r="D151" s="371"/>
      <c r="E151" s="371"/>
      <c r="F151" s="371"/>
      <c r="G151" s="371"/>
      <c r="H151" s="371"/>
      <c r="I151" s="371"/>
      <c r="J151" s="371"/>
      <c r="K151" s="371"/>
      <c r="L151" s="371"/>
    </row>
    <row r="152" spans="1:12" s="361" customFormat="1">
      <c r="A152" s="371"/>
      <c r="B152" s="371"/>
      <c r="C152" s="371"/>
      <c r="D152" s="371"/>
      <c r="E152" s="371"/>
      <c r="F152" s="371"/>
      <c r="G152" s="371"/>
      <c r="H152" s="371"/>
      <c r="I152" s="371"/>
      <c r="J152" s="371"/>
      <c r="K152" s="371"/>
      <c r="L152" s="371"/>
    </row>
    <row r="153" spans="1:12" s="361" customFormat="1">
      <c r="A153" s="371"/>
      <c r="B153" s="371"/>
      <c r="C153" s="371"/>
      <c r="D153" s="371"/>
      <c r="E153" s="371"/>
      <c r="F153" s="371"/>
      <c r="G153" s="371"/>
      <c r="H153" s="371"/>
      <c r="I153" s="371"/>
      <c r="J153" s="371"/>
      <c r="K153" s="371"/>
      <c r="L153" s="371"/>
    </row>
    <row r="154" spans="1:12" s="361" customFormat="1">
      <c r="A154" s="371"/>
      <c r="B154" s="371"/>
      <c r="C154" s="371"/>
      <c r="D154" s="371"/>
      <c r="E154" s="371"/>
      <c r="F154" s="371"/>
      <c r="G154" s="371"/>
      <c r="H154" s="371"/>
      <c r="I154" s="371"/>
      <c r="J154" s="371"/>
      <c r="K154" s="371"/>
      <c r="L154" s="371"/>
    </row>
    <row r="155" spans="1:12" s="361" customFormat="1">
      <c r="A155" s="371"/>
      <c r="B155" s="371"/>
      <c r="C155" s="371"/>
      <c r="D155" s="371"/>
      <c r="E155" s="371"/>
      <c r="F155" s="371"/>
      <c r="G155" s="371"/>
      <c r="H155" s="371"/>
      <c r="I155" s="371"/>
      <c r="J155" s="371"/>
      <c r="K155" s="371"/>
      <c r="L155" s="371"/>
    </row>
    <row r="156" spans="1:12" s="361" customFormat="1">
      <c r="A156" s="371"/>
      <c r="B156" s="371"/>
      <c r="C156" s="371"/>
      <c r="D156" s="371"/>
      <c r="E156" s="371"/>
      <c r="F156" s="371"/>
      <c r="G156" s="371"/>
      <c r="H156" s="371"/>
      <c r="I156" s="371"/>
      <c r="J156" s="371"/>
      <c r="K156" s="371"/>
      <c r="L156" s="371"/>
    </row>
    <row r="157" spans="1:12" s="361" customFormat="1">
      <c r="A157" s="371"/>
      <c r="B157" s="371"/>
      <c r="C157" s="371"/>
      <c r="D157" s="371"/>
      <c r="E157" s="371"/>
      <c r="F157" s="371"/>
      <c r="G157" s="371"/>
      <c r="H157" s="371"/>
      <c r="I157" s="371"/>
      <c r="J157" s="371"/>
      <c r="K157" s="371"/>
      <c r="L157" s="371"/>
    </row>
    <row r="158" spans="1:12" s="361" customFormat="1">
      <c r="A158" s="371"/>
      <c r="B158" s="371"/>
      <c r="C158" s="371"/>
      <c r="D158" s="371"/>
      <c r="E158" s="371"/>
      <c r="F158" s="371"/>
      <c r="G158" s="371"/>
      <c r="H158" s="371"/>
      <c r="I158" s="371"/>
      <c r="J158" s="371"/>
      <c r="K158" s="371"/>
      <c r="L158" s="371"/>
    </row>
    <row r="159" spans="1:12" s="361" customFormat="1">
      <c r="A159" s="371"/>
      <c r="B159" s="371"/>
      <c r="C159" s="371"/>
      <c r="D159" s="371"/>
      <c r="E159" s="371"/>
      <c r="F159" s="371"/>
      <c r="G159" s="371"/>
      <c r="H159" s="371"/>
      <c r="I159" s="371"/>
      <c r="J159" s="371"/>
      <c r="K159" s="371"/>
      <c r="L159" s="371"/>
    </row>
    <row r="160" spans="1:12" s="361" customFormat="1">
      <c r="A160" s="371"/>
      <c r="B160" s="371"/>
      <c r="C160" s="371"/>
      <c r="D160" s="371"/>
      <c r="E160" s="371"/>
      <c r="F160" s="371"/>
      <c r="G160" s="371"/>
      <c r="H160" s="371"/>
      <c r="I160" s="371"/>
      <c r="J160" s="371"/>
      <c r="K160" s="371"/>
      <c r="L160" s="371"/>
    </row>
    <row r="161" spans="1:12" s="361" customFormat="1">
      <c r="A161" s="371"/>
      <c r="B161" s="371"/>
      <c r="C161" s="371"/>
      <c r="D161" s="371"/>
      <c r="E161" s="371"/>
      <c r="F161" s="371"/>
      <c r="G161" s="371"/>
      <c r="H161" s="371"/>
      <c r="I161" s="371"/>
      <c r="J161" s="371"/>
      <c r="K161" s="371"/>
      <c r="L161" s="371"/>
    </row>
    <row r="162" spans="1:12" s="361" customFormat="1">
      <c r="A162" s="371"/>
      <c r="B162" s="371"/>
      <c r="C162" s="371"/>
      <c r="D162" s="371"/>
      <c r="E162" s="371"/>
      <c r="F162" s="371"/>
      <c r="G162" s="371"/>
      <c r="H162" s="371"/>
      <c r="I162" s="371"/>
      <c r="J162" s="371"/>
      <c r="K162" s="371"/>
      <c r="L162" s="371"/>
    </row>
    <row r="163" spans="1:12" s="361" customFormat="1">
      <c r="A163" s="371"/>
      <c r="B163" s="371"/>
      <c r="C163" s="371"/>
      <c r="D163" s="371"/>
      <c r="E163" s="371"/>
      <c r="F163" s="371"/>
      <c r="G163" s="371"/>
      <c r="H163" s="371"/>
      <c r="I163" s="371"/>
      <c r="J163" s="371"/>
      <c r="K163" s="371"/>
      <c r="L163" s="371"/>
    </row>
    <row r="164" spans="1:12" s="361" customFormat="1">
      <c r="A164" s="371"/>
      <c r="B164" s="371"/>
      <c r="C164" s="371"/>
      <c r="D164" s="371"/>
      <c r="E164" s="371"/>
      <c r="F164" s="371"/>
      <c r="G164" s="371"/>
      <c r="H164" s="371"/>
      <c r="I164" s="371"/>
      <c r="J164" s="371"/>
      <c r="K164" s="371"/>
      <c r="L164" s="371"/>
    </row>
    <row r="165" spans="1:12" s="361" customFormat="1">
      <c r="A165" s="371"/>
      <c r="B165" s="371"/>
      <c r="C165" s="371"/>
      <c r="D165" s="371"/>
      <c r="E165" s="371"/>
      <c r="F165" s="371"/>
      <c r="G165" s="371"/>
      <c r="H165" s="371"/>
      <c r="I165" s="371"/>
      <c r="J165" s="371"/>
      <c r="K165" s="371"/>
      <c r="L165" s="371"/>
    </row>
    <row r="166" spans="1:12" s="361" customFormat="1">
      <c r="A166" s="371"/>
      <c r="B166" s="371"/>
      <c r="C166" s="371"/>
      <c r="D166" s="371"/>
      <c r="E166" s="371"/>
      <c r="F166" s="371"/>
      <c r="G166" s="371"/>
      <c r="H166" s="371"/>
      <c r="I166" s="371"/>
      <c r="J166" s="371"/>
      <c r="K166" s="371"/>
      <c r="L166" s="371"/>
    </row>
    <row r="167" spans="1:12" s="361" customFormat="1">
      <c r="A167" s="371"/>
      <c r="B167" s="371"/>
      <c r="C167" s="371"/>
      <c r="D167" s="371"/>
      <c r="E167" s="371"/>
      <c r="F167" s="371"/>
      <c r="G167" s="371"/>
      <c r="H167" s="371"/>
      <c r="I167" s="371"/>
      <c r="J167" s="371"/>
      <c r="K167" s="371"/>
      <c r="L167" s="371"/>
    </row>
    <row r="168" spans="1:12" s="361" customFormat="1">
      <c r="A168" s="371"/>
      <c r="B168" s="371"/>
      <c r="C168" s="371"/>
      <c r="D168" s="371"/>
      <c r="E168" s="371"/>
      <c r="F168" s="371"/>
      <c r="G168" s="371"/>
      <c r="H168" s="371"/>
      <c r="I168" s="371"/>
      <c r="J168" s="371"/>
      <c r="K168" s="371"/>
      <c r="L168" s="371"/>
    </row>
    <row r="169" spans="1:12" s="361" customFormat="1">
      <c r="A169" s="371"/>
      <c r="B169" s="371"/>
      <c r="C169" s="371"/>
      <c r="D169" s="371"/>
      <c r="E169" s="371"/>
      <c r="F169" s="371"/>
      <c r="G169" s="371"/>
      <c r="H169" s="371"/>
      <c r="I169" s="371"/>
      <c r="J169" s="371"/>
      <c r="K169" s="371"/>
      <c r="L169" s="371"/>
    </row>
    <row r="170" spans="1:12" s="361" customFormat="1">
      <c r="A170" s="371"/>
      <c r="B170" s="371"/>
      <c r="C170" s="371"/>
      <c r="D170" s="371"/>
      <c r="E170" s="371"/>
      <c r="F170" s="371"/>
      <c r="G170" s="371"/>
      <c r="H170" s="371"/>
      <c r="I170" s="371"/>
      <c r="J170" s="371"/>
      <c r="K170" s="371"/>
      <c r="L170" s="371"/>
    </row>
    <row r="171" spans="1:12" s="361" customFormat="1">
      <c r="A171" s="371"/>
      <c r="B171" s="371"/>
      <c r="C171" s="371"/>
      <c r="D171" s="371"/>
      <c r="E171" s="371"/>
      <c r="F171" s="371"/>
      <c r="G171" s="371"/>
      <c r="H171" s="371"/>
      <c r="I171" s="371"/>
      <c r="J171" s="371"/>
      <c r="K171" s="371"/>
      <c r="L171" s="371"/>
    </row>
    <row r="172" spans="1:12" s="361" customFormat="1">
      <c r="A172" s="371"/>
      <c r="B172" s="371"/>
      <c r="C172" s="371"/>
      <c r="D172" s="371"/>
      <c r="E172" s="371"/>
      <c r="F172" s="371"/>
      <c r="G172" s="371"/>
      <c r="H172" s="371"/>
      <c r="I172" s="371"/>
      <c r="J172" s="371"/>
      <c r="K172" s="371"/>
      <c r="L172" s="371"/>
    </row>
    <row r="173" spans="1:12" s="361" customFormat="1">
      <c r="A173" s="371"/>
      <c r="B173" s="371"/>
      <c r="C173" s="371"/>
      <c r="D173" s="371"/>
      <c r="E173" s="371"/>
      <c r="F173" s="371"/>
      <c r="G173" s="371"/>
      <c r="H173" s="371"/>
      <c r="I173" s="371"/>
      <c r="J173" s="371"/>
      <c r="K173" s="371"/>
      <c r="L173" s="371"/>
    </row>
    <row r="174" spans="1:12" s="361" customFormat="1">
      <c r="A174" s="371"/>
      <c r="B174" s="371"/>
      <c r="C174" s="371"/>
      <c r="D174" s="371"/>
      <c r="E174" s="371"/>
      <c r="F174" s="371"/>
      <c r="G174" s="371"/>
      <c r="H174" s="371"/>
      <c r="I174" s="371"/>
      <c r="J174" s="371"/>
      <c r="K174" s="371"/>
      <c r="L174" s="371"/>
    </row>
    <row r="175" spans="1:12" s="361" customFormat="1">
      <c r="A175" s="371"/>
      <c r="B175" s="371"/>
      <c r="C175" s="371"/>
      <c r="D175" s="371"/>
      <c r="E175" s="371"/>
      <c r="F175" s="371"/>
      <c r="G175" s="371"/>
      <c r="H175" s="371"/>
      <c r="I175" s="371"/>
      <c r="J175" s="371"/>
      <c r="K175" s="371"/>
      <c r="L175" s="371"/>
    </row>
    <row r="176" spans="1:12" s="361" customFormat="1">
      <c r="A176" s="371"/>
      <c r="B176" s="371"/>
      <c r="C176" s="371"/>
      <c r="D176" s="371"/>
      <c r="E176" s="371"/>
      <c r="F176" s="371"/>
      <c r="G176" s="371"/>
      <c r="H176" s="371"/>
      <c r="I176" s="371"/>
      <c r="J176" s="371"/>
      <c r="K176" s="371"/>
      <c r="L176" s="371"/>
    </row>
    <row r="177" spans="1:12" s="361" customFormat="1">
      <c r="A177" s="371"/>
      <c r="B177" s="371"/>
      <c r="C177" s="371"/>
      <c r="D177" s="371"/>
      <c r="E177" s="371"/>
      <c r="F177" s="371"/>
      <c r="G177" s="371"/>
      <c r="H177" s="371"/>
      <c r="I177" s="371"/>
      <c r="J177" s="371"/>
      <c r="K177" s="371"/>
      <c r="L177" s="371"/>
    </row>
    <row r="178" spans="1:12" s="361" customFormat="1">
      <c r="A178" s="371"/>
      <c r="B178" s="371"/>
      <c r="C178" s="371"/>
      <c r="D178" s="371"/>
      <c r="E178" s="371"/>
      <c r="F178" s="371"/>
      <c r="G178" s="371"/>
      <c r="H178" s="371"/>
      <c r="I178" s="371"/>
      <c r="J178" s="371"/>
      <c r="K178" s="371"/>
      <c r="L178" s="371"/>
    </row>
    <row r="179" spans="1:12" s="361" customFormat="1">
      <c r="A179" s="371"/>
      <c r="B179" s="371"/>
      <c r="C179" s="371"/>
      <c r="D179" s="371"/>
      <c r="E179" s="371"/>
      <c r="F179" s="371"/>
      <c r="G179" s="371"/>
      <c r="H179" s="371"/>
      <c r="I179" s="371"/>
      <c r="J179" s="371"/>
      <c r="K179" s="371"/>
      <c r="L179" s="371"/>
    </row>
    <row r="180" spans="1:12" s="361" customFormat="1">
      <c r="A180" s="371"/>
      <c r="B180" s="371"/>
      <c r="C180" s="371"/>
      <c r="D180" s="371"/>
      <c r="E180" s="371"/>
      <c r="F180" s="371"/>
      <c r="G180" s="371"/>
      <c r="H180" s="371"/>
      <c r="I180" s="371"/>
      <c r="J180" s="371"/>
      <c r="K180" s="371"/>
      <c r="L180" s="371"/>
    </row>
    <row r="181" spans="1:12" s="361" customFormat="1">
      <c r="A181" s="371"/>
      <c r="B181" s="371"/>
      <c r="C181" s="371"/>
      <c r="D181" s="371"/>
      <c r="E181" s="371"/>
      <c r="F181" s="371"/>
      <c r="G181" s="371"/>
      <c r="H181" s="371"/>
      <c r="I181" s="371"/>
      <c r="J181" s="371"/>
      <c r="K181" s="371"/>
      <c r="L181" s="371"/>
    </row>
    <row r="182" spans="1:12" s="361" customFormat="1">
      <c r="A182" s="371"/>
      <c r="B182" s="371"/>
      <c r="C182" s="371"/>
      <c r="D182" s="371"/>
      <c r="E182" s="371"/>
      <c r="F182" s="371"/>
      <c r="G182" s="371"/>
      <c r="H182" s="371"/>
      <c r="I182" s="371"/>
      <c r="J182" s="371"/>
      <c r="K182" s="371"/>
      <c r="L182" s="371"/>
    </row>
    <row r="183" spans="1:12" s="361" customFormat="1">
      <c r="A183" s="371"/>
      <c r="B183" s="371"/>
      <c r="C183" s="371"/>
      <c r="D183" s="371"/>
      <c r="E183" s="371"/>
      <c r="F183" s="371"/>
      <c r="G183" s="371"/>
      <c r="H183" s="371"/>
      <c r="I183" s="371"/>
      <c r="J183" s="371"/>
      <c r="K183" s="371"/>
      <c r="L183" s="371"/>
    </row>
    <row r="184" spans="1:12" s="361" customFormat="1">
      <c r="A184" s="371"/>
      <c r="B184" s="371"/>
      <c r="C184" s="371"/>
      <c r="D184" s="371"/>
      <c r="E184" s="371"/>
      <c r="F184" s="371"/>
      <c r="G184" s="371"/>
      <c r="H184" s="371"/>
      <c r="I184" s="371"/>
      <c r="J184" s="371"/>
      <c r="K184" s="371"/>
      <c r="L184" s="371"/>
    </row>
    <row r="185" spans="1:12" s="361" customFormat="1">
      <c r="A185" s="371"/>
      <c r="B185" s="371"/>
      <c r="C185" s="371"/>
      <c r="D185" s="371"/>
      <c r="E185" s="371"/>
      <c r="F185" s="371"/>
      <c r="G185" s="371"/>
      <c r="H185" s="371"/>
      <c r="I185" s="371"/>
      <c r="J185" s="371"/>
      <c r="K185" s="371"/>
      <c r="L185" s="371"/>
    </row>
    <row r="186" spans="1:12" s="361" customFormat="1">
      <c r="A186" s="371"/>
      <c r="B186" s="371"/>
      <c r="C186" s="371"/>
      <c r="D186" s="371"/>
      <c r="E186" s="371"/>
      <c r="F186" s="371"/>
      <c r="G186" s="371"/>
      <c r="H186" s="371"/>
      <c r="I186" s="371"/>
      <c r="J186" s="371"/>
      <c r="K186" s="371"/>
      <c r="L186" s="371"/>
    </row>
    <row r="187" spans="1:12" s="361" customFormat="1">
      <c r="A187" s="371"/>
      <c r="B187" s="371"/>
      <c r="C187" s="371"/>
      <c r="D187" s="371"/>
      <c r="E187" s="371"/>
      <c r="F187" s="371"/>
      <c r="G187" s="371"/>
      <c r="H187" s="371"/>
      <c r="I187" s="371"/>
      <c r="J187" s="371"/>
      <c r="K187" s="371"/>
      <c r="L187" s="371"/>
    </row>
    <row r="188" spans="1:12" s="361" customFormat="1">
      <c r="A188" s="371"/>
      <c r="B188" s="371"/>
      <c r="C188" s="371"/>
      <c r="D188" s="371"/>
      <c r="E188" s="371"/>
      <c r="F188" s="371"/>
      <c r="G188" s="371"/>
      <c r="H188" s="371"/>
      <c r="I188" s="371"/>
      <c r="J188" s="371"/>
      <c r="K188" s="371"/>
      <c r="L188" s="371"/>
    </row>
    <row r="189" spans="1:12" s="361" customFormat="1">
      <c r="A189" s="371"/>
      <c r="B189" s="371"/>
      <c r="C189" s="371"/>
      <c r="D189" s="371"/>
      <c r="E189" s="371"/>
      <c r="F189" s="371"/>
      <c r="G189" s="371"/>
      <c r="H189" s="371"/>
      <c r="I189" s="371"/>
      <c r="J189" s="371"/>
      <c r="K189" s="371"/>
      <c r="L189" s="371"/>
    </row>
    <row r="190" spans="1:12" s="361" customFormat="1">
      <c r="A190" s="371"/>
      <c r="B190" s="371"/>
      <c r="C190" s="371"/>
      <c r="D190" s="371"/>
      <c r="E190" s="371"/>
      <c r="F190" s="371"/>
      <c r="G190" s="371"/>
      <c r="H190" s="371"/>
      <c r="I190" s="371"/>
      <c r="J190" s="371"/>
      <c r="K190" s="371"/>
      <c r="L190" s="371"/>
    </row>
    <row r="191" spans="1:12" s="361" customFormat="1">
      <c r="A191" s="371"/>
      <c r="B191" s="371"/>
      <c r="C191" s="371"/>
      <c r="D191" s="371"/>
      <c r="E191" s="371"/>
      <c r="F191" s="371"/>
      <c r="G191" s="371"/>
      <c r="H191" s="371"/>
      <c r="I191" s="371"/>
      <c r="J191" s="371"/>
      <c r="K191" s="371"/>
      <c r="L191" s="371"/>
    </row>
    <row r="192" spans="1:12" s="361" customFormat="1">
      <c r="A192" s="371"/>
      <c r="B192" s="371"/>
      <c r="C192" s="371"/>
      <c r="D192" s="371"/>
      <c r="E192" s="371"/>
      <c r="F192" s="371"/>
      <c r="G192" s="371"/>
      <c r="H192" s="371"/>
      <c r="I192" s="371"/>
      <c r="J192" s="371"/>
      <c r="K192" s="371"/>
      <c r="L192" s="371"/>
    </row>
    <row r="193" spans="1:12" s="361" customFormat="1">
      <c r="A193" s="371"/>
      <c r="B193" s="371"/>
      <c r="C193" s="371"/>
      <c r="D193" s="371"/>
      <c r="E193" s="371"/>
      <c r="F193" s="371"/>
      <c r="G193" s="371"/>
      <c r="H193" s="371"/>
      <c r="I193" s="371"/>
      <c r="J193" s="371"/>
      <c r="K193" s="371"/>
      <c r="L193" s="371"/>
    </row>
    <row r="194" spans="1:12" s="361" customFormat="1">
      <c r="A194" s="371"/>
      <c r="B194" s="371"/>
      <c r="C194" s="371"/>
      <c r="D194" s="371"/>
      <c r="E194" s="371"/>
      <c r="F194" s="371"/>
      <c r="G194" s="371"/>
      <c r="H194" s="371"/>
      <c r="I194" s="371"/>
      <c r="J194" s="371"/>
      <c r="K194" s="371"/>
      <c r="L194" s="371"/>
    </row>
    <row r="195" spans="1:12" s="361" customFormat="1">
      <c r="A195" s="371"/>
      <c r="B195" s="371"/>
      <c r="C195" s="371"/>
      <c r="D195" s="371"/>
      <c r="E195" s="371"/>
      <c r="F195" s="371"/>
      <c r="G195" s="371"/>
      <c r="H195" s="371"/>
      <c r="I195" s="371"/>
      <c r="J195" s="371"/>
      <c r="K195" s="371"/>
      <c r="L195" s="371"/>
    </row>
    <row r="196" spans="1:12" s="361" customFormat="1">
      <c r="A196" s="371"/>
      <c r="B196" s="371"/>
      <c r="C196" s="371"/>
      <c r="D196" s="371"/>
      <c r="E196" s="371"/>
      <c r="F196" s="371"/>
      <c r="G196" s="371"/>
      <c r="H196" s="371"/>
      <c r="I196" s="371"/>
      <c r="J196" s="371"/>
      <c r="K196" s="371"/>
      <c r="L196" s="371"/>
    </row>
    <row r="197" spans="1:12" s="361" customFormat="1">
      <c r="A197" s="371"/>
      <c r="B197" s="371"/>
      <c r="C197" s="371"/>
      <c r="D197" s="371"/>
      <c r="E197" s="371"/>
      <c r="F197" s="371"/>
      <c r="G197" s="371"/>
      <c r="H197" s="371"/>
      <c r="I197" s="371"/>
      <c r="J197" s="371"/>
      <c r="K197" s="371"/>
      <c r="L197" s="371"/>
    </row>
    <row r="198" spans="1:12" s="361" customFormat="1">
      <c r="A198" s="371"/>
      <c r="B198" s="371"/>
      <c r="C198" s="371"/>
      <c r="D198" s="371"/>
      <c r="E198" s="371"/>
      <c r="F198" s="371"/>
      <c r="G198" s="371"/>
      <c r="H198" s="371"/>
      <c r="I198" s="371"/>
      <c r="J198" s="371"/>
      <c r="K198" s="371"/>
      <c r="L198" s="371"/>
    </row>
    <row r="199" spans="1:12" s="361" customFormat="1">
      <c r="A199" s="371"/>
      <c r="B199" s="371"/>
      <c r="C199" s="371"/>
      <c r="D199" s="371"/>
      <c r="E199" s="371"/>
      <c r="F199" s="371"/>
      <c r="G199" s="371"/>
      <c r="H199" s="371"/>
      <c r="I199" s="371"/>
      <c r="J199" s="371"/>
      <c r="K199" s="371"/>
      <c r="L199" s="371"/>
    </row>
    <row r="200" spans="1:12" s="361" customFormat="1">
      <c r="A200" s="371"/>
      <c r="B200" s="371"/>
      <c r="C200" s="371"/>
      <c r="D200" s="371"/>
      <c r="E200" s="371"/>
      <c r="F200" s="371"/>
      <c r="G200" s="371"/>
      <c r="H200" s="371"/>
      <c r="I200" s="371"/>
      <c r="J200" s="371"/>
      <c r="K200" s="371"/>
      <c r="L200" s="371"/>
    </row>
    <row r="201" spans="1:12" s="361" customFormat="1">
      <c r="A201" s="371"/>
      <c r="B201" s="371"/>
      <c r="C201" s="371"/>
      <c r="D201" s="371"/>
      <c r="E201" s="371"/>
      <c r="F201" s="371"/>
      <c r="G201" s="371"/>
      <c r="H201" s="371"/>
      <c r="I201" s="371"/>
      <c r="J201" s="371"/>
      <c r="K201" s="371"/>
      <c r="L201" s="371"/>
    </row>
    <row r="202" spans="1:12" s="361" customFormat="1">
      <c r="A202" s="371"/>
      <c r="B202" s="371"/>
      <c r="C202" s="371"/>
      <c r="D202" s="371"/>
      <c r="E202" s="371"/>
      <c r="F202" s="371"/>
      <c r="G202" s="371"/>
      <c r="H202" s="371"/>
      <c r="I202" s="371"/>
      <c r="J202" s="371"/>
      <c r="K202" s="371"/>
      <c r="L202" s="371"/>
    </row>
    <row r="203" spans="1:12" s="361" customFormat="1">
      <c r="A203" s="371"/>
      <c r="B203" s="371"/>
      <c r="C203" s="371"/>
      <c r="D203" s="371"/>
      <c r="E203" s="371"/>
      <c r="F203" s="371"/>
      <c r="G203" s="371"/>
      <c r="H203" s="371"/>
      <c r="I203" s="371"/>
      <c r="J203" s="371"/>
      <c r="K203" s="371"/>
      <c r="L203" s="371"/>
    </row>
    <row r="204" spans="1:12" s="361" customFormat="1">
      <c r="A204" s="371"/>
      <c r="B204" s="371"/>
      <c r="C204" s="371"/>
      <c r="D204" s="371"/>
      <c r="E204" s="371"/>
      <c r="F204" s="371"/>
      <c r="G204" s="371"/>
      <c r="H204" s="371"/>
      <c r="I204" s="371"/>
      <c r="J204" s="371"/>
      <c r="K204" s="371"/>
      <c r="L204" s="371"/>
    </row>
    <row r="205" spans="1:12" s="361" customFormat="1">
      <c r="A205" s="371"/>
      <c r="B205" s="371"/>
      <c r="C205" s="371"/>
      <c r="D205" s="371"/>
      <c r="E205" s="371"/>
      <c r="F205" s="371"/>
      <c r="G205" s="371"/>
      <c r="H205" s="371"/>
      <c r="I205" s="371"/>
      <c r="J205" s="371"/>
      <c r="K205" s="371"/>
      <c r="L205" s="371"/>
    </row>
    <row r="206" spans="1:12" s="361" customFormat="1">
      <c r="A206" s="371"/>
      <c r="B206" s="371"/>
      <c r="C206" s="371"/>
      <c r="D206" s="371"/>
      <c r="E206" s="371"/>
      <c r="F206" s="371"/>
      <c r="G206" s="371"/>
      <c r="H206" s="371"/>
      <c r="I206" s="371"/>
      <c r="J206" s="371"/>
      <c r="K206" s="371"/>
      <c r="L206" s="371"/>
    </row>
    <row r="207" spans="1:12" s="361" customFormat="1">
      <c r="A207" s="371"/>
      <c r="B207" s="371"/>
      <c r="C207" s="371"/>
      <c r="D207" s="371"/>
      <c r="E207" s="371"/>
      <c r="F207" s="371"/>
      <c r="G207" s="371"/>
      <c r="H207" s="371"/>
      <c r="I207" s="371"/>
      <c r="J207" s="371"/>
      <c r="K207" s="371"/>
      <c r="L207" s="371"/>
    </row>
    <row r="208" spans="1:12" s="361" customFormat="1">
      <c r="A208" s="371"/>
      <c r="B208" s="371"/>
      <c r="C208" s="371"/>
      <c r="D208" s="371"/>
      <c r="E208" s="371"/>
      <c r="F208" s="371"/>
      <c r="G208" s="371"/>
      <c r="H208" s="371"/>
      <c r="I208" s="371"/>
      <c r="J208" s="371"/>
      <c r="K208" s="371"/>
      <c r="L208" s="371"/>
    </row>
    <row r="209" spans="1:12" s="361" customFormat="1">
      <c r="A209" s="371"/>
      <c r="B209" s="371"/>
      <c r="C209" s="371"/>
      <c r="D209" s="371"/>
      <c r="E209" s="371"/>
      <c r="F209" s="371"/>
      <c r="G209" s="371"/>
      <c r="H209" s="371"/>
      <c r="I209" s="371"/>
      <c r="J209" s="371"/>
      <c r="K209" s="371"/>
      <c r="L209" s="371"/>
    </row>
    <row r="210" spans="1:12" s="361" customFormat="1">
      <c r="A210" s="371"/>
      <c r="B210" s="371"/>
      <c r="C210" s="371"/>
      <c r="D210" s="371"/>
      <c r="E210" s="371"/>
      <c r="F210" s="371"/>
      <c r="G210" s="371"/>
      <c r="H210" s="371"/>
      <c r="I210" s="371"/>
      <c r="J210" s="371"/>
      <c r="K210" s="371"/>
      <c r="L210" s="371"/>
    </row>
    <row r="211" spans="1:12" s="361" customFormat="1">
      <c r="A211" s="371"/>
      <c r="B211" s="371"/>
      <c r="C211" s="371"/>
      <c r="D211" s="371"/>
      <c r="E211" s="371"/>
      <c r="F211" s="371"/>
      <c r="G211" s="371"/>
      <c r="H211" s="371"/>
      <c r="I211" s="371"/>
      <c r="J211" s="371"/>
      <c r="K211" s="371"/>
      <c r="L211" s="371"/>
    </row>
    <row r="212" spans="1:12" s="361" customFormat="1">
      <c r="A212" s="371"/>
      <c r="B212" s="371"/>
      <c r="C212" s="371"/>
      <c r="D212" s="371"/>
      <c r="E212" s="371"/>
      <c r="F212" s="371"/>
      <c r="G212" s="371"/>
      <c r="H212" s="371"/>
      <c r="I212" s="371"/>
      <c r="J212" s="371"/>
      <c r="K212" s="371"/>
      <c r="L212" s="371"/>
    </row>
    <row r="213" spans="1:12" s="361" customFormat="1">
      <c r="A213" s="371"/>
      <c r="B213" s="371"/>
      <c r="C213" s="371"/>
      <c r="D213" s="371"/>
      <c r="E213" s="371"/>
      <c r="F213" s="371"/>
      <c r="G213" s="371"/>
      <c r="H213" s="371"/>
      <c r="I213" s="371"/>
      <c r="J213" s="371"/>
      <c r="K213" s="371"/>
      <c r="L213" s="371"/>
    </row>
    <row r="214" spans="1:12" s="361" customFormat="1">
      <c r="A214" s="371"/>
      <c r="B214" s="371"/>
      <c r="C214" s="371"/>
      <c r="D214" s="371"/>
      <c r="E214" s="371"/>
      <c r="F214" s="371"/>
      <c r="G214" s="371"/>
      <c r="H214" s="371"/>
      <c r="I214" s="371"/>
      <c r="J214" s="371"/>
      <c r="K214" s="371"/>
      <c r="L214" s="371"/>
    </row>
    <row r="215" spans="1:12" s="361" customFormat="1">
      <c r="A215" s="371"/>
      <c r="B215" s="371"/>
      <c r="C215" s="371"/>
      <c r="D215" s="371"/>
      <c r="E215" s="371"/>
      <c r="F215" s="371"/>
      <c r="G215" s="371"/>
      <c r="H215" s="371"/>
      <c r="I215" s="371"/>
      <c r="J215" s="371"/>
      <c r="K215" s="371"/>
      <c r="L215" s="371"/>
    </row>
    <row r="216" spans="1:12" s="361" customFormat="1">
      <c r="A216" s="371"/>
      <c r="B216" s="371"/>
      <c r="C216" s="371"/>
      <c r="D216" s="371"/>
      <c r="E216" s="371"/>
      <c r="F216" s="371"/>
      <c r="G216" s="371"/>
      <c r="H216" s="371"/>
      <c r="I216" s="371"/>
      <c r="J216" s="371"/>
      <c r="K216" s="371"/>
      <c r="L216" s="371"/>
    </row>
    <row r="217" spans="1:12" s="361" customFormat="1">
      <c r="A217" s="371"/>
      <c r="B217" s="371"/>
      <c r="C217" s="371"/>
      <c r="D217" s="371"/>
      <c r="E217" s="371"/>
      <c r="F217" s="371"/>
      <c r="G217" s="371"/>
      <c r="H217" s="371"/>
      <c r="I217" s="371"/>
      <c r="J217" s="371"/>
      <c r="K217" s="371"/>
      <c r="L217" s="371"/>
    </row>
    <row r="218" spans="1:12" s="361" customFormat="1" ht="15" customHeight="1">
      <c r="A218" s="371"/>
      <c r="B218" s="371"/>
      <c r="C218" s="371"/>
      <c r="D218" s="371"/>
      <c r="E218" s="371"/>
      <c r="F218" s="371"/>
      <c r="G218" s="371"/>
      <c r="H218" s="371"/>
      <c r="I218" s="371"/>
      <c r="J218" s="371"/>
      <c r="K218" s="371"/>
      <c r="L218" s="371"/>
    </row>
    <row r="219" spans="1:12" s="361" customFormat="1">
      <c r="A219" s="371"/>
      <c r="B219" s="371"/>
      <c r="C219" s="371"/>
      <c r="D219" s="371"/>
      <c r="E219" s="371"/>
      <c r="F219" s="371"/>
      <c r="G219" s="371"/>
      <c r="H219" s="371"/>
      <c r="I219" s="371"/>
      <c r="J219" s="371"/>
      <c r="K219" s="371"/>
      <c r="L219" s="371"/>
    </row>
    <row r="220" spans="1:12" s="361" customFormat="1">
      <c r="A220" s="371"/>
      <c r="B220" s="371"/>
      <c r="C220" s="371"/>
      <c r="D220" s="371"/>
      <c r="E220" s="371"/>
      <c r="F220" s="371"/>
      <c r="G220" s="371"/>
      <c r="H220" s="371"/>
      <c r="I220" s="371"/>
      <c r="J220" s="371"/>
      <c r="K220" s="371"/>
      <c r="L220" s="371"/>
    </row>
    <row r="221" spans="1:12" s="361" customFormat="1">
      <c r="A221" s="371"/>
      <c r="B221" s="371"/>
      <c r="C221" s="371"/>
      <c r="D221" s="371"/>
      <c r="E221" s="371"/>
      <c r="F221" s="371"/>
      <c r="G221" s="371"/>
      <c r="H221" s="371"/>
      <c r="I221" s="371"/>
      <c r="J221" s="371"/>
      <c r="K221" s="371"/>
      <c r="L221" s="371"/>
    </row>
    <row r="222" spans="1:12" s="361" customFormat="1">
      <c r="A222" s="371"/>
      <c r="B222" s="371"/>
      <c r="C222" s="371"/>
      <c r="D222" s="371"/>
      <c r="E222" s="371"/>
      <c r="F222" s="371"/>
      <c r="G222" s="371"/>
      <c r="H222" s="371"/>
      <c r="I222" s="371"/>
      <c r="J222" s="371"/>
      <c r="K222" s="371"/>
      <c r="L222" s="371"/>
    </row>
    <row r="223" spans="1:12" s="361" customFormat="1">
      <c r="A223" s="371"/>
      <c r="B223" s="371"/>
      <c r="C223" s="371"/>
      <c r="D223" s="371"/>
      <c r="E223" s="371"/>
      <c r="F223" s="371"/>
      <c r="G223" s="371"/>
      <c r="H223" s="371"/>
      <c r="I223" s="371"/>
      <c r="J223" s="371"/>
      <c r="K223" s="371"/>
      <c r="L223" s="371"/>
    </row>
    <row r="224" spans="1:12" s="361" customFormat="1">
      <c r="A224" s="371"/>
      <c r="B224" s="371"/>
      <c r="C224" s="371"/>
      <c r="D224" s="371"/>
      <c r="E224" s="371"/>
      <c r="F224" s="371"/>
      <c r="G224" s="371"/>
      <c r="H224" s="371"/>
      <c r="I224" s="371"/>
      <c r="J224" s="371"/>
      <c r="K224" s="371"/>
      <c r="L224" s="371"/>
    </row>
    <row r="225" spans="1:12" s="361" customFormat="1">
      <c r="A225" s="371"/>
      <c r="B225" s="371"/>
      <c r="C225" s="371"/>
      <c r="D225" s="371"/>
      <c r="E225" s="371"/>
      <c r="F225" s="371"/>
      <c r="G225" s="371"/>
      <c r="H225" s="371"/>
      <c r="I225" s="371"/>
      <c r="J225" s="371"/>
      <c r="K225" s="371"/>
      <c r="L225" s="371"/>
    </row>
    <row r="226" spans="1:12" s="361" customFormat="1">
      <c r="A226" s="371"/>
      <c r="B226" s="371"/>
      <c r="C226" s="371"/>
      <c r="D226" s="371"/>
      <c r="E226" s="371"/>
      <c r="F226" s="371"/>
      <c r="G226" s="371"/>
      <c r="H226" s="371"/>
      <c r="I226" s="371"/>
      <c r="J226" s="371"/>
      <c r="K226" s="371"/>
      <c r="L226" s="371"/>
    </row>
    <row r="227" spans="1:12" s="361" customFormat="1">
      <c r="A227" s="371"/>
      <c r="B227" s="371"/>
      <c r="C227" s="371"/>
      <c r="D227" s="371"/>
      <c r="E227" s="371"/>
      <c r="F227" s="371"/>
      <c r="G227" s="371"/>
      <c r="H227" s="371"/>
      <c r="I227" s="371"/>
      <c r="J227" s="371"/>
      <c r="K227" s="371"/>
      <c r="L227" s="371"/>
    </row>
    <row r="228" spans="1:12" s="361" customFormat="1">
      <c r="A228" s="371"/>
      <c r="B228" s="371"/>
      <c r="C228" s="371"/>
      <c r="D228" s="371"/>
      <c r="E228" s="371"/>
      <c r="F228" s="371"/>
      <c r="G228" s="371"/>
      <c r="H228" s="371"/>
      <c r="I228" s="371"/>
      <c r="J228" s="371"/>
      <c r="K228" s="371"/>
      <c r="L228" s="371"/>
    </row>
    <row r="229" spans="1:12" s="361" customFormat="1">
      <c r="A229" s="371"/>
      <c r="B229" s="371"/>
      <c r="C229" s="371"/>
      <c r="D229" s="371"/>
      <c r="E229" s="371"/>
      <c r="F229" s="371"/>
      <c r="G229" s="371"/>
      <c r="H229" s="371"/>
      <c r="I229" s="371"/>
      <c r="J229" s="371"/>
      <c r="K229" s="371"/>
      <c r="L229" s="371"/>
    </row>
    <row r="230" spans="1:12" s="361" customFormat="1">
      <c r="A230" s="371"/>
      <c r="B230" s="371"/>
      <c r="C230" s="371"/>
      <c r="D230" s="371"/>
      <c r="E230" s="371"/>
      <c r="F230" s="371"/>
      <c r="G230" s="371"/>
      <c r="H230" s="371"/>
      <c r="I230" s="371"/>
      <c r="J230" s="371"/>
      <c r="K230" s="371"/>
      <c r="L230" s="371"/>
    </row>
    <row r="231" spans="1:12" s="361" customFormat="1">
      <c r="A231" s="371"/>
      <c r="B231" s="371"/>
      <c r="C231" s="371"/>
      <c r="D231" s="371"/>
      <c r="E231" s="371"/>
      <c r="F231" s="371"/>
      <c r="G231" s="371"/>
      <c r="H231" s="371"/>
      <c r="I231" s="371"/>
      <c r="J231" s="371"/>
      <c r="K231" s="371"/>
      <c r="L231" s="371"/>
    </row>
    <row r="232" spans="1:12" s="361" customFormat="1">
      <c r="A232" s="371"/>
      <c r="B232" s="371"/>
      <c r="C232" s="371"/>
      <c r="D232" s="371"/>
      <c r="E232" s="371"/>
      <c r="F232" s="371"/>
      <c r="G232" s="371"/>
      <c r="H232" s="371"/>
      <c r="I232" s="371"/>
      <c r="J232" s="371"/>
      <c r="K232" s="371"/>
      <c r="L232" s="371"/>
    </row>
    <row r="233" spans="1:12" s="361" customFormat="1">
      <c r="A233" s="371"/>
      <c r="B233" s="371"/>
      <c r="C233" s="371"/>
      <c r="D233" s="371"/>
      <c r="E233" s="371"/>
      <c r="F233" s="371"/>
      <c r="G233" s="371"/>
      <c r="H233" s="371"/>
      <c r="I233" s="371"/>
      <c r="J233" s="371"/>
      <c r="K233" s="371"/>
      <c r="L233" s="371"/>
    </row>
    <row r="234" spans="1:12" s="361" customFormat="1">
      <c r="A234" s="371"/>
      <c r="B234" s="371"/>
      <c r="C234" s="371"/>
      <c r="D234" s="371"/>
      <c r="E234" s="371"/>
      <c r="F234" s="371"/>
      <c r="G234" s="371"/>
      <c r="H234" s="371"/>
      <c r="I234" s="371"/>
      <c r="J234" s="371"/>
      <c r="K234" s="371"/>
      <c r="L234" s="371"/>
    </row>
    <row r="235" spans="1:12" s="361" customFormat="1">
      <c r="A235" s="371"/>
      <c r="B235" s="371"/>
      <c r="C235" s="371"/>
      <c r="D235" s="371"/>
      <c r="E235" s="371"/>
      <c r="F235" s="371"/>
      <c r="G235" s="371"/>
      <c r="H235" s="371"/>
      <c r="I235" s="371"/>
      <c r="J235" s="371"/>
      <c r="K235" s="371"/>
      <c r="L235" s="371"/>
    </row>
    <row r="236" spans="1:12" s="361" customFormat="1">
      <c r="A236" s="371"/>
      <c r="B236" s="371"/>
      <c r="C236" s="371"/>
      <c r="D236" s="371"/>
      <c r="E236" s="371"/>
      <c r="F236" s="371"/>
      <c r="G236" s="371"/>
      <c r="H236" s="371"/>
      <c r="I236" s="371"/>
      <c r="J236" s="371"/>
      <c r="K236" s="371"/>
      <c r="L236" s="371"/>
    </row>
    <row r="237" spans="1:12" s="361" customFormat="1">
      <c r="A237" s="371"/>
      <c r="B237" s="371"/>
      <c r="C237" s="371"/>
      <c r="D237" s="371"/>
      <c r="E237" s="371"/>
      <c r="F237" s="371"/>
      <c r="G237" s="371"/>
      <c r="H237" s="371"/>
      <c r="I237" s="371"/>
      <c r="J237" s="371"/>
      <c r="K237" s="371"/>
      <c r="L237" s="371"/>
    </row>
    <row r="238" spans="1:12" s="361" customFormat="1">
      <c r="A238" s="371"/>
      <c r="B238" s="371"/>
      <c r="C238" s="371"/>
      <c r="D238" s="371"/>
      <c r="E238" s="371"/>
      <c r="F238" s="371"/>
      <c r="G238" s="371"/>
      <c r="H238" s="371"/>
      <c r="I238" s="371"/>
      <c r="J238" s="371"/>
      <c r="K238" s="371"/>
      <c r="L238" s="371"/>
    </row>
    <row r="239" spans="1:12" s="361" customFormat="1">
      <c r="A239" s="371"/>
      <c r="B239" s="371"/>
      <c r="C239" s="371"/>
      <c r="D239" s="371"/>
      <c r="E239" s="371"/>
      <c r="F239" s="371"/>
      <c r="G239" s="371"/>
      <c r="H239" s="371"/>
      <c r="I239" s="371"/>
      <c r="J239" s="371"/>
      <c r="K239" s="371"/>
      <c r="L239" s="371"/>
    </row>
    <row r="240" spans="1:12" s="361" customFormat="1">
      <c r="A240" s="371"/>
      <c r="B240" s="371"/>
      <c r="C240" s="371"/>
      <c r="D240" s="371"/>
      <c r="E240" s="371"/>
      <c r="F240" s="371"/>
      <c r="G240" s="371"/>
      <c r="H240" s="371"/>
      <c r="I240" s="371"/>
      <c r="J240" s="371"/>
      <c r="K240" s="371"/>
      <c r="L240" s="371"/>
    </row>
    <row r="241" spans="1:12" s="361" customFormat="1">
      <c r="A241" s="371"/>
      <c r="B241" s="371"/>
      <c r="C241" s="371"/>
      <c r="D241" s="371"/>
      <c r="E241" s="371"/>
      <c r="F241" s="371"/>
      <c r="G241" s="371"/>
      <c r="H241" s="371"/>
      <c r="I241" s="371"/>
      <c r="J241" s="371"/>
      <c r="K241" s="371"/>
      <c r="L241" s="371"/>
    </row>
    <row r="242" spans="1:12" s="361" customFormat="1">
      <c r="A242" s="371"/>
      <c r="B242" s="371"/>
      <c r="C242" s="371"/>
      <c r="D242" s="371"/>
      <c r="E242" s="371"/>
      <c r="F242" s="371"/>
      <c r="G242" s="371"/>
      <c r="H242" s="371"/>
      <c r="I242" s="371"/>
      <c r="J242" s="371"/>
      <c r="K242" s="371"/>
      <c r="L242" s="371"/>
    </row>
    <row r="243" spans="1:12" s="361" customFormat="1">
      <c r="A243" s="371"/>
      <c r="B243" s="371"/>
      <c r="C243" s="371"/>
      <c r="D243" s="371"/>
      <c r="E243" s="371"/>
      <c r="F243" s="371"/>
      <c r="G243" s="371"/>
      <c r="H243" s="371"/>
      <c r="I243" s="371"/>
      <c r="J243" s="371"/>
      <c r="K243" s="371"/>
      <c r="L243" s="371"/>
    </row>
    <row r="244" spans="1:12" s="361" customFormat="1">
      <c r="A244" s="371"/>
      <c r="B244" s="371"/>
      <c r="C244" s="371"/>
      <c r="D244" s="371"/>
      <c r="E244" s="371"/>
      <c r="F244" s="371"/>
      <c r="G244" s="371"/>
      <c r="H244" s="371"/>
      <c r="I244" s="371"/>
      <c r="J244" s="371"/>
      <c r="K244" s="371"/>
      <c r="L244" s="371"/>
    </row>
    <row r="245" spans="1:12" s="361" customFormat="1">
      <c r="A245" s="371"/>
      <c r="B245" s="371"/>
      <c r="C245" s="371"/>
      <c r="D245" s="371"/>
      <c r="E245" s="371"/>
      <c r="F245" s="371"/>
      <c r="G245" s="371"/>
      <c r="H245" s="371"/>
      <c r="I245" s="371"/>
      <c r="J245" s="371"/>
      <c r="K245" s="371"/>
      <c r="L245" s="371"/>
    </row>
    <row r="246" spans="1:12" s="361" customFormat="1">
      <c r="A246" s="371"/>
      <c r="B246" s="371"/>
      <c r="C246" s="371"/>
      <c r="D246" s="371"/>
      <c r="E246" s="371"/>
      <c r="F246" s="371"/>
      <c r="G246" s="371"/>
      <c r="H246" s="371"/>
      <c r="I246" s="371"/>
      <c r="J246" s="371"/>
      <c r="K246" s="371"/>
      <c r="L246" s="371"/>
    </row>
    <row r="247" spans="1:12" s="361" customFormat="1">
      <c r="A247" s="371"/>
      <c r="B247" s="371"/>
      <c r="C247" s="371"/>
      <c r="D247" s="371"/>
      <c r="E247" s="371"/>
      <c r="F247" s="371"/>
      <c r="G247" s="371"/>
      <c r="H247" s="371"/>
      <c r="I247" s="371"/>
      <c r="J247" s="371"/>
      <c r="K247" s="371"/>
      <c r="L247" s="371"/>
    </row>
    <row r="248" spans="1:12" s="361" customFormat="1">
      <c r="A248" s="371"/>
      <c r="B248" s="371"/>
      <c r="C248" s="371"/>
      <c r="D248" s="371"/>
      <c r="E248" s="371"/>
      <c r="F248" s="371"/>
      <c r="G248" s="371"/>
      <c r="H248" s="371"/>
      <c r="I248" s="371"/>
      <c r="J248" s="371"/>
      <c r="K248" s="371"/>
      <c r="L248" s="371"/>
    </row>
    <row r="249" spans="1:12" s="361" customFormat="1">
      <c r="A249" s="371"/>
      <c r="B249" s="371"/>
      <c r="C249" s="371"/>
      <c r="D249" s="371"/>
      <c r="E249" s="371"/>
      <c r="F249" s="371"/>
      <c r="G249" s="371"/>
      <c r="H249" s="371"/>
      <c r="I249" s="371"/>
      <c r="J249" s="371"/>
      <c r="K249" s="371"/>
      <c r="L249" s="371"/>
    </row>
    <row r="250" spans="1:12" s="361" customFormat="1">
      <c r="A250" s="371"/>
      <c r="B250" s="371"/>
      <c r="C250" s="371"/>
      <c r="D250" s="371"/>
      <c r="E250" s="371"/>
      <c r="F250" s="371"/>
      <c r="G250" s="371"/>
      <c r="H250" s="371"/>
      <c r="I250" s="371"/>
      <c r="J250" s="371"/>
      <c r="K250" s="371"/>
      <c r="L250" s="371"/>
    </row>
    <row r="251" spans="1:12" s="361" customFormat="1">
      <c r="A251" s="371"/>
      <c r="B251" s="371"/>
      <c r="C251" s="371"/>
      <c r="D251" s="371"/>
      <c r="E251" s="371"/>
      <c r="F251" s="371"/>
      <c r="G251" s="371"/>
      <c r="H251" s="371"/>
      <c r="I251" s="371"/>
      <c r="J251" s="371"/>
      <c r="K251" s="371"/>
      <c r="L251" s="371"/>
    </row>
    <row r="252" spans="1:12" s="361" customFormat="1">
      <c r="A252" s="371"/>
      <c r="B252" s="371"/>
      <c r="C252" s="371"/>
      <c r="D252" s="371"/>
      <c r="E252" s="371"/>
      <c r="F252" s="371"/>
      <c r="G252" s="371"/>
      <c r="H252" s="371"/>
      <c r="I252" s="371"/>
      <c r="J252" s="371"/>
      <c r="K252" s="371"/>
      <c r="L252" s="371"/>
    </row>
    <row r="253" spans="1:12" s="361" customFormat="1">
      <c r="A253" s="371"/>
      <c r="B253" s="371"/>
      <c r="C253" s="371"/>
      <c r="D253" s="371"/>
      <c r="E253" s="371"/>
      <c r="F253" s="371"/>
      <c r="G253" s="371"/>
      <c r="H253" s="371"/>
      <c r="I253" s="371"/>
      <c r="J253" s="371"/>
      <c r="K253" s="371"/>
      <c r="L253" s="371"/>
    </row>
    <row r="254" spans="1:12" s="361" customFormat="1">
      <c r="A254" s="371"/>
      <c r="B254" s="371"/>
      <c r="C254" s="371"/>
      <c r="D254" s="371"/>
      <c r="E254" s="371"/>
      <c r="F254" s="371"/>
      <c r="G254" s="371"/>
      <c r="H254" s="371"/>
      <c r="I254" s="371"/>
      <c r="J254" s="371"/>
      <c r="K254" s="371"/>
      <c r="L254" s="371"/>
    </row>
    <row r="255" spans="1:12" s="361" customFormat="1">
      <c r="A255" s="371"/>
      <c r="B255" s="371"/>
      <c r="C255" s="371"/>
      <c r="D255" s="371"/>
      <c r="E255" s="371"/>
      <c r="F255" s="371"/>
      <c r="G255" s="371"/>
      <c r="H255" s="371"/>
      <c r="I255" s="371"/>
      <c r="J255" s="371"/>
      <c r="K255" s="371"/>
      <c r="L255" s="371"/>
    </row>
    <row r="256" spans="1:12" s="361" customFormat="1">
      <c r="A256" s="371"/>
      <c r="B256" s="371"/>
      <c r="C256" s="371"/>
      <c r="D256" s="371"/>
      <c r="E256" s="371"/>
      <c r="F256" s="371"/>
      <c r="G256" s="371"/>
      <c r="H256" s="371"/>
      <c r="I256" s="371"/>
      <c r="J256" s="371"/>
      <c r="K256" s="371"/>
      <c r="L256" s="371"/>
    </row>
    <row r="257" spans="1:12" s="361" customFormat="1">
      <c r="A257" s="371"/>
      <c r="B257" s="371"/>
      <c r="C257" s="371"/>
      <c r="D257" s="371"/>
      <c r="E257" s="371"/>
      <c r="F257" s="371"/>
      <c r="G257" s="371"/>
      <c r="H257" s="371"/>
      <c r="I257" s="371"/>
      <c r="J257" s="371"/>
      <c r="K257" s="371"/>
      <c r="L257" s="371"/>
    </row>
    <row r="258" spans="1:12" s="361" customFormat="1">
      <c r="A258" s="371"/>
      <c r="B258" s="371"/>
      <c r="C258" s="371"/>
      <c r="D258" s="371"/>
      <c r="E258" s="371"/>
      <c r="F258" s="371"/>
      <c r="G258" s="371"/>
      <c r="H258" s="371"/>
      <c r="I258" s="371"/>
      <c r="J258" s="371"/>
      <c r="K258" s="371"/>
      <c r="L258" s="371"/>
    </row>
    <row r="259" spans="1:12" s="361" customFormat="1">
      <c r="A259" s="371"/>
      <c r="B259" s="371"/>
      <c r="C259" s="371"/>
      <c r="D259" s="371"/>
      <c r="E259" s="371"/>
      <c r="F259" s="371"/>
      <c r="G259" s="371"/>
      <c r="H259" s="371"/>
      <c r="I259" s="371"/>
      <c r="J259" s="371"/>
      <c r="K259" s="371"/>
      <c r="L259" s="371"/>
    </row>
    <row r="260" spans="1:12" s="361" customFormat="1">
      <c r="A260" s="371"/>
      <c r="B260" s="371"/>
      <c r="C260" s="371"/>
      <c r="D260" s="371"/>
      <c r="E260" s="371"/>
      <c r="F260" s="371"/>
      <c r="G260" s="371"/>
      <c r="H260" s="371"/>
      <c r="I260" s="371"/>
      <c r="J260" s="371"/>
      <c r="K260" s="371"/>
      <c r="L260" s="371"/>
    </row>
    <row r="261" spans="1:12" s="361" customFormat="1">
      <c r="A261" s="371"/>
      <c r="B261" s="371"/>
      <c r="C261" s="371"/>
      <c r="D261" s="371"/>
      <c r="E261" s="371"/>
      <c r="F261" s="371"/>
      <c r="G261" s="371"/>
      <c r="H261" s="371"/>
      <c r="I261" s="371"/>
      <c r="J261" s="371"/>
      <c r="K261" s="371"/>
      <c r="L261" s="371"/>
    </row>
    <row r="262" spans="1:12" s="361" customFormat="1">
      <c r="A262" s="371"/>
      <c r="B262" s="371"/>
      <c r="C262" s="371"/>
      <c r="D262" s="371"/>
      <c r="E262" s="371"/>
      <c r="F262" s="371"/>
      <c r="G262" s="371"/>
      <c r="H262" s="371"/>
      <c r="I262" s="371"/>
      <c r="J262" s="371"/>
      <c r="K262" s="371"/>
      <c r="L262" s="371"/>
    </row>
    <row r="263" spans="1:12" s="361" customFormat="1">
      <c r="A263" s="371"/>
      <c r="B263" s="371"/>
      <c r="C263" s="371"/>
      <c r="D263" s="371"/>
      <c r="E263" s="371"/>
      <c r="F263" s="371"/>
      <c r="G263" s="371"/>
      <c r="H263" s="371"/>
      <c r="I263" s="371"/>
      <c r="J263" s="371"/>
      <c r="K263" s="371"/>
      <c r="L263" s="371"/>
    </row>
    <row r="264" spans="1:12" s="361" customFormat="1">
      <c r="A264" s="371"/>
      <c r="B264" s="371"/>
      <c r="C264" s="371"/>
      <c r="D264" s="371"/>
      <c r="E264" s="371"/>
      <c r="F264" s="371"/>
      <c r="G264" s="371"/>
      <c r="H264" s="371"/>
      <c r="I264" s="371"/>
      <c r="J264" s="371"/>
      <c r="K264" s="371"/>
      <c r="L264" s="371"/>
    </row>
    <row r="265" spans="1:12" s="361" customFormat="1">
      <c r="A265" s="371"/>
      <c r="B265" s="371"/>
      <c r="C265" s="371"/>
      <c r="D265" s="371"/>
      <c r="E265" s="371"/>
      <c r="F265" s="371"/>
      <c r="G265" s="371"/>
      <c r="H265" s="371"/>
      <c r="I265" s="371"/>
      <c r="J265" s="371"/>
      <c r="K265" s="371"/>
      <c r="L265" s="371"/>
    </row>
    <row r="266" spans="1:12" s="361" customFormat="1" ht="25.5" customHeight="1">
      <c r="A266" s="371"/>
      <c r="B266" s="371"/>
      <c r="C266" s="371"/>
      <c r="D266" s="371"/>
      <c r="E266" s="371"/>
      <c r="F266" s="371"/>
      <c r="G266" s="371"/>
      <c r="H266" s="371"/>
      <c r="I266" s="371"/>
      <c r="J266" s="371"/>
      <c r="K266" s="371"/>
      <c r="L266" s="371"/>
    </row>
    <row r="267" spans="1:12" s="361" customFormat="1">
      <c r="A267" s="371"/>
      <c r="B267" s="371"/>
      <c r="C267" s="371"/>
      <c r="D267" s="371"/>
      <c r="E267" s="371"/>
      <c r="F267" s="371"/>
      <c r="G267" s="371"/>
      <c r="H267" s="371"/>
      <c r="I267" s="371"/>
      <c r="J267" s="371"/>
      <c r="K267" s="371"/>
      <c r="L267" s="371"/>
    </row>
    <row r="268" spans="1:12" s="361" customFormat="1">
      <c r="A268" s="371"/>
      <c r="B268" s="371"/>
      <c r="C268" s="371"/>
      <c r="D268" s="371"/>
      <c r="E268" s="371"/>
      <c r="F268" s="371"/>
      <c r="G268" s="371"/>
      <c r="H268" s="371"/>
      <c r="I268" s="371"/>
      <c r="J268" s="371"/>
      <c r="K268" s="371"/>
      <c r="L268" s="371"/>
    </row>
    <row r="269" spans="1:12" s="361" customFormat="1">
      <c r="A269" s="371"/>
      <c r="B269" s="371"/>
      <c r="C269" s="371"/>
      <c r="D269" s="371"/>
      <c r="E269" s="371"/>
      <c r="F269" s="371"/>
      <c r="G269" s="371"/>
      <c r="H269" s="371"/>
      <c r="I269" s="371"/>
      <c r="J269" s="371"/>
      <c r="K269" s="371"/>
      <c r="L269" s="371"/>
    </row>
    <row r="270" spans="1:12" s="361" customFormat="1">
      <c r="A270" s="371"/>
      <c r="B270" s="371"/>
      <c r="C270" s="371"/>
      <c r="D270" s="371"/>
      <c r="E270" s="371"/>
      <c r="F270" s="371"/>
      <c r="G270" s="371"/>
      <c r="H270" s="371"/>
      <c r="I270" s="371"/>
      <c r="J270" s="371"/>
      <c r="K270" s="371"/>
      <c r="L270" s="371"/>
    </row>
    <row r="271" spans="1:12" s="361" customFormat="1">
      <c r="A271" s="371"/>
      <c r="B271" s="371"/>
      <c r="C271" s="371"/>
      <c r="D271" s="371"/>
      <c r="E271" s="371"/>
      <c r="F271" s="371"/>
      <c r="G271" s="371"/>
      <c r="H271" s="371"/>
      <c r="I271" s="371"/>
      <c r="J271" s="371"/>
      <c r="K271" s="371"/>
      <c r="L271" s="371"/>
    </row>
    <row r="272" spans="1:12" s="361" customFormat="1">
      <c r="A272" s="371"/>
      <c r="B272" s="371"/>
      <c r="C272" s="371"/>
      <c r="D272" s="371"/>
      <c r="E272" s="371"/>
      <c r="F272" s="371"/>
      <c r="G272" s="371"/>
      <c r="H272" s="371"/>
      <c r="I272" s="371"/>
      <c r="J272" s="371"/>
      <c r="K272" s="371"/>
      <c r="L272" s="371"/>
    </row>
    <row r="273" spans="1:14" s="361" customFormat="1">
      <c r="A273" s="371"/>
      <c r="B273" s="371"/>
      <c r="C273" s="371"/>
      <c r="D273" s="371"/>
      <c r="E273" s="371"/>
      <c r="F273" s="371"/>
      <c r="G273" s="371"/>
      <c r="H273" s="371"/>
      <c r="I273" s="371"/>
      <c r="J273" s="371"/>
      <c r="K273" s="371"/>
      <c r="L273" s="371"/>
    </row>
    <row r="274" spans="1:14" s="361" customFormat="1">
      <c r="A274" s="371"/>
      <c r="B274" s="371"/>
      <c r="C274" s="371"/>
      <c r="D274" s="371"/>
      <c r="E274" s="371"/>
      <c r="F274" s="371"/>
      <c r="G274" s="371"/>
      <c r="H274" s="371"/>
      <c r="I274" s="371"/>
      <c r="J274" s="371"/>
      <c r="K274" s="371"/>
      <c r="L274" s="371"/>
    </row>
    <row r="275" spans="1:14" s="361" customFormat="1">
      <c r="A275" s="371"/>
      <c r="B275" s="371"/>
      <c r="C275" s="371"/>
      <c r="D275" s="371"/>
      <c r="E275" s="371"/>
      <c r="F275" s="371"/>
      <c r="G275" s="371"/>
      <c r="H275" s="371"/>
      <c r="I275" s="371"/>
      <c r="J275" s="371"/>
      <c r="K275" s="371"/>
      <c r="L275" s="371"/>
      <c r="M275" s="377"/>
      <c r="N275" s="377"/>
    </row>
    <row r="276" spans="1:14" s="361" customFormat="1" ht="15" customHeight="1">
      <c r="A276" s="371"/>
      <c r="B276" s="371"/>
      <c r="C276" s="371"/>
      <c r="D276" s="371"/>
      <c r="E276" s="371"/>
      <c r="F276" s="371"/>
      <c r="G276" s="371"/>
      <c r="H276" s="371"/>
      <c r="I276" s="371"/>
      <c r="J276" s="371"/>
      <c r="K276" s="371"/>
      <c r="L276" s="371"/>
      <c r="M276" s="379"/>
      <c r="N276" s="379"/>
    </row>
    <row r="277" spans="1:14" s="361" customFormat="1">
      <c r="A277" s="371"/>
      <c r="B277" s="371"/>
      <c r="C277" s="371"/>
      <c r="D277" s="371"/>
      <c r="E277" s="371"/>
      <c r="F277" s="371"/>
      <c r="G277" s="371"/>
      <c r="H277" s="371"/>
      <c r="I277" s="371"/>
      <c r="J277" s="371"/>
      <c r="K277" s="371"/>
      <c r="L277" s="371"/>
    </row>
    <row r="278" spans="1:14" s="361" customFormat="1">
      <c r="A278" s="371"/>
      <c r="B278" s="371"/>
      <c r="C278" s="371"/>
      <c r="D278" s="371"/>
      <c r="E278" s="371"/>
      <c r="F278" s="371"/>
      <c r="G278" s="371"/>
      <c r="H278" s="371"/>
      <c r="I278" s="371"/>
      <c r="J278" s="371"/>
      <c r="K278" s="371"/>
      <c r="L278" s="371"/>
    </row>
    <row r="279" spans="1:14" s="361" customFormat="1">
      <c r="A279" s="371"/>
      <c r="B279" s="371"/>
      <c r="C279" s="371"/>
      <c r="D279" s="371"/>
      <c r="E279" s="371"/>
      <c r="F279" s="371"/>
      <c r="G279" s="371"/>
      <c r="H279" s="371"/>
      <c r="I279" s="371"/>
      <c r="J279" s="371"/>
      <c r="K279" s="371"/>
      <c r="L279" s="371"/>
    </row>
    <row r="280" spans="1:14" s="361" customFormat="1">
      <c r="A280" s="371"/>
      <c r="B280" s="371"/>
      <c r="C280" s="371"/>
      <c r="D280" s="371"/>
      <c r="E280" s="371"/>
      <c r="F280" s="371"/>
      <c r="G280" s="371"/>
      <c r="H280" s="371"/>
      <c r="I280" s="371"/>
      <c r="J280" s="371"/>
      <c r="K280" s="371"/>
      <c r="L280" s="371"/>
    </row>
    <row r="281" spans="1:14" s="361" customFormat="1">
      <c r="A281" s="371"/>
      <c r="B281" s="371"/>
      <c r="C281" s="371"/>
      <c r="D281" s="371"/>
      <c r="E281" s="371"/>
      <c r="F281" s="371"/>
      <c r="G281" s="371"/>
      <c r="H281" s="371"/>
      <c r="I281" s="371"/>
      <c r="J281" s="371"/>
      <c r="K281" s="371"/>
      <c r="L281" s="371"/>
    </row>
    <row r="282" spans="1:14" s="361" customFormat="1">
      <c r="A282" s="371"/>
      <c r="B282" s="371"/>
      <c r="C282" s="371"/>
      <c r="D282" s="371"/>
      <c r="E282" s="371"/>
      <c r="F282" s="371"/>
      <c r="G282" s="371"/>
      <c r="H282" s="371"/>
      <c r="I282" s="371"/>
      <c r="J282" s="371"/>
      <c r="K282" s="371"/>
      <c r="L282" s="371"/>
    </row>
    <row r="283" spans="1:14">
      <c r="A283" s="386"/>
      <c r="B283" s="386"/>
      <c r="C283" s="386"/>
      <c r="D283" s="386"/>
      <c r="E283" s="386"/>
      <c r="F283" s="386"/>
      <c r="G283" s="386"/>
      <c r="H283" s="386"/>
      <c r="I283" s="386"/>
      <c r="J283" s="386"/>
      <c r="K283" s="386"/>
      <c r="L283" s="386"/>
    </row>
    <row r="284" spans="1:14">
      <c r="A284" s="386"/>
      <c r="B284" s="386"/>
      <c r="C284" s="386"/>
      <c r="D284" s="386"/>
      <c r="E284" s="386"/>
      <c r="F284" s="386"/>
      <c r="G284" s="386"/>
      <c r="H284" s="386"/>
      <c r="I284" s="386"/>
      <c r="J284" s="386"/>
      <c r="K284" s="386"/>
      <c r="L284" s="386"/>
    </row>
    <row r="285" spans="1:14">
      <c r="A285" s="386"/>
      <c r="B285" s="386"/>
      <c r="C285" s="386"/>
      <c r="D285" s="386"/>
      <c r="E285" s="386"/>
      <c r="F285" s="386"/>
      <c r="G285" s="386"/>
      <c r="H285" s="386"/>
      <c r="I285" s="386"/>
      <c r="J285" s="386"/>
      <c r="K285" s="386"/>
      <c r="L285" s="386"/>
    </row>
    <row r="286" spans="1:14">
      <c r="A286" s="386"/>
      <c r="B286" s="386"/>
      <c r="C286" s="386"/>
      <c r="D286" s="386"/>
      <c r="E286" s="386"/>
      <c r="F286" s="386"/>
      <c r="G286" s="386"/>
      <c r="H286" s="386"/>
      <c r="I286" s="386"/>
      <c r="J286" s="386"/>
      <c r="K286" s="386"/>
      <c r="L286" s="386"/>
    </row>
    <row r="287" spans="1:14">
      <c r="A287" s="386"/>
      <c r="B287" s="386"/>
      <c r="C287" s="386"/>
      <c r="D287" s="386"/>
      <c r="E287" s="386"/>
      <c r="F287" s="386"/>
      <c r="G287" s="386"/>
      <c r="H287" s="386"/>
      <c r="I287" s="386"/>
      <c r="J287" s="386"/>
      <c r="K287" s="386"/>
      <c r="L287" s="386"/>
    </row>
    <row r="288" spans="1:14">
      <c r="A288" s="386"/>
      <c r="B288" s="386"/>
      <c r="C288" s="386"/>
      <c r="D288" s="386"/>
      <c r="E288" s="386"/>
      <c r="F288" s="386"/>
      <c r="G288" s="386"/>
      <c r="H288" s="386"/>
      <c r="I288" s="386"/>
      <c r="J288" s="386"/>
      <c r="K288" s="386"/>
      <c r="L288" s="386"/>
    </row>
    <row r="289" spans="1:12">
      <c r="A289" s="386"/>
      <c r="B289" s="386"/>
      <c r="C289" s="386"/>
      <c r="D289" s="386"/>
      <c r="E289" s="386"/>
      <c r="F289" s="386"/>
      <c r="G289" s="386"/>
      <c r="H289" s="386"/>
      <c r="I289" s="386"/>
      <c r="J289" s="386"/>
      <c r="K289" s="386"/>
      <c r="L289" s="386"/>
    </row>
    <row r="290" spans="1:12">
      <c r="A290" s="386"/>
      <c r="B290" s="386"/>
      <c r="C290" s="386"/>
      <c r="D290" s="386"/>
      <c r="E290" s="386"/>
      <c r="F290" s="386"/>
      <c r="G290" s="386"/>
      <c r="H290" s="386"/>
      <c r="I290" s="386"/>
      <c r="J290" s="386"/>
      <c r="K290" s="386"/>
      <c r="L290" s="386"/>
    </row>
    <row r="291" spans="1:12">
      <c r="A291" s="386"/>
      <c r="B291" s="386"/>
      <c r="C291" s="386"/>
      <c r="D291" s="386"/>
      <c r="E291" s="386"/>
      <c r="F291" s="386"/>
      <c r="G291" s="386"/>
      <c r="H291" s="386"/>
      <c r="I291" s="386"/>
      <c r="J291" s="386"/>
      <c r="K291" s="386"/>
      <c r="L291" s="386"/>
    </row>
    <row r="292" spans="1:12">
      <c r="A292" s="386"/>
      <c r="B292" s="386"/>
      <c r="C292" s="386"/>
      <c r="D292" s="386"/>
      <c r="E292" s="386"/>
      <c r="F292" s="386"/>
      <c r="G292" s="386"/>
      <c r="H292" s="386"/>
      <c r="I292" s="386"/>
      <c r="J292" s="386"/>
      <c r="K292" s="386"/>
      <c r="L292" s="386"/>
    </row>
    <row r="293" spans="1:12">
      <c r="A293" s="386"/>
      <c r="B293" s="386"/>
      <c r="C293" s="386"/>
      <c r="D293" s="386"/>
      <c r="E293" s="386"/>
      <c r="F293" s="386"/>
      <c r="G293" s="386"/>
      <c r="H293" s="386"/>
      <c r="I293" s="386"/>
      <c r="J293" s="386"/>
      <c r="K293" s="386"/>
      <c r="L293" s="386"/>
    </row>
    <row r="294" spans="1:12">
      <c r="A294" s="386"/>
      <c r="B294" s="386"/>
      <c r="C294" s="386"/>
      <c r="D294" s="386"/>
      <c r="E294" s="386"/>
      <c r="F294" s="386"/>
      <c r="G294" s="386"/>
      <c r="H294" s="386"/>
      <c r="I294" s="386"/>
      <c r="J294" s="386"/>
      <c r="K294" s="386"/>
      <c r="L294" s="386"/>
    </row>
    <row r="295" spans="1:12">
      <c r="A295" s="386"/>
      <c r="B295" s="386"/>
      <c r="C295" s="386"/>
      <c r="D295" s="386"/>
      <c r="E295" s="386"/>
      <c r="F295" s="386"/>
      <c r="G295" s="386"/>
      <c r="H295" s="386"/>
      <c r="I295" s="386"/>
      <c r="J295" s="386"/>
      <c r="K295" s="386"/>
      <c r="L295" s="386"/>
    </row>
    <row r="296" spans="1:12">
      <c r="A296" s="386"/>
      <c r="B296" s="386"/>
      <c r="C296" s="386"/>
      <c r="D296" s="386"/>
      <c r="E296" s="386"/>
      <c r="F296" s="386"/>
      <c r="G296" s="386"/>
      <c r="H296" s="386"/>
      <c r="I296" s="386"/>
      <c r="J296" s="386"/>
      <c r="K296" s="386"/>
      <c r="L296" s="386"/>
    </row>
    <row r="297" spans="1:12">
      <c r="A297" s="386"/>
      <c r="B297" s="386"/>
      <c r="C297" s="386"/>
      <c r="D297" s="386"/>
      <c r="E297" s="386"/>
      <c r="F297" s="386"/>
      <c r="G297" s="386"/>
      <c r="H297" s="386"/>
      <c r="I297" s="386"/>
      <c r="J297" s="386"/>
      <c r="K297" s="386"/>
      <c r="L297" s="386"/>
    </row>
    <row r="298" spans="1:12">
      <c r="A298" s="386"/>
      <c r="B298" s="386"/>
      <c r="C298" s="386"/>
      <c r="D298" s="386"/>
      <c r="E298" s="386"/>
      <c r="F298" s="386"/>
      <c r="G298" s="386"/>
      <c r="H298" s="386"/>
      <c r="I298" s="386"/>
      <c r="J298" s="386"/>
      <c r="K298" s="386"/>
      <c r="L298" s="386"/>
    </row>
    <row r="299" spans="1:12">
      <c r="A299" s="386"/>
      <c r="B299" s="386"/>
      <c r="C299" s="386"/>
      <c r="D299" s="386"/>
      <c r="E299" s="386"/>
      <c r="F299" s="386"/>
      <c r="G299" s="386"/>
      <c r="H299" s="386"/>
      <c r="I299" s="386"/>
      <c r="J299" s="386"/>
      <c r="K299" s="386"/>
      <c r="L299" s="386"/>
    </row>
    <row r="300" spans="1:12">
      <c r="A300" s="386"/>
      <c r="B300" s="386"/>
      <c r="C300" s="386"/>
      <c r="D300" s="386"/>
      <c r="E300" s="386"/>
      <c r="F300" s="386"/>
      <c r="G300" s="386"/>
      <c r="H300" s="386"/>
      <c r="I300" s="386"/>
      <c r="J300" s="386"/>
      <c r="K300" s="386"/>
      <c r="L300" s="386"/>
    </row>
    <row r="301" spans="1:12">
      <c r="A301" s="386"/>
      <c r="B301" s="386"/>
      <c r="C301" s="386"/>
      <c r="D301" s="386"/>
      <c r="E301" s="386"/>
      <c r="F301" s="386"/>
      <c r="G301" s="386"/>
      <c r="H301" s="386"/>
      <c r="I301" s="386"/>
      <c r="J301" s="386"/>
      <c r="K301" s="386"/>
      <c r="L301" s="386"/>
    </row>
    <row r="302" spans="1:12">
      <c r="A302" s="386"/>
      <c r="B302" s="386"/>
      <c r="C302" s="386"/>
      <c r="D302" s="386"/>
      <c r="E302" s="386"/>
      <c r="F302" s="386"/>
      <c r="G302" s="386"/>
      <c r="H302" s="386"/>
      <c r="I302" s="386"/>
      <c r="J302" s="386"/>
      <c r="K302" s="386"/>
      <c r="L302" s="386"/>
    </row>
    <row r="303" spans="1:12">
      <c r="A303" s="386"/>
      <c r="B303" s="386"/>
      <c r="C303" s="386"/>
      <c r="D303" s="386"/>
      <c r="E303" s="386"/>
      <c r="F303" s="386"/>
      <c r="G303" s="386"/>
      <c r="H303" s="386"/>
      <c r="I303" s="386"/>
      <c r="J303" s="386"/>
      <c r="K303" s="386"/>
      <c r="L303" s="386"/>
    </row>
    <row r="304" spans="1:12">
      <c r="A304" s="386"/>
      <c r="B304" s="386"/>
      <c r="C304" s="386"/>
      <c r="D304" s="386"/>
      <c r="E304" s="386"/>
      <c r="F304" s="386"/>
      <c r="G304" s="386"/>
      <c r="H304" s="386"/>
      <c r="I304" s="386"/>
      <c r="J304" s="386"/>
      <c r="K304" s="386"/>
      <c r="L304" s="386"/>
    </row>
    <row r="305" spans="1:12">
      <c r="A305" s="386"/>
      <c r="B305" s="386"/>
      <c r="C305" s="386"/>
      <c r="D305" s="386"/>
      <c r="E305" s="386"/>
      <c r="F305" s="386"/>
      <c r="G305" s="386"/>
      <c r="H305" s="386"/>
      <c r="I305" s="386"/>
      <c r="J305" s="386"/>
      <c r="K305" s="386"/>
      <c r="L305" s="386"/>
    </row>
    <row r="306" spans="1:12">
      <c r="A306" s="386"/>
      <c r="B306" s="386"/>
      <c r="C306" s="386"/>
      <c r="D306" s="386"/>
      <c r="E306" s="386"/>
      <c r="F306" s="386"/>
      <c r="G306" s="386"/>
      <c r="H306" s="386"/>
      <c r="I306" s="386"/>
      <c r="J306" s="386"/>
      <c r="K306" s="386"/>
      <c r="L306" s="386"/>
    </row>
    <row r="307" spans="1:12">
      <c r="A307" s="386"/>
      <c r="B307" s="386"/>
      <c r="C307" s="386"/>
      <c r="D307" s="386"/>
      <c r="E307" s="386"/>
      <c r="F307" s="386"/>
      <c r="G307" s="386"/>
      <c r="H307" s="386"/>
      <c r="I307" s="386"/>
      <c r="J307" s="386"/>
      <c r="K307" s="386"/>
      <c r="L307" s="386"/>
    </row>
    <row r="308" spans="1:12">
      <c r="A308" s="386"/>
      <c r="B308" s="386"/>
      <c r="C308" s="386"/>
      <c r="D308" s="386"/>
      <c r="E308" s="386"/>
      <c r="F308" s="386"/>
      <c r="G308" s="386"/>
      <c r="H308" s="386"/>
      <c r="I308" s="386"/>
      <c r="J308" s="386"/>
      <c r="K308" s="386"/>
      <c r="L308" s="386"/>
    </row>
    <row r="309" spans="1:12">
      <c r="A309" s="386"/>
      <c r="B309" s="386"/>
      <c r="C309" s="386"/>
      <c r="D309" s="386"/>
      <c r="E309" s="386"/>
      <c r="F309" s="386"/>
      <c r="G309" s="386"/>
      <c r="H309" s="386"/>
      <c r="I309" s="386"/>
      <c r="J309" s="386"/>
      <c r="K309" s="386"/>
      <c r="L309" s="386"/>
    </row>
    <row r="310" spans="1:12">
      <c r="A310" s="386"/>
      <c r="B310" s="386"/>
      <c r="C310" s="386"/>
      <c r="D310" s="386"/>
      <c r="E310" s="386"/>
      <c r="F310" s="386"/>
      <c r="G310" s="386"/>
      <c r="H310" s="386"/>
      <c r="I310" s="386"/>
      <c r="J310" s="386"/>
      <c r="K310" s="386"/>
      <c r="L310" s="386"/>
    </row>
    <row r="311" spans="1:12">
      <c r="A311" s="386"/>
      <c r="B311" s="386"/>
      <c r="C311" s="386"/>
      <c r="D311" s="386"/>
      <c r="E311" s="386"/>
      <c r="F311" s="386"/>
      <c r="G311" s="386"/>
      <c r="H311" s="386"/>
      <c r="I311" s="386"/>
      <c r="J311" s="386"/>
      <c r="K311" s="386"/>
      <c r="L311" s="386"/>
    </row>
    <row r="312" spans="1:12">
      <c r="A312" s="386"/>
      <c r="B312" s="386"/>
      <c r="C312" s="386"/>
      <c r="D312" s="386"/>
      <c r="E312" s="386"/>
      <c r="F312" s="386"/>
      <c r="G312" s="386"/>
      <c r="H312" s="386"/>
      <c r="I312" s="386"/>
      <c r="J312" s="386"/>
      <c r="K312" s="386"/>
      <c r="L312" s="386"/>
    </row>
    <row r="313" spans="1:12">
      <c r="A313" s="386"/>
      <c r="B313" s="386"/>
      <c r="C313" s="386"/>
      <c r="D313" s="386"/>
      <c r="E313" s="386"/>
      <c r="F313" s="386"/>
      <c r="G313" s="386"/>
      <c r="H313" s="386"/>
      <c r="I313" s="386"/>
      <c r="J313" s="386"/>
      <c r="K313" s="386"/>
      <c r="L313" s="386"/>
    </row>
    <row r="314" spans="1:12">
      <c r="A314" s="386"/>
      <c r="B314" s="386"/>
      <c r="C314" s="386"/>
      <c r="D314" s="386"/>
      <c r="E314" s="386"/>
      <c r="F314" s="386"/>
      <c r="G314" s="386"/>
      <c r="H314" s="386"/>
      <c r="I314" s="386"/>
      <c r="J314" s="386"/>
      <c r="K314" s="386"/>
      <c r="L314" s="386"/>
    </row>
    <row r="315" spans="1:12">
      <c r="A315" s="386"/>
      <c r="B315" s="386"/>
      <c r="C315" s="386"/>
      <c r="D315" s="386"/>
      <c r="E315" s="386"/>
      <c r="F315" s="386"/>
      <c r="G315" s="386"/>
      <c r="H315" s="386"/>
      <c r="I315" s="386"/>
      <c r="J315" s="386"/>
      <c r="K315" s="386"/>
      <c r="L315" s="386"/>
    </row>
    <row r="316" spans="1:12">
      <c r="A316" s="386"/>
      <c r="B316" s="386"/>
      <c r="C316" s="386"/>
      <c r="D316" s="386"/>
      <c r="E316" s="386"/>
      <c r="F316" s="386"/>
      <c r="G316" s="386"/>
      <c r="H316" s="386"/>
      <c r="I316" s="386"/>
      <c r="J316" s="386"/>
      <c r="K316" s="386"/>
      <c r="L316" s="386"/>
    </row>
    <row r="317" spans="1:12">
      <c r="A317" s="386"/>
      <c r="B317" s="386"/>
      <c r="C317" s="386"/>
      <c r="D317" s="386"/>
      <c r="E317" s="386"/>
      <c r="F317" s="386"/>
      <c r="G317" s="386"/>
      <c r="H317" s="386"/>
      <c r="I317" s="386"/>
      <c r="J317" s="386"/>
      <c r="K317" s="386"/>
      <c r="L317" s="386"/>
    </row>
    <row r="318" spans="1:12">
      <c r="A318" s="386"/>
      <c r="B318" s="386"/>
      <c r="C318" s="386"/>
      <c r="D318" s="386"/>
      <c r="E318" s="386"/>
      <c r="F318" s="386"/>
      <c r="G318" s="386"/>
      <c r="H318" s="386"/>
      <c r="I318" s="386"/>
      <c r="J318" s="386"/>
      <c r="K318" s="386"/>
      <c r="L318" s="386"/>
    </row>
    <row r="319" spans="1:12">
      <c r="A319" s="386"/>
      <c r="B319" s="386"/>
      <c r="C319" s="386"/>
      <c r="D319" s="386"/>
      <c r="E319" s="386"/>
      <c r="F319" s="386"/>
      <c r="G319" s="386"/>
      <c r="H319" s="386"/>
      <c r="I319" s="386"/>
      <c r="J319" s="386"/>
      <c r="K319" s="386"/>
      <c r="L319" s="386"/>
    </row>
    <row r="320" spans="1:12">
      <c r="A320" s="386"/>
      <c r="B320" s="386"/>
      <c r="C320" s="386"/>
      <c r="D320" s="386"/>
      <c r="E320" s="386"/>
      <c r="F320" s="386"/>
      <c r="G320" s="386"/>
      <c r="H320" s="386"/>
      <c r="I320" s="386"/>
      <c r="J320" s="386"/>
      <c r="K320" s="386"/>
      <c r="L320" s="386"/>
    </row>
    <row r="321" spans="1:12">
      <c r="A321" s="386"/>
      <c r="B321" s="386"/>
      <c r="C321" s="386"/>
      <c r="D321" s="386"/>
      <c r="E321" s="386"/>
      <c r="F321" s="386"/>
      <c r="G321" s="386"/>
      <c r="H321" s="386"/>
      <c r="I321" s="386"/>
      <c r="J321" s="386"/>
      <c r="K321" s="386"/>
      <c r="L321" s="386"/>
    </row>
    <row r="322" spans="1:12">
      <c r="A322" s="386"/>
      <c r="B322" s="386"/>
      <c r="C322" s="386"/>
      <c r="D322" s="386"/>
      <c r="E322" s="386"/>
      <c r="F322" s="386"/>
      <c r="G322" s="386"/>
      <c r="H322" s="386"/>
      <c r="I322" s="386"/>
      <c r="J322" s="386"/>
      <c r="K322" s="386"/>
      <c r="L322" s="386"/>
    </row>
    <row r="323" spans="1:12">
      <c r="A323" s="386"/>
      <c r="B323" s="386"/>
      <c r="C323" s="386"/>
      <c r="D323" s="386"/>
      <c r="E323" s="386"/>
      <c r="F323" s="386"/>
      <c r="G323" s="386"/>
      <c r="H323" s="386"/>
      <c r="I323" s="386"/>
      <c r="J323" s="386"/>
      <c r="K323" s="386"/>
      <c r="L323" s="386"/>
    </row>
    <row r="324" spans="1:12">
      <c r="A324" s="386"/>
      <c r="B324" s="386"/>
      <c r="C324" s="386"/>
      <c r="D324" s="386"/>
      <c r="E324" s="386"/>
      <c r="F324" s="386"/>
      <c r="G324" s="386"/>
      <c r="H324" s="386"/>
      <c r="I324" s="386"/>
      <c r="J324" s="386"/>
      <c r="K324" s="386"/>
      <c r="L324" s="386"/>
    </row>
    <row r="325" spans="1:12">
      <c r="A325" s="386"/>
      <c r="B325" s="386"/>
      <c r="C325" s="386"/>
      <c r="D325" s="386"/>
      <c r="E325" s="386"/>
      <c r="F325" s="386"/>
      <c r="G325" s="386"/>
      <c r="H325" s="386"/>
      <c r="I325" s="386"/>
      <c r="J325" s="386"/>
      <c r="K325" s="386"/>
      <c r="L325" s="386"/>
    </row>
    <row r="326" spans="1:12">
      <c r="A326" s="386"/>
      <c r="B326" s="386"/>
      <c r="C326" s="386"/>
      <c r="D326" s="386"/>
      <c r="E326" s="386"/>
      <c r="F326" s="386"/>
      <c r="G326" s="386"/>
      <c r="H326" s="386"/>
      <c r="I326" s="386"/>
      <c r="J326" s="386"/>
      <c r="K326" s="386"/>
      <c r="L326" s="386"/>
    </row>
    <row r="327" spans="1:12">
      <c r="A327" s="386"/>
      <c r="B327" s="386"/>
      <c r="C327" s="386"/>
      <c r="D327" s="386"/>
      <c r="E327" s="386"/>
      <c r="F327" s="386"/>
      <c r="G327" s="386"/>
      <c r="H327" s="386"/>
      <c r="I327" s="386"/>
      <c r="J327" s="386"/>
      <c r="K327" s="386"/>
      <c r="L327" s="386"/>
    </row>
    <row r="328" spans="1:12">
      <c r="A328" s="386"/>
      <c r="B328" s="386"/>
      <c r="C328" s="386"/>
      <c r="D328" s="386"/>
      <c r="E328" s="386"/>
      <c r="F328" s="386"/>
      <c r="G328" s="386"/>
      <c r="H328" s="386"/>
      <c r="I328" s="386"/>
      <c r="J328" s="386"/>
      <c r="K328" s="386"/>
      <c r="L328" s="386"/>
    </row>
    <row r="329" spans="1:12">
      <c r="A329" s="386"/>
      <c r="B329" s="386"/>
      <c r="C329" s="386"/>
      <c r="D329" s="386"/>
      <c r="E329" s="386"/>
      <c r="F329" s="386"/>
      <c r="G329" s="386"/>
      <c r="H329" s="386"/>
      <c r="I329" s="386"/>
      <c r="J329" s="386"/>
      <c r="K329" s="386"/>
      <c r="L329" s="386"/>
    </row>
    <row r="330" spans="1:12">
      <c r="A330" s="386"/>
      <c r="B330" s="386"/>
      <c r="C330" s="386"/>
      <c r="D330" s="386"/>
      <c r="E330" s="386"/>
      <c r="F330" s="386"/>
      <c r="G330" s="386"/>
      <c r="H330" s="386"/>
      <c r="I330" s="386"/>
      <c r="J330" s="386"/>
      <c r="K330" s="386"/>
      <c r="L330" s="386"/>
    </row>
    <row r="331" spans="1:12">
      <c r="A331" s="386"/>
      <c r="B331" s="386"/>
      <c r="C331" s="386"/>
      <c r="D331" s="386"/>
      <c r="E331" s="386"/>
      <c r="F331" s="386"/>
      <c r="G331" s="386"/>
      <c r="H331" s="386"/>
      <c r="I331" s="386"/>
      <c r="J331" s="386"/>
      <c r="K331" s="386"/>
      <c r="L331" s="386"/>
    </row>
    <row r="332" spans="1:12">
      <c r="A332" s="386"/>
      <c r="B332" s="386"/>
      <c r="C332" s="386"/>
      <c r="D332" s="386"/>
      <c r="E332" s="386"/>
      <c r="F332" s="386"/>
      <c r="G332" s="386"/>
      <c r="H332" s="386"/>
      <c r="I332" s="386"/>
      <c r="J332" s="386"/>
      <c r="K332" s="386"/>
      <c r="L332" s="386"/>
    </row>
    <row r="333" spans="1:12">
      <c r="A333" s="386"/>
      <c r="B333" s="386"/>
      <c r="C333" s="386"/>
      <c r="D333" s="386"/>
      <c r="E333" s="386"/>
      <c r="F333" s="386"/>
      <c r="G333" s="386"/>
      <c r="H333" s="386"/>
      <c r="I333" s="386"/>
      <c r="J333" s="386"/>
      <c r="K333" s="386"/>
      <c r="L333" s="386"/>
    </row>
    <row r="334" spans="1:12">
      <c r="A334" s="386"/>
      <c r="B334" s="386"/>
      <c r="C334" s="386"/>
      <c r="D334" s="386"/>
      <c r="E334" s="386"/>
      <c r="F334" s="386"/>
      <c r="G334" s="386"/>
      <c r="H334" s="386"/>
      <c r="I334" s="386"/>
      <c r="J334" s="386"/>
      <c r="K334" s="386"/>
      <c r="L334" s="386"/>
    </row>
    <row r="335" spans="1:12">
      <c r="A335" s="386"/>
      <c r="B335" s="386"/>
      <c r="C335" s="386"/>
      <c r="D335" s="386"/>
      <c r="E335" s="386"/>
      <c r="F335" s="386"/>
      <c r="G335" s="386"/>
      <c r="H335" s="386"/>
      <c r="I335" s="386"/>
      <c r="J335" s="386"/>
      <c r="K335" s="386"/>
      <c r="L335" s="386"/>
    </row>
    <row r="336" spans="1:12">
      <c r="A336" s="386"/>
      <c r="B336" s="386"/>
      <c r="C336" s="386"/>
      <c r="D336" s="386"/>
      <c r="E336" s="386"/>
      <c r="F336" s="386"/>
      <c r="G336" s="386"/>
      <c r="H336" s="386"/>
      <c r="I336" s="386"/>
      <c r="J336" s="386"/>
      <c r="K336" s="386"/>
      <c r="L336" s="386"/>
    </row>
    <row r="337" spans="1:12">
      <c r="A337" s="386"/>
      <c r="B337" s="386"/>
      <c r="C337" s="386"/>
      <c r="D337" s="386"/>
      <c r="E337" s="386"/>
      <c r="F337" s="386"/>
      <c r="G337" s="386"/>
      <c r="H337" s="386"/>
      <c r="I337" s="386"/>
      <c r="J337" s="386"/>
      <c r="K337" s="386"/>
      <c r="L337" s="386"/>
    </row>
    <row r="338" spans="1:12">
      <c r="A338" s="386"/>
      <c r="B338" s="386"/>
      <c r="C338" s="386"/>
      <c r="D338" s="386"/>
      <c r="E338" s="386"/>
      <c r="F338" s="386"/>
      <c r="G338" s="386"/>
      <c r="H338" s="386"/>
      <c r="I338" s="386"/>
      <c r="J338" s="386"/>
      <c r="K338" s="386"/>
      <c r="L338" s="386"/>
    </row>
    <row r="339" spans="1:12">
      <c r="A339" s="386"/>
      <c r="B339" s="386"/>
      <c r="C339" s="386"/>
      <c r="D339" s="386"/>
      <c r="E339" s="386"/>
      <c r="F339" s="386"/>
      <c r="G339" s="386"/>
      <c r="H339" s="386"/>
      <c r="I339" s="386"/>
      <c r="J339" s="386"/>
      <c r="K339" s="386"/>
      <c r="L339" s="386"/>
    </row>
    <row r="340" spans="1:12">
      <c r="A340" s="386"/>
      <c r="B340" s="386"/>
      <c r="C340" s="386"/>
      <c r="D340" s="386"/>
      <c r="E340" s="386"/>
      <c r="F340" s="386"/>
      <c r="G340" s="386"/>
      <c r="H340" s="386"/>
      <c r="I340" s="386"/>
      <c r="J340" s="386"/>
      <c r="K340" s="386"/>
      <c r="L340" s="386"/>
    </row>
    <row r="341" spans="1:12">
      <c r="A341" s="386"/>
      <c r="B341" s="386"/>
      <c r="C341" s="386"/>
      <c r="D341" s="386"/>
      <c r="E341" s="386"/>
      <c r="F341" s="386"/>
      <c r="G341" s="386"/>
      <c r="H341" s="386"/>
      <c r="I341" s="386"/>
      <c r="J341" s="386"/>
      <c r="K341" s="386"/>
      <c r="L341" s="386"/>
    </row>
    <row r="342" spans="1:12">
      <c r="A342" s="386"/>
      <c r="B342" s="386"/>
      <c r="C342" s="386"/>
      <c r="D342" s="386"/>
      <c r="E342" s="386"/>
      <c r="F342" s="386"/>
      <c r="G342" s="386"/>
      <c r="H342" s="386"/>
      <c r="I342" s="386"/>
      <c r="J342" s="386"/>
      <c r="K342" s="386"/>
      <c r="L342" s="386"/>
    </row>
    <row r="343" spans="1:12">
      <c r="A343" s="386"/>
      <c r="B343" s="386"/>
      <c r="C343" s="386"/>
      <c r="D343" s="386"/>
      <c r="E343" s="386"/>
      <c r="F343" s="386"/>
      <c r="G343" s="386"/>
      <c r="H343" s="386"/>
      <c r="I343" s="386"/>
      <c r="J343" s="386"/>
      <c r="K343" s="386"/>
      <c r="L343" s="386"/>
    </row>
    <row r="344" spans="1:12">
      <c r="A344" s="386"/>
      <c r="B344" s="386"/>
      <c r="C344" s="386"/>
      <c r="D344" s="386"/>
      <c r="E344" s="386"/>
      <c r="F344" s="386"/>
      <c r="G344" s="386"/>
      <c r="H344" s="386"/>
      <c r="I344" s="386"/>
      <c r="J344" s="386"/>
      <c r="K344" s="386"/>
      <c r="L344" s="386"/>
    </row>
    <row r="345" spans="1:12">
      <c r="A345" s="386"/>
      <c r="B345" s="386"/>
      <c r="C345" s="386"/>
      <c r="D345" s="386"/>
      <c r="E345" s="386"/>
      <c r="F345" s="386"/>
      <c r="G345" s="386"/>
      <c r="H345" s="386"/>
      <c r="I345" s="386"/>
      <c r="J345" s="386"/>
      <c r="K345" s="386"/>
      <c r="L345" s="386"/>
    </row>
    <row r="346" spans="1:12">
      <c r="A346" s="386"/>
      <c r="B346" s="386"/>
      <c r="C346" s="386"/>
      <c r="D346" s="386"/>
      <c r="E346" s="386"/>
      <c r="F346" s="386"/>
      <c r="G346" s="386"/>
      <c r="H346" s="386"/>
      <c r="I346" s="386"/>
      <c r="J346" s="386"/>
      <c r="K346" s="386"/>
      <c r="L346" s="386"/>
    </row>
    <row r="347" spans="1:12">
      <c r="A347" s="386"/>
      <c r="B347" s="386"/>
      <c r="C347" s="386"/>
      <c r="D347" s="386"/>
      <c r="E347" s="386"/>
      <c r="F347" s="386"/>
      <c r="G347" s="386"/>
      <c r="H347" s="386"/>
      <c r="I347" s="386"/>
      <c r="J347" s="386"/>
      <c r="K347" s="386"/>
      <c r="L347" s="386"/>
    </row>
    <row r="348" spans="1:12">
      <c r="A348" s="386"/>
      <c r="B348" s="386"/>
      <c r="C348" s="386"/>
      <c r="D348" s="386"/>
      <c r="E348" s="386"/>
      <c r="F348" s="386"/>
      <c r="G348" s="386"/>
      <c r="H348" s="386"/>
      <c r="I348" s="386"/>
      <c r="J348" s="386"/>
      <c r="K348" s="386"/>
      <c r="L348" s="386"/>
    </row>
    <row r="349" spans="1:12">
      <c r="A349" s="386"/>
      <c r="B349" s="386"/>
      <c r="C349" s="386"/>
      <c r="D349" s="386"/>
      <c r="E349" s="386"/>
      <c r="F349" s="386"/>
      <c r="G349" s="386"/>
      <c r="H349" s="386"/>
      <c r="I349" s="386"/>
      <c r="J349" s="386"/>
      <c r="K349" s="386"/>
      <c r="L349" s="386"/>
    </row>
    <row r="350" spans="1:12">
      <c r="A350" s="386"/>
      <c r="B350" s="386"/>
      <c r="C350" s="386"/>
      <c r="D350" s="386"/>
      <c r="E350" s="386"/>
      <c r="F350" s="386"/>
      <c r="G350" s="386"/>
      <c r="H350" s="386"/>
      <c r="I350" s="386"/>
      <c r="J350" s="386"/>
      <c r="K350" s="386"/>
      <c r="L350" s="386"/>
    </row>
    <row r="351" spans="1:12">
      <c r="A351" s="386"/>
      <c r="B351" s="386"/>
      <c r="C351" s="386"/>
      <c r="D351" s="386"/>
      <c r="E351" s="386"/>
      <c r="F351" s="386"/>
      <c r="G351" s="386"/>
      <c r="H351" s="386"/>
      <c r="I351" s="386"/>
      <c r="J351" s="386"/>
      <c r="K351" s="386"/>
      <c r="L351" s="386"/>
    </row>
    <row r="352" spans="1:12">
      <c r="A352" s="386"/>
      <c r="B352" s="386"/>
      <c r="C352" s="386"/>
      <c r="D352" s="386"/>
      <c r="E352" s="386"/>
      <c r="F352" s="386"/>
      <c r="G352" s="386"/>
      <c r="H352" s="386"/>
      <c r="I352" s="386"/>
      <c r="J352" s="386"/>
      <c r="K352" s="386"/>
      <c r="L352" s="386"/>
    </row>
    <row r="353" spans="1:12">
      <c r="A353" s="386"/>
      <c r="B353" s="386"/>
      <c r="C353" s="386"/>
      <c r="D353" s="386"/>
      <c r="E353" s="386"/>
      <c r="F353" s="386"/>
      <c r="G353" s="386"/>
      <c r="H353" s="386"/>
      <c r="I353" s="386"/>
      <c r="J353" s="386"/>
      <c r="K353" s="386"/>
      <c r="L353" s="386"/>
    </row>
    <row r="354" spans="1:12">
      <c r="A354" s="386"/>
      <c r="B354" s="386"/>
      <c r="C354" s="386"/>
      <c r="D354" s="386"/>
      <c r="E354" s="386"/>
      <c r="F354" s="386"/>
      <c r="G354" s="386"/>
      <c r="H354" s="386"/>
      <c r="I354" s="386"/>
      <c r="J354" s="386"/>
      <c r="K354" s="386"/>
      <c r="L354" s="386"/>
    </row>
    <row r="355" spans="1:12">
      <c r="A355" s="386"/>
      <c r="B355" s="386"/>
      <c r="C355" s="386"/>
      <c r="D355" s="386"/>
      <c r="E355" s="386"/>
      <c r="F355" s="386"/>
      <c r="G355" s="386"/>
      <c r="H355" s="386"/>
      <c r="I355" s="386"/>
      <c r="J355" s="386"/>
      <c r="K355" s="386"/>
      <c r="L355" s="386"/>
    </row>
    <row r="356" spans="1:12">
      <c r="A356" s="386"/>
      <c r="B356" s="386"/>
      <c r="C356" s="386"/>
      <c r="D356" s="386"/>
      <c r="E356" s="386"/>
      <c r="F356" s="386"/>
      <c r="G356" s="386"/>
      <c r="H356" s="386"/>
      <c r="I356" s="386"/>
      <c r="J356" s="386"/>
      <c r="K356" s="386"/>
      <c r="L356" s="386"/>
    </row>
    <row r="357" spans="1:12">
      <c r="A357" s="386"/>
      <c r="B357" s="386"/>
      <c r="C357" s="386"/>
      <c r="D357" s="386"/>
      <c r="E357" s="386"/>
      <c r="F357" s="386"/>
      <c r="G357" s="386"/>
      <c r="H357" s="386"/>
      <c r="I357" s="386"/>
      <c r="J357" s="386"/>
      <c r="K357" s="386"/>
      <c r="L357" s="386"/>
    </row>
    <row r="358" spans="1:12">
      <c r="A358" s="386"/>
      <c r="B358" s="386"/>
      <c r="C358" s="386"/>
      <c r="D358" s="386"/>
      <c r="E358" s="386"/>
      <c r="F358" s="386"/>
      <c r="G358" s="386"/>
      <c r="H358" s="386"/>
      <c r="I358" s="386"/>
      <c r="J358" s="386"/>
      <c r="K358" s="386"/>
      <c r="L358" s="386"/>
    </row>
    <row r="359" spans="1:12">
      <c r="A359" s="386"/>
      <c r="B359" s="386"/>
      <c r="C359" s="386"/>
      <c r="D359" s="386"/>
      <c r="E359" s="386"/>
      <c r="F359" s="386"/>
      <c r="G359" s="386"/>
      <c r="H359" s="386"/>
      <c r="I359" s="386"/>
      <c r="J359" s="386"/>
      <c r="K359" s="386"/>
      <c r="L359" s="386"/>
    </row>
    <row r="360" spans="1:12">
      <c r="A360" s="386"/>
      <c r="B360" s="386"/>
      <c r="C360" s="386"/>
      <c r="D360" s="386"/>
      <c r="E360" s="386"/>
      <c r="F360" s="386"/>
      <c r="G360" s="386"/>
      <c r="H360" s="386"/>
      <c r="I360" s="386"/>
      <c r="J360" s="386"/>
      <c r="K360" s="386"/>
      <c r="L360" s="386"/>
    </row>
    <row r="361" spans="1:12">
      <c r="A361" s="386"/>
      <c r="B361" s="386"/>
      <c r="C361" s="386"/>
      <c r="D361" s="386"/>
      <c r="E361" s="386"/>
      <c r="F361" s="386"/>
      <c r="G361" s="386"/>
      <c r="H361" s="386"/>
      <c r="I361" s="386"/>
      <c r="J361" s="386"/>
      <c r="K361" s="386"/>
      <c r="L361" s="386"/>
    </row>
    <row r="362" spans="1:12">
      <c r="A362" s="386"/>
      <c r="B362" s="386"/>
      <c r="C362" s="386"/>
      <c r="D362" s="386"/>
      <c r="E362" s="386"/>
      <c r="F362" s="386"/>
      <c r="G362" s="386"/>
      <c r="H362" s="386"/>
      <c r="I362" s="386"/>
      <c r="J362" s="386"/>
      <c r="K362" s="386"/>
      <c r="L362" s="386"/>
    </row>
    <row r="363" spans="1:12">
      <c r="A363" s="386"/>
      <c r="B363" s="386"/>
      <c r="C363" s="386"/>
      <c r="D363" s="386"/>
      <c r="E363" s="386"/>
      <c r="F363" s="386"/>
      <c r="G363" s="386"/>
      <c r="H363" s="386"/>
      <c r="I363" s="386"/>
      <c r="J363" s="386"/>
      <c r="K363" s="386"/>
      <c r="L363" s="386"/>
    </row>
    <row r="364" spans="1:12">
      <c r="A364" s="386"/>
      <c r="B364" s="386"/>
      <c r="C364" s="386"/>
      <c r="D364" s="386"/>
      <c r="E364" s="386"/>
      <c r="F364" s="386"/>
      <c r="G364" s="386"/>
      <c r="H364" s="386"/>
      <c r="I364" s="386"/>
      <c r="J364" s="386"/>
      <c r="K364" s="386"/>
      <c r="L364" s="386"/>
    </row>
    <row r="365" spans="1:12">
      <c r="A365" s="386"/>
      <c r="B365" s="386"/>
      <c r="C365" s="386"/>
      <c r="D365" s="386"/>
      <c r="E365" s="386"/>
      <c r="F365" s="386"/>
      <c r="G365" s="386"/>
      <c r="H365" s="386"/>
      <c r="I365" s="386"/>
      <c r="J365" s="386"/>
      <c r="K365" s="386"/>
      <c r="L365" s="386"/>
    </row>
    <row r="366" spans="1:12">
      <c r="A366" s="386"/>
      <c r="B366" s="386"/>
      <c r="C366" s="386"/>
      <c r="D366" s="386"/>
      <c r="E366" s="386"/>
      <c r="F366" s="386"/>
      <c r="G366" s="386"/>
      <c r="H366" s="386"/>
      <c r="I366" s="386"/>
      <c r="J366" s="386"/>
      <c r="K366" s="386"/>
      <c r="L366" s="386"/>
    </row>
    <row r="367" spans="1:12">
      <c r="A367" s="386"/>
      <c r="B367" s="386"/>
      <c r="C367" s="386"/>
      <c r="D367" s="386"/>
      <c r="E367" s="386"/>
      <c r="F367" s="386"/>
      <c r="G367" s="386"/>
      <c r="H367" s="386"/>
      <c r="I367" s="386"/>
      <c r="J367" s="386"/>
      <c r="K367" s="386"/>
      <c r="L367" s="386"/>
    </row>
    <row r="368" spans="1:12">
      <c r="A368" s="386"/>
      <c r="B368" s="386"/>
      <c r="C368" s="386"/>
      <c r="D368" s="386"/>
      <c r="E368" s="386"/>
      <c r="F368" s="386"/>
      <c r="G368" s="386"/>
      <c r="H368" s="386"/>
      <c r="I368" s="386"/>
      <c r="J368" s="386"/>
      <c r="K368" s="386"/>
      <c r="L368" s="386"/>
    </row>
    <row r="369" spans="1:12">
      <c r="A369" s="386"/>
      <c r="B369" s="386"/>
      <c r="C369" s="386"/>
      <c r="D369" s="386"/>
      <c r="E369" s="386"/>
      <c r="F369" s="386"/>
      <c r="G369" s="386"/>
      <c r="H369" s="386"/>
      <c r="I369" s="386"/>
      <c r="J369" s="386"/>
      <c r="K369" s="386"/>
      <c r="L369" s="386"/>
    </row>
    <row r="370" spans="1:12">
      <c r="A370" s="386"/>
      <c r="B370" s="386"/>
      <c r="C370" s="386"/>
      <c r="D370" s="386"/>
      <c r="E370" s="386"/>
      <c r="F370" s="386"/>
      <c r="G370" s="386"/>
      <c r="H370" s="386"/>
      <c r="I370" s="386"/>
      <c r="J370" s="386"/>
      <c r="K370" s="386"/>
      <c r="L370" s="386"/>
    </row>
    <row r="371" spans="1:12">
      <c r="A371" s="386"/>
      <c r="B371" s="386"/>
      <c r="C371" s="386"/>
      <c r="D371" s="386"/>
      <c r="E371" s="386"/>
      <c r="F371" s="386"/>
      <c r="G371" s="386"/>
      <c r="H371" s="386"/>
      <c r="I371" s="386"/>
      <c r="J371" s="386"/>
      <c r="K371" s="386"/>
      <c r="L371" s="386"/>
    </row>
    <row r="372" spans="1:12">
      <c r="A372" s="386"/>
      <c r="B372" s="386"/>
      <c r="C372" s="386"/>
      <c r="D372" s="386"/>
      <c r="E372" s="386"/>
      <c r="F372" s="386"/>
      <c r="G372" s="386"/>
      <c r="H372" s="386"/>
      <c r="I372" s="386"/>
      <c r="J372" s="386"/>
      <c r="K372" s="386"/>
      <c r="L372" s="386"/>
    </row>
    <row r="373" spans="1:12">
      <c r="A373" s="386"/>
      <c r="B373" s="386"/>
      <c r="C373" s="386"/>
      <c r="D373" s="386"/>
      <c r="E373" s="386"/>
      <c r="F373" s="386"/>
      <c r="G373" s="386"/>
      <c r="H373" s="386"/>
      <c r="I373" s="386"/>
      <c r="J373" s="386"/>
      <c r="K373" s="386"/>
      <c r="L373" s="386"/>
    </row>
    <row r="374" spans="1:12">
      <c r="A374" s="386"/>
      <c r="B374" s="386"/>
      <c r="C374" s="386"/>
      <c r="D374" s="386"/>
      <c r="E374" s="386"/>
      <c r="F374" s="386"/>
      <c r="G374" s="386"/>
      <c r="H374" s="386"/>
      <c r="I374" s="386"/>
      <c r="J374" s="386"/>
      <c r="K374" s="386"/>
      <c r="L374" s="386"/>
    </row>
    <row r="375" spans="1:12">
      <c r="A375" s="386"/>
      <c r="B375" s="386"/>
      <c r="C375" s="386"/>
      <c r="D375" s="386"/>
      <c r="E375" s="386"/>
      <c r="F375" s="386"/>
      <c r="G375" s="386"/>
      <c r="H375" s="386"/>
      <c r="I375" s="386"/>
      <c r="J375" s="386"/>
      <c r="K375" s="386"/>
      <c r="L375" s="386"/>
    </row>
    <row r="376" spans="1:12">
      <c r="A376" s="386"/>
      <c r="B376" s="386"/>
      <c r="C376" s="386"/>
      <c r="D376" s="386"/>
      <c r="E376" s="386"/>
      <c r="F376" s="386"/>
      <c r="G376" s="386"/>
      <c r="H376" s="386"/>
      <c r="I376" s="386"/>
      <c r="J376" s="386"/>
      <c r="K376" s="386"/>
      <c r="L376" s="386"/>
    </row>
    <row r="377" spans="1:12">
      <c r="A377" s="386"/>
      <c r="B377" s="386"/>
      <c r="C377" s="386"/>
      <c r="D377" s="386"/>
      <c r="E377" s="386"/>
      <c r="F377" s="386"/>
      <c r="G377" s="386"/>
      <c r="H377" s="386"/>
      <c r="I377" s="386"/>
      <c r="J377" s="386"/>
      <c r="K377" s="386"/>
      <c r="L377" s="386"/>
    </row>
    <row r="378" spans="1:12">
      <c r="A378" s="386"/>
      <c r="B378" s="386"/>
      <c r="C378" s="386"/>
      <c r="D378" s="386"/>
      <c r="E378" s="386"/>
      <c r="F378" s="386"/>
      <c r="G378" s="386"/>
      <c r="H378" s="386"/>
      <c r="I378" s="386"/>
      <c r="J378" s="386"/>
      <c r="K378" s="386"/>
      <c r="L378" s="386"/>
    </row>
    <row r="379" spans="1:12">
      <c r="A379" s="386"/>
      <c r="B379" s="386"/>
      <c r="C379" s="386"/>
      <c r="D379" s="386"/>
      <c r="E379" s="386"/>
      <c r="F379" s="386"/>
      <c r="G379" s="386"/>
      <c r="H379" s="386"/>
      <c r="I379" s="386"/>
      <c r="J379" s="386"/>
      <c r="K379" s="386"/>
      <c r="L379" s="386"/>
    </row>
    <row r="380" spans="1:12">
      <c r="A380" s="386"/>
      <c r="B380" s="386"/>
      <c r="C380" s="386"/>
      <c r="D380" s="386"/>
      <c r="E380" s="386"/>
      <c r="F380" s="386"/>
      <c r="G380" s="386"/>
      <c r="H380" s="386"/>
      <c r="I380" s="386"/>
      <c r="J380" s="386"/>
      <c r="K380" s="386"/>
      <c r="L380" s="386"/>
    </row>
    <row r="381" spans="1:12">
      <c r="A381" s="386"/>
      <c r="B381" s="386"/>
      <c r="C381" s="386"/>
      <c r="D381" s="386"/>
      <c r="E381" s="386"/>
      <c r="F381" s="386"/>
      <c r="G381" s="386"/>
      <c r="H381" s="386"/>
      <c r="I381" s="386"/>
      <c r="J381" s="386"/>
      <c r="K381" s="386"/>
      <c r="L381" s="386"/>
    </row>
    <row r="382" spans="1:12">
      <c r="A382" s="386"/>
      <c r="B382" s="386"/>
      <c r="C382" s="386"/>
      <c r="D382" s="386"/>
      <c r="E382" s="386"/>
      <c r="F382" s="386"/>
      <c r="G382" s="386"/>
      <c r="H382" s="386"/>
      <c r="I382" s="386"/>
      <c r="J382" s="386"/>
      <c r="K382" s="386"/>
      <c r="L382" s="386"/>
    </row>
    <row r="383" spans="1:12">
      <c r="A383" s="386"/>
      <c r="B383" s="386"/>
      <c r="C383" s="386"/>
      <c r="D383" s="386"/>
      <c r="E383" s="386"/>
      <c r="F383" s="386"/>
      <c r="G383" s="386"/>
      <c r="H383" s="386"/>
      <c r="I383" s="386"/>
      <c r="J383" s="386"/>
      <c r="K383" s="386"/>
      <c r="L383" s="386"/>
    </row>
    <row r="384" spans="1:12">
      <c r="A384" s="386"/>
      <c r="B384" s="386"/>
      <c r="C384" s="386"/>
      <c r="D384" s="386"/>
      <c r="E384" s="386"/>
      <c r="F384" s="386"/>
      <c r="G384" s="386"/>
      <c r="H384" s="386"/>
      <c r="I384" s="386"/>
      <c r="J384" s="386"/>
      <c r="K384" s="386"/>
      <c r="L384" s="386"/>
    </row>
    <row r="385" spans="1:12">
      <c r="A385" s="386"/>
      <c r="B385" s="386"/>
      <c r="C385" s="386"/>
      <c r="D385" s="386"/>
      <c r="E385" s="386"/>
      <c r="F385" s="386"/>
      <c r="G385" s="386"/>
      <c r="H385" s="386"/>
      <c r="I385" s="386"/>
      <c r="J385" s="386"/>
      <c r="K385" s="386"/>
      <c r="L385" s="386"/>
    </row>
    <row r="386" spans="1:12">
      <c r="A386" s="386"/>
      <c r="B386" s="386"/>
      <c r="C386" s="386"/>
      <c r="D386" s="386"/>
      <c r="E386" s="386"/>
      <c r="F386" s="386"/>
      <c r="G386" s="386"/>
      <c r="H386" s="386"/>
      <c r="I386" s="386"/>
      <c r="J386" s="386"/>
      <c r="K386" s="386"/>
      <c r="L386" s="386"/>
    </row>
    <row r="387" spans="1:12">
      <c r="A387" s="386"/>
      <c r="B387" s="386"/>
      <c r="C387" s="386"/>
      <c r="D387" s="386"/>
      <c r="E387" s="386"/>
      <c r="F387" s="386"/>
      <c r="G387" s="386"/>
      <c r="H387" s="386"/>
      <c r="I387" s="386"/>
      <c r="J387" s="386"/>
      <c r="K387" s="386"/>
      <c r="L387" s="386"/>
    </row>
    <row r="388" spans="1:12">
      <c r="A388" s="386"/>
      <c r="B388" s="386"/>
      <c r="C388" s="386"/>
      <c r="D388" s="386"/>
      <c r="E388" s="386"/>
      <c r="F388" s="386"/>
      <c r="G388" s="386"/>
      <c r="H388" s="386"/>
      <c r="I388" s="386"/>
      <c r="J388" s="386"/>
      <c r="K388" s="386"/>
      <c r="L388" s="386"/>
    </row>
    <row r="389" spans="1:12">
      <c r="A389" s="386"/>
      <c r="B389" s="386"/>
      <c r="C389" s="386"/>
      <c r="D389" s="386"/>
      <c r="E389" s="386"/>
      <c r="F389" s="386"/>
      <c r="G389" s="386"/>
      <c r="H389" s="386"/>
      <c r="I389" s="386"/>
      <c r="J389" s="386"/>
      <c r="K389" s="386"/>
      <c r="L389" s="386"/>
    </row>
    <row r="390" spans="1:12">
      <c r="A390" s="386"/>
      <c r="B390" s="386"/>
      <c r="C390" s="386"/>
      <c r="D390" s="386"/>
      <c r="E390" s="386"/>
      <c r="F390" s="386"/>
      <c r="G390" s="386"/>
      <c r="H390" s="386"/>
      <c r="I390" s="386"/>
      <c r="J390" s="386"/>
      <c r="K390" s="386"/>
      <c r="L390" s="386"/>
    </row>
    <row r="391" spans="1:12">
      <c r="A391" s="386"/>
      <c r="B391" s="386"/>
      <c r="C391" s="386"/>
      <c r="D391" s="386"/>
      <c r="E391" s="386"/>
      <c r="F391" s="386"/>
      <c r="G391" s="386"/>
      <c r="H391" s="386"/>
      <c r="I391" s="386"/>
      <c r="J391" s="386"/>
      <c r="K391" s="386"/>
      <c r="L391" s="386"/>
    </row>
    <row r="392" spans="1:12">
      <c r="A392" s="386"/>
      <c r="B392" s="386"/>
      <c r="C392" s="386"/>
      <c r="D392" s="386"/>
      <c r="E392" s="386"/>
      <c r="F392" s="386"/>
      <c r="G392" s="386"/>
      <c r="H392" s="386"/>
      <c r="I392" s="386"/>
      <c r="J392" s="386"/>
      <c r="K392" s="386"/>
      <c r="L392" s="386"/>
    </row>
    <row r="393" spans="1:12">
      <c r="A393" s="386"/>
      <c r="B393" s="386"/>
      <c r="C393" s="386"/>
      <c r="D393" s="386"/>
      <c r="E393" s="386"/>
      <c r="F393" s="386"/>
      <c r="G393" s="386"/>
      <c r="H393" s="386"/>
      <c r="I393" s="386"/>
      <c r="J393" s="386"/>
      <c r="K393" s="386"/>
      <c r="L393" s="386"/>
    </row>
    <row r="394" spans="1:12">
      <c r="A394" s="386"/>
      <c r="B394" s="386"/>
      <c r="C394" s="386"/>
      <c r="D394" s="386"/>
      <c r="E394" s="386"/>
      <c r="F394" s="386"/>
      <c r="G394" s="386"/>
      <c r="H394" s="386"/>
      <c r="I394" s="386"/>
      <c r="J394" s="386"/>
      <c r="K394" s="386"/>
      <c r="L394" s="386"/>
    </row>
    <row r="395" spans="1:12">
      <c r="A395" s="386"/>
      <c r="B395" s="386"/>
      <c r="C395" s="386"/>
      <c r="D395" s="386"/>
      <c r="E395" s="386"/>
      <c r="F395" s="386"/>
      <c r="G395" s="386"/>
      <c r="H395" s="386"/>
      <c r="I395" s="386"/>
      <c r="J395" s="386"/>
      <c r="K395" s="386"/>
      <c r="L395" s="386"/>
    </row>
    <row r="396" spans="1:12">
      <c r="A396" s="386"/>
      <c r="B396" s="386"/>
      <c r="C396" s="386"/>
      <c r="D396" s="386"/>
      <c r="E396" s="386"/>
      <c r="F396" s="386"/>
      <c r="G396" s="386"/>
      <c r="H396" s="386"/>
      <c r="I396" s="386"/>
      <c r="J396" s="386"/>
      <c r="K396" s="386"/>
      <c r="L396" s="386"/>
    </row>
    <row r="397" spans="1:12">
      <c r="A397" s="386"/>
      <c r="B397" s="386"/>
      <c r="C397" s="386"/>
      <c r="D397" s="386"/>
      <c r="E397" s="386"/>
      <c r="F397" s="386"/>
      <c r="G397" s="386"/>
      <c r="H397" s="386"/>
      <c r="I397" s="386"/>
      <c r="J397" s="386"/>
      <c r="K397" s="386"/>
      <c r="L397" s="386"/>
    </row>
    <row r="398" spans="1:12">
      <c r="A398" s="386"/>
      <c r="B398" s="386"/>
      <c r="C398" s="386"/>
      <c r="D398" s="386"/>
      <c r="E398" s="386"/>
      <c r="F398" s="386"/>
      <c r="G398" s="386"/>
      <c r="H398" s="386"/>
      <c r="I398" s="386"/>
      <c r="J398" s="386"/>
      <c r="K398" s="386"/>
      <c r="L398" s="386"/>
    </row>
    <row r="399" spans="1:12">
      <c r="A399" s="386"/>
      <c r="B399" s="386"/>
      <c r="C399" s="386"/>
      <c r="D399" s="386"/>
      <c r="E399" s="386"/>
      <c r="F399" s="386"/>
      <c r="G399" s="386"/>
      <c r="H399" s="386"/>
      <c r="I399" s="386"/>
      <c r="J399" s="386"/>
      <c r="K399" s="386"/>
      <c r="L399" s="386"/>
    </row>
    <row r="400" spans="1:12">
      <c r="A400" s="386"/>
      <c r="B400" s="386"/>
      <c r="C400" s="386"/>
      <c r="D400" s="386"/>
      <c r="E400" s="386"/>
      <c r="F400" s="386"/>
      <c r="G400" s="386"/>
      <c r="H400" s="386"/>
      <c r="I400" s="386"/>
      <c r="J400" s="386"/>
      <c r="K400" s="386"/>
      <c r="L400" s="386"/>
    </row>
    <row r="401" spans="1:12">
      <c r="A401" s="386"/>
      <c r="B401" s="386"/>
      <c r="C401" s="386"/>
      <c r="D401" s="386"/>
      <c r="E401" s="386"/>
      <c r="F401" s="386"/>
      <c r="G401" s="386"/>
      <c r="H401" s="386"/>
      <c r="I401" s="386"/>
      <c r="J401" s="386"/>
      <c r="K401" s="386"/>
      <c r="L401" s="386"/>
    </row>
    <row r="402" spans="1:12">
      <c r="A402" s="386"/>
      <c r="B402" s="386"/>
      <c r="C402" s="386"/>
      <c r="D402" s="386"/>
      <c r="E402" s="386"/>
      <c r="F402" s="386"/>
      <c r="G402" s="386"/>
      <c r="H402" s="386"/>
      <c r="I402" s="386"/>
      <c r="J402" s="386"/>
      <c r="K402" s="386"/>
      <c r="L402" s="386"/>
    </row>
    <row r="403" spans="1:12">
      <c r="A403" s="387"/>
      <c r="B403" s="387"/>
      <c r="C403" s="387"/>
      <c r="D403" s="387"/>
      <c r="E403" s="388"/>
      <c r="F403" s="388"/>
    </row>
    <row r="404" spans="1:12">
      <c r="A404" s="387"/>
      <c r="B404" s="387"/>
      <c r="C404" s="387"/>
      <c r="D404" s="387"/>
      <c r="E404" s="388"/>
      <c r="F404" s="388"/>
    </row>
    <row r="405" spans="1:12">
      <c r="A405" s="387"/>
      <c r="B405" s="387"/>
      <c r="C405" s="387"/>
      <c r="D405" s="387"/>
      <c r="E405" s="388"/>
      <c r="F405" s="388"/>
    </row>
    <row r="406" spans="1:12">
      <c r="A406" s="387"/>
      <c r="B406" s="387"/>
      <c r="C406" s="387"/>
      <c r="D406" s="387"/>
      <c r="E406" s="388"/>
      <c r="F406" s="388"/>
    </row>
    <row r="407" spans="1:12">
      <c r="A407" s="387"/>
      <c r="B407" s="387"/>
      <c r="C407" s="387"/>
      <c r="D407" s="387"/>
      <c r="E407" s="388"/>
      <c r="F407" s="388"/>
    </row>
    <row r="408" spans="1:12">
      <c r="A408" s="387"/>
      <c r="B408" s="387"/>
      <c r="C408" s="387"/>
      <c r="D408" s="387"/>
      <c r="E408" s="388"/>
      <c r="F408" s="388"/>
    </row>
    <row r="409" spans="1:12">
      <c r="A409" s="387"/>
      <c r="B409" s="387"/>
      <c r="C409" s="387"/>
      <c r="D409" s="387"/>
      <c r="E409" s="388"/>
      <c r="F409" s="388"/>
    </row>
    <row r="410" spans="1:12">
      <c r="A410" s="387"/>
      <c r="B410" s="387"/>
      <c r="C410" s="387"/>
      <c r="D410" s="387"/>
      <c r="E410" s="388"/>
      <c r="F410" s="388"/>
    </row>
    <row r="411" spans="1:12">
      <c r="A411" s="387"/>
      <c r="B411" s="387"/>
      <c r="C411" s="387"/>
      <c r="D411" s="387"/>
      <c r="E411" s="388"/>
      <c r="F411" s="388"/>
    </row>
    <row r="412" spans="1:12">
      <c r="A412" s="387"/>
      <c r="B412" s="387"/>
      <c r="C412" s="387"/>
      <c r="D412" s="387"/>
      <c r="E412" s="388"/>
      <c r="F412" s="388"/>
    </row>
    <row r="413" spans="1:12">
      <c r="A413" s="387"/>
      <c r="B413" s="387"/>
      <c r="C413" s="387"/>
      <c r="D413" s="387"/>
      <c r="E413" s="388"/>
      <c r="F413" s="388"/>
    </row>
    <row r="414" spans="1:12">
      <c r="A414" s="387"/>
      <c r="B414" s="387"/>
      <c r="C414" s="387"/>
      <c r="D414" s="387"/>
      <c r="E414" s="388"/>
      <c r="F414" s="388"/>
    </row>
    <row r="415" spans="1:12">
      <c r="A415" s="387"/>
      <c r="B415" s="387"/>
      <c r="C415" s="387"/>
      <c r="D415" s="387"/>
      <c r="E415" s="388"/>
      <c r="F415" s="388"/>
    </row>
    <row r="416" spans="1:12">
      <c r="A416" s="388"/>
      <c r="B416" s="388"/>
      <c r="C416" s="388"/>
      <c r="D416" s="389"/>
      <c r="E416" s="388"/>
      <c r="F416" s="388"/>
    </row>
    <row r="417" spans="1:6">
      <c r="A417" s="388"/>
      <c r="B417" s="388"/>
      <c r="C417" s="388"/>
      <c r="D417" s="388"/>
      <c r="E417" s="388"/>
      <c r="F417" s="388"/>
    </row>
    <row r="418" spans="1:6">
      <c r="A418" s="388"/>
      <c r="B418" s="388"/>
      <c r="C418" s="388"/>
      <c r="D418" s="388"/>
      <c r="E418" s="388"/>
      <c r="F418" s="388"/>
    </row>
    <row r="419" spans="1:6">
      <c r="A419" s="388"/>
      <c r="B419" s="388"/>
      <c r="C419" s="388"/>
      <c r="D419" s="388"/>
      <c r="E419" s="388"/>
      <c r="F419" s="388"/>
    </row>
    <row r="420" spans="1:6">
      <c r="A420" s="388"/>
      <c r="B420" s="388"/>
      <c r="C420" s="388"/>
      <c r="D420" s="388"/>
      <c r="E420" s="388"/>
      <c r="F420" s="388"/>
    </row>
    <row r="421" spans="1:6">
      <c r="A421" s="388"/>
      <c r="B421" s="388"/>
      <c r="C421" s="388"/>
      <c r="D421" s="388"/>
      <c r="E421" s="388"/>
      <c r="F421" s="388"/>
    </row>
    <row r="422" spans="1:6">
      <c r="A422" s="390"/>
      <c r="B422" s="388"/>
      <c r="C422" s="388"/>
      <c r="D422" s="388"/>
      <c r="E422" s="388"/>
      <c r="F422" s="388"/>
    </row>
    <row r="423" spans="1:6">
      <c r="A423" s="387"/>
      <c r="B423" s="388"/>
      <c r="C423" s="388"/>
      <c r="D423" s="388"/>
      <c r="E423" s="388"/>
      <c r="F423" s="388"/>
    </row>
    <row r="424" spans="1:6">
      <c r="A424" s="387"/>
      <c r="B424" s="388"/>
      <c r="C424" s="388"/>
      <c r="D424" s="388"/>
      <c r="E424" s="388"/>
      <c r="F424" s="388"/>
    </row>
    <row r="425" spans="1:6">
      <c r="A425" s="389"/>
      <c r="B425" s="388"/>
      <c r="C425" s="388"/>
      <c r="D425" s="388"/>
      <c r="E425" s="388"/>
      <c r="F425" s="388"/>
    </row>
    <row r="426" spans="1:6">
      <c r="A426" s="387"/>
      <c r="B426" s="388"/>
      <c r="C426" s="388"/>
      <c r="D426" s="388"/>
      <c r="E426" s="388"/>
      <c r="F426" s="388"/>
    </row>
    <row r="427" spans="1:6">
      <c r="A427" s="387"/>
      <c r="B427" s="388"/>
      <c r="C427" s="388"/>
      <c r="D427" s="388"/>
      <c r="E427" s="388"/>
      <c r="F427" s="388"/>
    </row>
    <row r="428" spans="1:6">
      <c r="A428" s="387"/>
      <c r="B428" s="388"/>
      <c r="C428" s="388"/>
      <c r="D428" s="388"/>
      <c r="E428" s="388"/>
      <c r="F428" s="388"/>
    </row>
    <row r="429" spans="1:6">
      <c r="A429" s="387"/>
      <c r="B429" s="388"/>
      <c r="C429" s="388"/>
      <c r="D429" s="388"/>
      <c r="E429" s="388"/>
      <c r="F429" s="388"/>
    </row>
    <row r="430" spans="1:6">
      <c r="A430" s="390"/>
      <c r="B430" s="388"/>
      <c r="C430" s="388"/>
      <c r="D430" s="388"/>
      <c r="E430" s="388"/>
      <c r="F430" s="388"/>
    </row>
    <row r="431" spans="1:6">
      <c r="A431" s="387"/>
      <c r="B431" s="388"/>
      <c r="C431" s="388"/>
      <c r="D431" s="388"/>
      <c r="E431" s="388"/>
      <c r="F431" s="388"/>
    </row>
    <row r="432" spans="1:6">
      <c r="A432" s="387"/>
      <c r="B432" s="388"/>
      <c r="C432" s="388"/>
      <c r="D432" s="388"/>
      <c r="E432" s="388"/>
      <c r="F432" s="388"/>
    </row>
    <row r="433" spans="1:6">
      <c r="A433" s="389"/>
      <c r="B433" s="388"/>
      <c r="C433" s="388"/>
      <c r="D433" s="388"/>
      <c r="E433" s="388"/>
      <c r="F433" s="388"/>
    </row>
    <row r="434" spans="1:6">
      <c r="A434" s="388"/>
      <c r="B434" s="388"/>
      <c r="C434" s="388"/>
      <c r="D434" s="388"/>
      <c r="E434" s="388"/>
      <c r="F434" s="388"/>
    </row>
    <row r="435" spans="1:6">
      <c r="A435" s="388"/>
      <c r="B435" s="388"/>
      <c r="C435" s="388"/>
      <c r="D435" s="388"/>
      <c r="E435" s="388"/>
      <c r="F435" s="388"/>
    </row>
    <row r="436" spans="1:6">
      <c r="A436" s="388"/>
      <c r="B436" s="388"/>
      <c r="C436" s="388"/>
      <c r="D436" s="388"/>
      <c r="E436" s="388"/>
      <c r="F436" s="388"/>
    </row>
    <row r="437" spans="1:6">
      <c r="A437" s="388"/>
      <c r="B437" s="388"/>
      <c r="C437" s="388"/>
      <c r="D437" s="388"/>
      <c r="E437" s="388"/>
      <c r="F437" s="388"/>
    </row>
    <row r="438" spans="1:6">
      <c r="A438" s="390"/>
      <c r="B438" s="388"/>
      <c r="C438" s="388"/>
      <c r="D438" s="388"/>
      <c r="E438" s="388"/>
      <c r="F438" s="388"/>
    </row>
    <row r="439" spans="1:6">
      <c r="A439" s="387"/>
      <c r="B439" s="388"/>
      <c r="C439" s="388"/>
      <c r="D439" s="388"/>
      <c r="E439" s="388"/>
      <c r="F439" s="388"/>
    </row>
    <row r="440" spans="1:6">
      <c r="A440" s="387"/>
      <c r="B440" s="388"/>
      <c r="C440" s="388"/>
      <c r="D440" s="388"/>
      <c r="E440" s="388"/>
      <c r="F440" s="388"/>
    </row>
    <row r="441" spans="1:6">
      <c r="A441" s="389"/>
      <c r="B441" s="388"/>
      <c r="C441" s="388"/>
      <c r="D441" s="388"/>
      <c r="E441" s="388"/>
      <c r="F441" s="388"/>
    </row>
    <row r="442" spans="1:6">
      <c r="A442" s="388"/>
      <c r="B442" s="388"/>
      <c r="C442" s="388"/>
      <c r="D442" s="388"/>
      <c r="E442" s="388"/>
      <c r="F442" s="388"/>
    </row>
    <row r="443" spans="1:6">
      <c r="A443" s="388"/>
      <c r="B443" s="388"/>
      <c r="C443" s="388"/>
      <c r="D443" s="388"/>
      <c r="E443" s="388"/>
      <c r="F443" s="388"/>
    </row>
    <row r="444" spans="1:6">
      <c r="A444" s="388"/>
      <c r="B444" s="388"/>
      <c r="C444" s="388"/>
      <c r="D444" s="388"/>
      <c r="E444" s="388"/>
      <c r="F444" s="388"/>
    </row>
    <row r="445" spans="1:6">
      <c r="A445" s="388"/>
      <c r="B445" s="388"/>
      <c r="C445" s="388"/>
      <c r="D445" s="388"/>
      <c r="E445" s="388"/>
      <c r="F445" s="388"/>
    </row>
    <row r="446" spans="1:6">
      <c r="A446" s="390"/>
      <c r="B446" s="388"/>
      <c r="C446" s="391"/>
      <c r="D446" s="388"/>
      <c r="E446" s="388"/>
      <c r="F446" s="388"/>
    </row>
    <row r="447" spans="1:6">
      <c r="A447" s="387"/>
      <c r="B447" s="388"/>
    </row>
    <row r="448" spans="1:6">
      <c r="A448" s="387"/>
      <c r="B448" s="388"/>
      <c r="C448" s="388"/>
      <c r="D448" s="388"/>
      <c r="E448" s="388"/>
      <c r="F448" s="388"/>
    </row>
    <row r="449" spans="1:12">
      <c r="A449" s="387"/>
      <c r="B449" s="388"/>
      <c r="C449" s="388"/>
      <c r="D449" s="388"/>
      <c r="E449" s="388"/>
      <c r="F449" s="388"/>
    </row>
    <row r="450" spans="1:12">
      <c r="A450" s="387"/>
      <c r="B450" s="388"/>
      <c r="C450" s="388"/>
      <c r="D450" s="388"/>
      <c r="E450" s="388"/>
      <c r="F450" s="388"/>
    </row>
    <row r="451" spans="1:12">
      <c r="A451" s="387"/>
      <c r="B451" s="388"/>
      <c r="C451" s="388"/>
      <c r="D451" s="388"/>
      <c r="E451" s="388"/>
      <c r="F451" s="388"/>
    </row>
    <row r="452" spans="1:12">
      <c r="A452" s="387"/>
      <c r="B452" s="388"/>
      <c r="C452" s="388"/>
      <c r="D452" s="388"/>
      <c r="E452" s="388"/>
      <c r="F452" s="388"/>
    </row>
    <row r="453" spans="1:12">
      <c r="A453" s="387"/>
      <c r="B453" s="388"/>
      <c r="C453" s="388"/>
      <c r="D453" s="388"/>
      <c r="E453" s="388"/>
      <c r="F453" s="388"/>
    </row>
    <row r="454" spans="1:12">
      <c r="A454" s="387"/>
      <c r="B454" s="388"/>
      <c r="C454" s="388"/>
      <c r="D454" s="388"/>
      <c r="E454" s="388"/>
      <c r="F454" s="388"/>
    </row>
    <row r="455" spans="1:12">
      <c r="A455" s="389"/>
      <c r="B455" s="388"/>
      <c r="C455" s="388"/>
      <c r="D455" s="388"/>
      <c r="E455" s="388"/>
      <c r="F455" s="388"/>
    </row>
    <row r="456" spans="1:12">
      <c r="C456" s="388"/>
      <c r="D456" s="388"/>
      <c r="E456" s="388"/>
      <c r="F456" s="388"/>
    </row>
    <row r="457" spans="1:12">
      <c r="C457" s="388"/>
      <c r="D457" s="388"/>
      <c r="E457" s="388"/>
      <c r="F457" s="388"/>
    </row>
    <row r="458" spans="1:12">
      <c r="C458" s="388"/>
      <c r="D458" s="388"/>
      <c r="E458" s="388"/>
      <c r="F458" s="388"/>
    </row>
    <row r="459" spans="1:12">
      <c r="C459" s="388"/>
      <c r="D459" s="388"/>
      <c r="E459" s="388"/>
      <c r="F459" s="388"/>
    </row>
    <row r="460" spans="1:12">
      <c r="A460" s="387"/>
      <c r="B460" s="392"/>
      <c r="C460" s="387"/>
      <c r="D460" s="392"/>
      <c r="E460" s="387"/>
      <c r="F460" s="392"/>
      <c r="G460" s="389"/>
      <c r="H460" s="388"/>
      <c r="I460" s="388"/>
      <c r="J460" s="388"/>
      <c r="K460" s="388"/>
      <c r="L460" s="388"/>
    </row>
    <row r="461" spans="1:12">
      <c r="A461" s="393"/>
      <c r="C461" s="388"/>
      <c r="D461" s="388"/>
      <c r="E461" s="388"/>
      <c r="F461" s="388"/>
    </row>
    <row r="462" spans="1:12">
      <c r="C462" s="388"/>
      <c r="D462" s="388"/>
      <c r="E462" s="388"/>
      <c r="F462" s="388"/>
    </row>
    <row r="463" spans="1:12">
      <c r="C463" s="388"/>
      <c r="D463" s="388"/>
      <c r="E463" s="388"/>
      <c r="F463" s="388"/>
    </row>
    <row r="464" spans="1:12">
      <c r="A464" s="394"/>
      <c r="B464" s="394"/>
      <c r="C464" s="394"/>
      <c r="D464" s="394"/>
      <c r="E464" s="394"/>
      <c r="F464" s="394"/>
      <c r="G464" s="394"/>
    </row>
    <row r="465" spans="1:7">
      <c r="A465" s="394"/>
      <c r="B465" s="394"/>
      <c r="C465" s="394"/>
      <c r="D465" s="394"/>
      <c r="E465" s="394"/>
      <c r="F465" s="394"/>
      <c r="G465" s="394"/>
    </row>
    <row r="466" spans="1:7">
      <c r="A466" s="388"/>
      <c r="B466" s="388"/>
      <c r="C466" s="388"/>
      <c r="D466" s="388"/>
      <c r="E466" s="388"/>
      <c r="F466" s="388"/>
    </row>
    <row r="467" spans="1:7">
      <c r="A467" s="390"/>
      <c r="B467" s="388"/>
      <c r="C467" s="388"/>
      <c r="D467" s="388"/>
      <c r="E467" s="388"/>
      <c r="F467" s="388"/>
    </row>
    <row r="468" spans="1:7">
      <c r="A468" s="387"/>
      <c r="B468" s="388"/>
      <c r="C468" s="388"/>
      <c r="D468" s="388"/>
      <c r="E468" s="388"/>
      <c r="F468" s="388"/>
    </row>
    <row r="469" spans="1:7">
      <c r="A469" s="387"/>
      <c r="B469" s="388"/>
      <c r="C469" s="388"/>
      <c r="D469" s="388"/>
      <c r="E469" s="388"/>
      <c r="F469" s="388"/>
    </row>
    <row r="470" spans="1:7">
      <c r="A470" s="387"/>
      <c r="B470" s="388"/>
      <c r="C470" s="388"/>
      <c r="D470" s="388"/>
      <c r="E470" s="388"/>
      <c r="F470" s="388"/>
    </row>
    <row r="471" spans="1:7">
      <c r="A471" s="387"/>
      <c r="B471" s="388"/>
      <c r="C471" s="388"/>
      <c r="D471" s="388"/>
      <c r="E471" s="388"/>
      <c r="F471" s="388"/>
    </row>
    <row r="472" spans="1:7">
      <c r="A472" s="389"/>
      <c r="B472" s="388"/>
      <c r="C472" s="388"/>
      <c r="D472" s="388"/>
      <c r="E472" s="388"/>
      <c r="F472" s="388"/>
    </row>
    <row r="473" spans="1:7">
      <c r="A473" s="388"/>
      <c r="B473" s="388"/>
      <c r="C473" s="388"/>
      <c r="D473" s="388"/>
      <c r="E473" s="388"/>
      <c r="F473" s="388"/>
    </row>
    <row r="474" spans="1:7">
      <c r="A474" s="388"/>
      <c r="B474" s="388"/>
      <c r="C474" s="388"/>
      <c r="D474" s="388"/>
      <c r="E474" s="388"/>
      <c r="F474" s="388"/>
    </row>
    <row r="475" spans="1:7">
      <c r="A475" s="388"/>
      <c r="B475" s="388"/>
      <c r="C475" s="388"/>
      <c r="D475" s="388"/>
      <c r="E475" s="388"/>
      <c r="F475" s="388"/>
    </row>
    <row r="476" spans="1:7">
      <c r="A476" s="388"/>
      <c r="B476" s="388"/>
      <c r="C476" s="388"/>
      <c r="D476" s="388"/>
      <c r="E476" s="388"/>
      <c r="F476" s="388"/>
    </row>
    <row r="477" spans="1:7">
      <c r="A477" s="388"/>
      <c r="B477" s="388"/>
      <c r="C477" s="388"/>
      <c r="D477" s="388"/>
      <c r="E477" s="388"/>
      <c r="F477" s="388"/>
    </row>
    <row r="478" spans="1:7">
      <c r="A478" s="390"/>
      <c r="B478" s="390"/>
      <c r="C478" s="390"/>
      <c r="D478" s="390"/>
      <c r="E478" s="388"/>
      <c r="F478" s="388"/>
    </row>
    <row r="479" spans="1:7">
      <c r="A479" s="387"/>
      <c r="B479" s="387"/>
      <c r="C479" s="387"/>
      <c r="D479" s="387"/>
      <c r="E479" s="388"/>
      <c r="F479" s="388"/>
    </row>
    <row r="480" spans="1:7">
      <c r="A480" s="387"/>
      <c r="B480" s="387"/>
      <c r="C480" s="387"/>
      <c r="D480" s="387"/>
      <c r="E480" s="388"/>
      <c r="F480" s="388"/>
    </row>
    <row r="481" spans="1:6">
      <c r="A481" s="387"/>
      <c r="B481" s="387"/>
      <c r="C481" s="387"/>
      <c r="D481" s="387"/>
      <c r="E481" s="388"/>
      <c r="F481" s="388"/>
    </row>
    <row r="482" spans="1:6">
      <c r="A482" s="387"/>
      <c r="B482" s="387"/>
      <c r="C482" s="387"/>
      <c r="D482" s="387"/>
      <c r="E482" s="388"/>
      <c r="F482" s="388"/>
    </row>
    <row r="483" spans="1:6">
      <c r="A483" s="387"/>
      <c r="B483" s="387"/>
      <c r="C483" s="387"/>
      <c r="D483" s="387"/>
      <c r="E483" s="388"/>
      <c r="F483" s="388"/>
    </row>
    <row r="484" spans="1:6">
      <c r="A484" s="387"/>
      <c r="B484" s="387"/>
      <c r="C484" s="387"/>
      <c r="D484" s="387"/>
      <c r="E484" s="388"/>
      <c r="F484" s="388"/>
    </row>
    <row r="485" spans="1:6">
      <c r="A485" s="388"/>
      <c r="B485" s="388"/>
      <c r="C485" s="388"/>
      <c r="D485" s="389"/>
      <c r="E485" s="388"/>
      <c r="F485" s="388"/>
    </row>
    <row r="486" spans="1:6">
      <c r="A486" s="388"/>
      <c r="B486" s="388"/>
      <c r="C486" s="388"/>
      <c r="D486" s="388"/>
      <c r="E486" s="388"/>
      <c r="F486" s="388"/>
    </row>
    <row r="487" spans="1:6">
      <c r="A487" s="388"/>
      <c r="B487" s="388"/>
      <c r="C487" s="388"/>
      <c r="D487" s="388"/>
      <c r="E487" s="388"/>
      <c r="F487" s="388"/>
    </row>
    <row r="488" spans="1:6">
      <c r="A488" s="388"/>
      <c r="B488" s="388"/>
      <c r="C488" s="388"/>
      <c r="D488" s="388"/>
      <c r="E488" s="388"/>
      <c r="F488" s="388"/>
    </row>
    <row r="489" spans="1:6">
      <c r="A489" s="388"/>
      <c r="B489" s="388"/>
      <c r="C489" s="388"/>
      <c r="D489" s="388"/>
      <c r="E489" s="388"/>
      <c r="F489" s="388"/>
    </row>
    <row r="490" spans="1:6">
      <c r="A490" s="390"/>
      <c r="B490" s="390"/>
      <c r="C490" s="390"/>
      <c r="D490" s="390"/>
      <c r="E490" s="388"/>
      <c r="F490" s="388"/>
    </row>
    <row r="491" spans="1:6">
      <c r="A491" s="387"/>
      <c r="B491" s="387"/>
      <c r="C491" s="387"/>
      <c r="D491" s="387"/>
      <c r="E491" s="388"/>
      <c r="F491" s="388"/>
    </row>
    <row r="492" spans="1:6">
      <c r="A492" s="387"/>
      <c r="B492" s="387"/>
      <c r="C492" s="387"/>
      <c r="D492" s="387"/>
      <c r="E492" s="388"/>
      <c r="F492" s="388"/>
    </row>
    <row r="493" spans="1:6">
      <c r="A493" s="387"/>
      <c r="B493" s="387"/>
      <c r="C493" s="387"/>
      <c r="D493" s="387"/>
      <c r="E493" s="388"/>
      <c r="F493" s="388"/>
    </row>
    <row r="494" spans="1:6">
      <c r="A494" s="387"/>
      <c r="B494" s="387"/>
      <c r="C494" s="387"/>
      <c r="D494" s="387"/>
      <c r="E494" s="388"/>
      <c r="F494" s="388"/>
    </row>
    <row r="495" spans="1:6">
      <c r="A495" s="387"/>
      <c r="B495" s="387"/>
      <c r="C495" s="387"/>
      <c r="D495" s="387"/>
      <c r="E495" s="388"/>
      <c r="F495" s="388"/>
    </row>
    <row r="496" spans="1:6">
      <c r="A496" s="387"/>
      <c r="B496" s="387"/>
      <c r="C496" s="387"/>
      <c r="D496" s="387"/>
      <c r="E496" s="388"/>
      <c r="F496" s="388"/>
    </row>
    <row r="497" spans="1:7">
      <c r="A497" s="387"/>
      <c r="B497" s="387"/>
      <c r="C497" s="387"/>
      <c r="D497" s="387"/>
      <c r="E497" s="388"/>
      <c r="F497" s="388"/>
    </row>
    <row r="498" spans="1:7">
      <c r="A498" s="387"/>
      <c r="B498" s="387"/>
      <c r="C498" s="387"/>
      <c r="D498" s="387"/>
      <c r="E498" s="388"/>
      <c r="F498" s="388"/>
    </row>
    <row r="499" spans="1:7">
      <c r="A499" s="387"/>
      <c r="B499" s="387"/>
      <c r="C499" s="387"/>
      <c r="D499" s="387"/>
      <c r="E499" s="388"/>
      <c r="F499" s="388"/>
    </row>
    <row r="500" spans="1:7">
      <c r="A500" s="387"/>
      <c r="B500" s="387"/>
      <c r="C500" s="387"/>
      <c r="D500" s="387"/>
      <c r="E500" s="388"/>
      <c r="F500" s="388"/>
    </row>
    <row r="501" spans="1:7">
      <c r="A501" s="387"/>
      <c r="B501" s="387"/>
      <c r="C501" s="387"/>
      <c r="D501" s="387"/>
      <c r="E501" s="388"/>
      <c r="F501" s="388"/>
    </row>
    <row r="502" spans="1:7">
      <c r="C502" s="388"/>
      <c r="D502" s="389"/>
      <c r="E502" s="388"/>
      <c r="F502" s="388"/>
    </row>
    <row r="503" spans="1:7">
      <c r="A503" s="388"/>
      <c r="B503" s="388"/>
      <c r="C503" s="388"/>
      <c r="D503" s="388"/>
      <c r="E503" s="388"/>
      <c r="F503" s="388"/>
    </row>
    <row r="504" spans="1:7">
      <c r="A504" s="388"/>
      <c r="B504" s="388"/>
      <c r="C504" s="388"/>
      <c r="D504" s="388"/>
      <c r="E504" s="388"/>
      <c r="F504" s="388"/>
    </row>
    <row r="505" spans="1:7">
      <c r="A505" s="394"/>
      <c r="B505" s="394"/>
      <c r="C505" s="394"/>
      <c r="D505" s="394"/>
      <c r="E505" s="394"/>
      <c r="F505" s="394"/>
      <c r="G505" s="394"/>
    </row>
    <row r="506" spans="1:7">
      <c r="A506" s="394"/>
      <c r="B506" s="394"/>
      <c r="C506" s="394"/>
      <c r="D506" s="394"/>
      <c r="E506" s="394"/>
      <c r="F506" s="394"/>
      <c r="G506" s="394"/>
    </row>
    <row r="507" spans="1:7">
      <c r="A507" s="388"/>
      <c r="B507" s="388"/>
      <c r="C507" s="388"/>
      <c r="D507" s="388"/>
      <c r="E507" s="388"/>
      <c r="F507" s="388"/>
    </row>
    <row r="508" spans="1:7">
      <c r="A508" s="390"/>
      <c r="B508" s="388"/>
      <c r="C508" s="388"/>
      <c r="D508" s="388"/>
      <c r="E508" s="388"/>
      <c r="F508" s="388"/>
    </row>
    <row r="509" spans="1:7">
      <c r="A509" s="387"/>
      <c r="B509" s="387"/>
      <c r="D509" s="388"/>
      <c r="E509" s="388"/>
      <c r="F509" s="388"/>
    </row>
    <row r="510" spans="1:7">
      <c r="A510" s="387"/>
      <c r="B510" s="388"/>
      <c r="C510" s="388"/>
      <c r="D510" s="388"/>
      <c r="E510" s="388"/>
      <c r="F510" s="388"/>
    </row>
    <row r="511" spans="1:7">
      <c r="A511" s="389"/>
      <c r="B511" s="388"/>
      <c r="C511" s="388"/>
      <c r="D511" s="388"/>
      <c r="E511" s="388"/>
      <c r="F511" s="388"/>
    </row>
    <row r="512" spans="1:7">
      <c r="A512" s="388"/>
      <c r="B512" s="388"/>
      <c r="C512" s="388"/>
      <c r="D512" s="388"/>
      <c r="E512" s="388"/>
      <c r="F512" s="388"/>
    </row>
    <row r="513" spans="1:6">
      <c r="A513" s="388"/>
      <c r="B513" s="388"/>
      <c r="C513" s="388"/>
      <c r="D513" s="388"/>
      <c r="E513" s="388"/>
      <c r="F513" s="388"/>
    </row>
    <row r="514" spans="1:6">
      <c r="A514" s="388"/>
      <c r="B514" s="388"/>
      <c r="C514" s="388"/>
      <c r="D514" s="388"/>
      <c r="E514" s="388"/>
      <c r="F514" s="388"/>
    </row>
    <row r="515" spans="1:6">
      <c r="A515" s="388"/>
      <c r="B515" s="388"/>
      <c r="C515" s="388"/>
      <c r="D515" s="388"/>
      <c r="E515" s="388"/>
      <c r="F515" s="388"/>
    </row>
    <row r="516" spans="1:6">
      <c r="A516" s="390"/>
      <c r="B516" s="390"/>
      <c r="C516" s="390"/>
      <c r="D516" s="390"/>
      <c r="E516" s="388"/>
      <c r="F516" s="388"/>
    </row>
    <row r="517" spans="1:6">
      <c r="A517" s="387"/>
      <c r="B517" s="387"/>
      <c r="C517" s="387"/>
      <c r="D517" s="387"/>
      <c r="E517" s="388"/>
      <c r="F517" s="388"/>
    </row>
    <row r="518" spans="1:6">
      <c r="A518" s="387"/>
      <c r="B518" s="387"/>
      <c r="C518" s="387"/>
      <c r="D518" s="387"/>
      <c r="E518" s="388"/>
      <c r="F518" s="388"/>
    </row>
    <row r="519" spans="1:6">
      <c r="C519" s="388"/>
      <c r="D519" s="389"/>
      <c r="E519" s="388"/>
      <c r="F519" s="388"/>
    </row>
    <row r="520" spans="1:6">
      <c r="A520" s="388"/>
      <c r="B520" s="388"/>
      <c r="C520" s="388"/>
      <c r="D520" s="388"/>
      <c r="E520" s="388"/>
      <c r="F520" s="388"/>
    </row>
    <row r="521" spans="1:6">
      <c r="A521" s="388"/>
      <c r="B521" s="388"/>
      <c r="C521" s="388"/>
      <c r="D521" s="388"/>
      <c r="E521" s="388"/>
      <c r="F521" s="388"/>
    </row>
    <row r="522" spans="1:6">
      <c r="A522" s="388"/>
      <c r="B522" s="388"/>
      <c r="C522" s="388"/>
      <c r="D522" s="388"/>
      <c r="E522" s="388"/>
      <c r="F522" s="388"/>
    </row>
    <row r="523" spans="1:6">
      <c r="A523" s="388"/>
      <c r="B523" s="388"/>
      <c r="C523" s="388"/>
      <c r="D523" s="388"/>
      <c r="E523" s="388"/>
      <c r="F523" s="388"/>
    </row>
    <row r="524" spans="1:6">
      <c r="A524" s="390"/>
      <c r="B524" s="390"/>
      <c r="C524" s="390"/>
      <c r="D524" s="390"/>
      <c r="E524" s="388"/>
      <c r="F524" s="388"/>
    </row>
    <row r="525" spans="1:6">
      <c r="A525" s="387"/>
      <c r="B525" s="387"/>
      <c r="C525" s="387"/>
      <c r="D525" s="387"/>
      <c r="E525" s="388"/>
      <c r="F525" s="388"/>
    </row>
    <row r="526" spans="1:6">
      <c r="A526" s="388"/>
      <c r="B526" s="388"/>
      <c r="C526" s="388"/>
      <c r="D526" s="389"/>
      <c r="E526" s="388"/>
      <c r="F526" s="388"/>
    </row>
    <row r="527" spans="1:6">
      <c r="A527" s="388"/>
      <c r="B527" s="388"/>
      <c r="C527" s="388"/>
      <c r="D527" s="388"/>
      <c r="E527" s="388"/>
      <c r="F527" s="388"/>
    </row>
    <row r="528" spans="1:6">
      <c r="A528" s="388"/>
      <c r="B528" s="388"/>
      <c r="C528" s="388"/>
      <c r="D528" s="388"/>
      <c r="E528" s="388"/>
      <c r="F528" s="388"/>
    </row>
    <row r="529" spans="1:6">
      <c r="A529" s="388"/>
      <c r="B529" s="388"/>
      <c r="C529" s="388"/>
      <c r="D529" s="388"/>
      <c r="E529" s="388"/>
      <c r="F529" s="388"/>
    </row>
    <row r="530" spans="1:6">
      <c r="A530" s="388"/>
      <c r="B530" s="388"/>
      <c r="C530" s="388"/>
      <c r="D530" s="388"/>
      <c r="E530" s="388"/>
      <c r="F530" s="388"/>
    </row>
    <row r="531" spans="1:6">
      <c r="A531" s="390"/>
      <c r="B531" s="390"/>
      <c r="C531" s="390"/>
      <c r="D531" s="390"/>
      <c r="E531" s="388"/>
      <c r="F531" s="388"/>
    </row>
    <row r="532" spans="1:6">
      <c r="A532" s="395"/>
      <c r="B532" s="387"/>
      <c r="C532" s="387"/>
      <c r="D532" s="387"/>
      <c r="E532" s="388"/>
      <c r="F532" s="388"/>
    </row>
    <row r="533" spans="1:6">
      <c r="A533" s="395"/>
      <c r="B533" s="387"/>
      <c r="C533" s="387"/>
      <c r="D533" s="387"/>
      <c r="E533" s="388"/>
      <c r="F533" s="388"/>
    </row>
    <row r="534" spans="1:6">
      <c r="A534" s="395"/>
      <c r="B534" s="387"/>
      <c r="C534" s="387"/>
      <c r="D534" s="387"/>
      <c r="E534" s="388"/>
      <c r="F534" s="388"/>
    </row>
    <row r="535" spans="1:6">
      <c r="A535" s="388"/>
      <c r="B535" s="388"/>
      <c r="C535" s="388"/>
      <c r="D535" s="389"/>
      <c r="E535" s="388"/>
      <c r="F535" s="388"/>
    </row>
    <row r="536" spans="1:6">
      <c r="A536" s="388"/>
      <c r="B536" s="388"/>
      <c r="C536" s="388"/>
      <c r="D536" s="388"/>
      <c r="E536" s="388"/>
      <c r="F536" s="388"/>
    </row>
    <row r="537" spans="1:6">
      <c r="A537" s="388"/>
      <c r="B537" s="388"/>
      <c r="C537" s="388"/>
      <c r="D537" s="388"/>
      <c r="E537" s="388"/>
      <c r="F537" s="388"/>
    </row>
    <row r="538" spans="1:6">
      <c r="A538" s="388"/>
      <c r="B538" s="388"/>
      <c r="C538" s="388"/>
      <c r="D538" s="388"/>
      <c r="E538" s="388"/>
      <c r="F538" s="388"/>
    </row>
    <row r="539" spans="1:6">
      <c r="A539" s="388"/>
      <c r="B539" s="388"/>
      <c r="C539" s="388"/>
      <c r="D539" s="388"/>
      <c r="E539" s="388"/>
      <c r="F539" s="388"/>
    </row>
    <row r="540" spans="1:6">
      <c r="A540" s="388"/>
      <c r="B540" s="388"/>
      <c r="C540" s="388"/>
      <c r="D540" s="388"/>
      <c r="E540" s="388"/>
      <c r="F540" s="388"/>
    </row>
    <row r="541" spans="1:6">
      <c r="A541" s="390"/>
      <c r="B541" s="388"/>
      <c r="C541" s="388"/>
      <c r="D541" s="388"/>
      <c r="E541" s="388"/>
      <c r="F541" s="388"/>
    </row>
    <row r="542" spans="1:6">
      <c r="A542" s="387"/>
      <c r="B542" s="388"/>
      <c r="C542" s="388"/>
      <c r="D542" s="388"/>
      <c r="E542" s="388"/>
      <c r="F542" s="388"/>
    </row>
    <row r="543" spans="1:6">
      <c r="A543" s="387"/>
      <c r="C543" s="388"/>
      <c r="D543" s="388"/>
      <c r="E543" s="388"/>
      <c r="F543" s="388"/>
    </row>
    <row r="544" spans="1:6">
      <c r="A544" s="387"/>
      <c r="C544" s="388"/>
      <c r="D544" s="388"/>
      <c r="E544" s="388"/>
      <c r="F544" s="388"/>
    </row>
    <row r="545" spans="1:7">
      <c r="A545" s="389"/>
      <c r="B545" s="388"/>
      <c r="C545" s="388"/>
      <c r="D545" s="388"/>
      <c r="E545" s="388"/>
      <c r="F545" s="388"/>
    </row>
    <row r="546" spans="1:7">
      <c r="A546" s="388"/>
      <c r="B546" s="388"/>
      <c r="C546" s="388"/>
      <c r="D546" s="388"/>
      <c r="E546" s="388"/>
      <c r="F546" s="388"/>
    </row>
    <row r="547" spans="1:7">
      <c r="A547" s="388"/>
      <c r="B547" s="388"/>
      <c r="C547" s="388"/>
      <c r="D547" s="388"/>
      <c r="E547" s="388"/>
      <c r="F547" s="388"/>
    </row>
    <row r="548" spans="1:7">
      <c r="A548" s="388"/>
      <c r="B548" s="388"/>
      <c r="C548" s="388"/>
      <c r="D548" s="388"/>
      <c r="E548" s="388"/>
      <c r="F548" s="388"/>
    </row>
    <row r="549" spans="1:7">
      <c r="A549" s="388"/>
      <c r="B549" s="388"/>
      <c r="C549" s="388"/>
      <c r="D549" s="388"/>
      <c r="E549" s="388"/>
      <c r="F549" s="388"/>
    </row>
    <row r="550" spans="1:7">
      <c r="C550" s="389"/>
      <c r="D550" s="388"/>
      <c r="E550" s="388"/>
      <c r="F550" s="388"/>
    </row>
    <row r="551" spans="1:7">
      <c r="A551" s="388"/>
      <c r="B551" s="388"/>
      <c r="C551" s="388"/>
      <c r="D551" s="388"/>
      <c r="E551" s="388"/>
      <c r="F551" s="388"/>
    </row>
    <row r="552" spans="1:7">
      <c r="A552" s="388"/>
      <c r="B552" s="388"/>
      <c r="C552" s="388"/>
      <c r="D552" s="388"/>
      <c r="E552" s="388"/>
      <c r="F552" s="388"/>
    </row>
    <row r="553" spans="1:7">
      <c r="A553" s="394"/>
      <c r="B553" s="394"/>
      <c r="C553" s="394"/>
      <c r="D553" s="394"/>
      <c r="E553" s="394"/>
      <c r="F553" s="394"/>
      <c r="G553" s="394"/>
    </row>
    <row r="554" spans="1:7">
      <c r="A554" s="394"/>
      <c r="B554" s="394"/>
      <c r="C554" s="394"/>
      <c r="D554" s="394"/>
      <c r="E554" s="394"/>
      <c r="F554" s="394"/>
      <c r="G554" s="394"/>
    </row>
    <row r="555" spans="1:7">
      <c r="A555" s="388"/>
      <c r="B555" s="388"/>
      <c r="C555" s="388"/>
      <c r="D555" s="388"/>
      <c r="E555" s="388"/>
      <c r="F555" s="388"/>
    </row>
    <row r="556" spans="1:7">
      <c r="A556" s="390"/>
      <c r="B556" s="388"/>
      <c r="C556" s="388"/>
      <c r="D556" s="388"/>
      <c r="E556" s="388"/>
      <c r="F556" s="388"/>
    </row>
    <row r="557" spans="1:7">
      <c r="A557" s="387"/>
      <c r="B557" s="388"/>
      <c r="C557" s="388"/>
      <c r="D557" s="388"/>
      <c r="E557" s="388"/>
      <c r="F557" s="388"/>
    </row>
    <row r="558" spans="1:7">
      <c r="A558" s="387"/>
      <c r="B558" s="388"/>
      <c r="C558" s="388"/>
      <c r="D558" s="388"/>
      <c r="E558" s="388"/>
      <c r="F558" s="388"/>
    </row>
    <row r="559" spans="1:7">
      <c r="A559" s="387"/>
      <c r="B559" s="388"/>
      <c r="C559" s="388"/>
      <c r="D559" s="388"/>
      <c r="E559" s="388"/>
      <c r="F559" s="388"/>
    </row>
    <row r="560" spans="1:7">
      <c r="A560" s="389"/>
      <c r="B560" s="388"/>
      <c r="C560" s="388"/>
      <c r="D560" s="388"/>
      <c r="E560" s="388"/>
      <c r="F560" s="388"/>
    </row>
    <row r="561" spans="1:6">
      <c r="A561" s="388"/>
      <c r="B561" s="388"/>
      <c r="C561" s="388"/>
      <c r="D561" s="388"/>
      <c r="E561" s="388"/>
      <c r="F561" s="388"/>
    </row>
    <row r="562" spans="1:6">
      <c r="A562" s="388"/>
      <c r="B562" s="388"/>
      <c r="C562" s="388"/>
      <c r="D562" s="388"/>
      <c r="E562" s="388"/>
      <c r="F562" s="388"/>
    </row>
    <row r="563" spans="1:6">
      <c r="A563" s="388"/>
      <c r="B563" s="388"/>
      <c r="C563" s="388"/>
      <c r="D563" s="388"/>
      <c r="E563" s="388"/>
      <c r="F563" s="388"/>
    </row>
    <row r="564" spans="1:6">
      <c r="A564" s="388"/>
      <c r="B564" s="388"/>
      <c r="C564" s="388"/>
      <c r="D564" s="388"/>
      <c r="E564" s="388"/>
      <c r="F564" s="388"/>
    </row>
    <row r="565" spans="1:6">
      <c r="A565" s="390"/>
      <c r="B565" s="390"/>
      <c r="C565" s="390"/>
      <c r="D565" s="390"/>
      <c r="E565" s="388"/>
      <c r="F565" s="388"/>
    </row>
    <row r="566" spans="1:6">
      <c r="A566" s="387"/>
      <c r="C566" s="388"/>
      <c r="D566" s="388"/>
      <c r="E566" s="388"/>
      <c r="F566" s="388"/>
    </row>
    <row r="567" spans="1:6">
      <c r="A567" s="387"/>
      <c r="C567" s="388"/>
      <c r="D567" s="388"/>
      <c r="E567" s="388"/>
      <c r="F567" s="388"/>
    </row>
    <row r="568" spans="1:6">
      <c r="A568" s="389"/>
      <c r="B568" s="388"/>
      <c r="C568" s="388"/>
      <c r="D568" s="388"/>
      <c r="E568" s="388"/>
      <c r="F568" s="388"/>
    </row>
    <row r="569" spans="1:6">
      <c r="A569" s="388"/>
      <c r="B569" s="388"/>
      <c r="C569" s="388"/>
      <c r="D569" s="388"/>
      <c r="E569" s="388"/>
      <c r="F569" s="388"/>
    </row>
    <row r="570" spans="1:6">
      <c r="A570" s="388"/>
      <c r="B570" s="388"/>
      <c r="C570" s="388"/>
      <c r="D570" s="388"/>
      <c r="E570" s="388"/>
      <c r="F570" s="388"/>
    </row>
    <row r="571" spans="1:6">
      <c r="A571" s="388"/>
      <c r="B571" s="388"/>
      <c r="C571" s="388"/>
      <c r="D571" s="388"/>
      <c r="E571" s="388"/>
      <c r="F571" s="388"/>
    </row>
    <row r="572" spans="1:6">
      <c r="A572" s="388"/>
      <c r="B572" s="388"/>
      <c r="C572" s="388"/>
      <c r="D572" s="388"/>
      <c r="E572" s="388"/>
      <c r="F572" s="388"/>
    </row>
    <row r="573" spans="1:6">
      <c r="A573" s="390"/>
      <c r="B573" s="390"/>
      <c r="C573" s="390"/>
      <c r="D573" s="390"/>
      <c r="E573" s="388"/>
      <c r="F573" s="388"/>
    </row>
    <row r="574" spans="1:6">
      <c r="A574" s="387"/>
      <c r="B574" s="387"/>
      <c r="C574" s="387"/>
      <c r="D574" s="387"/>
      <c r="E574" s="388"/>
      <c r="F574" s="388"/>
    </row>
    <row r="575" spans="1:6">
      <c r="A575" s="387"/>
      <c r="B575" s="387"/>
      <c r="C575" s="387"/>
      <c r="D575" s="387"/>
      <c r="E575" s="388"/>
      <c r="F575" s="388"/>
    </row>
    <row r="576" spans="1:6">
      <c r="A576" s="387"/>
      <c r="B576" s="387"/>
      <c r="C576" s="387"/>
      <c r="D576" s="389"/>
      <c r="E576" s="388"/>
      <c r="F576" s="388"/>
    </row>
    <row r="577" spans="1:6">
      <c r="A577" s="388"/>
      <c r="B577" s="388"/>
      <c r="C577" s="388"/>
      <c r="D577" s="388"/>
      <c r="E577" s="388"/>
      <c r="F577" s="388"/>
    </row>
    <row r="578" spans="1:6">
      <c r="A578" s="388"/>
      <c r="B578" s="388"/>
      <c r="C578" s="388"/>
      <c r="D578" s="388"/>
      <c r="E578" s="388"/>
      <c r="F578" s="388"/>
    </row>
    <row r="579" spans="1:6">
      <c r="A579" s="388"/>
      <c r="B579" s="388"/>
      <c r="C579" s="388"/>
      <c r="D579" s="388"/>
      <c r="E579" s="388"/>
      <c r="F579" s="388"/>
    </row>
    <row r="580" spans="1:6">
      <c r="A580" s="388"/>
      <c r="B580" s="388"/>
      <c r="C580" s="388"/>
      <c r="D580" s="388"/>
      <c r="E580" s="388"/>
      <c r="F580" s="388"/>
    </row>
    <row r="581" spans="1:6">
      <c r="A581" s="390"/>
      <c r="B581" s="388"/>
      <c r="C581" s="388"/>
      <c r="D581" s="388"/>
      <c r="E581" s="388"/>
      <c r="F581" s="388"/>
    </row>
    <row r="582" spans="1:6">
      <c r="A582" s="387"/>
      <c r="B582" s="388"/>
      <c r="C582" s="388"/>
      <c r="D582" s="388"/>
      <c r="E582" s="388"/>
      <c r="F582" s="388"/>
    </row>
    <row r="583" spans="1:6">
      <c r="A583" s="389"/>
      <c r="B583" s="388"/>
      <c r="C583" s="388"/>
      <c r="D583" s="388"/>
      <c r="E583" s="388"/>
      <c r="F583" s="388"/>
    </row>
    <row r="584" spans="1:6">
      <c r="A584" s="388"/>
      <c r="B584" s="388"/>
      <c r="C584" s="388"/>
      <c r="D584" s="388"/>
      <c r="E584" s="388"/>
      <c r="F584" s="388"/>
    </row>
    <row r="585" spans="1:6">
      <c r="A585" s="388"/>
      <c r="B585" s="388"/>
      <c r="C585" s="388"/>
      <c r="D585" s="388"/>
      <c r="E585" s="388"/>
      <c r="F585" s="388"/>
    </row>
    <row r="586" spans="1:6">
      <c r="A586" s="388"/>
      <c r="B586" s="388"/>
      <c r="C586" s="388"/>
      <c r="D586" s="388"/>
      <c r="E586" s="388"/>
      <c r="F586" s="388"/>
    </row>
    <row r="587" spans="1:6">
      <c r="A587" s="388"/>
      <c r="B587" s="388"/>
      <c r="C587" s="388"/>
      <c r="D587" s="388"/>
      <c r="E587" s="388"/>
      <c r="F587" s="388"/>
    </row>
    <row r="588" spans="1:6">
      <c r="A588" s="390"/>
      <c r="B588" s="390"/>
      <c r="C588" s="390"/>
      <c r="D588" s="390"/>
      <c r="E588" s="388"/>
      <c r="F588" s="388"/>
    </row>
    <row r="589" spans="1:6">
      <c r="A589" s="387"/>
      <c r="B589" s="387"/>
      <c r="C589" s="387"/>
      <c r="D589" s="387"/>
      <c r="E589" s="388"/>
      <c r="F589" s="388"/>
    </row>
    <row r="590" spans="1:6">
      <c r="A590" s="387"/>
      <c r="B590" s="387"/>
      <c r="C590" s="387"/>
      <c r="D590" s="387"/>
      <c r="E590" s="388"/>
      <c r="F590" s="388"/>
    </row>
    <row r="591" spans="1:6">
      <c r="A591" s="387"/>
      <c r="B591" s="387"/>
      <c r="C591" s="387"/>
      <c r="D591" s="387"/>
      <c r="E591" s="388"/>
      <c r="F591" s="388"/>
    </row>
    <row r="592" spans="1:6">
      <c r="A592" s="388"/>
      <c r="B592" s="388"/>
      <c r="C592" s="388"/>
      <c r="D592" s="389"/>
      <c r="E592" s="388"/>
      <c r="F592" s="388"/>
    </row>
    <row r="593" spans="1:6">
      <c r="A593" s="388"/>
      <c r="B593" s="388"/>
      <c r="C593" s="388"/>
      <c r="D593" s="388"/>
      <c r="E593" s="388"/>
      <c r="F593" s="388"/>
    </row>
    <row r="594" spans="1:6">
      <c r="A594" s="388"/>
      <c r="B594" s="388"/>
      <c r="C594" s="388"/>
      <c r="D594" s="388"/>
      <c r="E594" s="388"/>
      <c r="F594" s="388"/>
    </row>
    <row r="595" spans="1:6">
      <c r="A595" s="388"/>
      <c r="B595" s="388"/>
      <c r="C595" s="388"/>
      <c r="D595" s="388"/>
      <c r="E595" s="388"/>
      <c r="F595" s="388"/>
    </row>
    <row r="596" spans="1:6">
      <c r="A596" s="388"/>
      <c r="B596" s="388"/>
      <c r="C596" s="388"/>
      <c r="D596" s="388"/>
      <c r="E596" s="388"/>
      <c r="F596" s="388"/>
    </row>
    <row r="597" spans="1:6">
      <c r="A597" s="390"/>
      <c r="B597" s="388"/>
      <c r="C597" s="388"/>
      <c r="D597" s="388"/>
      <c r="E597" s="388"/>
      <c r="F597" s="388"/>
    </row>
    <row r="598" spans="1:6">
      <c r="A598" s="387"/>
      <c r="B598" s="388"/>
      <c r="C598" s="388"/>
      <c r="D598" s="388"/>
      <c r="E598" s="388"/>
      <c r="F598" s="388"/>
    </row>
    <row r="599" spans="1:6">
      <c r="A599" s="389"/>
      <c r="B599" s="388"/>
      <c r="C599" s="388"/>
      <c r="D599" s="388"/>
      <c r="E599" s="388"/>
      <c r="F599" s="388"/>
    </row>
    <row r="600" spans="1:6">
      <c r="A600" s="388"/>
      <c r="B600" s="388"/>
      <c r="C600" s="388"/>
      <c r="D600" s="388"/>
      <c r="E600" s="388"/>
      <c r="F600" s="388"/>
    </row>
    <row r="601" spans="1:6">
      <c r="A601" s="388"/>
      <c r="B601" s="388"/>
      <c r="C601" s="388"/>
      <c r="D601" s="388"/>
      <c r="E601" s="388"/>
      <c r="F601" s="388"/>
    </row>
    <row r="602" spans="1:6">
      <c r="A602" s="388"/>
      <c r="B602" s="388"/>
      <c r="C602" s="388"/>
      <c r="D602" s="388"/>
      <c r="E602" s="388"/>
      <c r="F602" s="388"/>
    </row>
    <row r="603" spans="1:6">
      <c r="A603" s="388"/>
      <c r="B603" s="388"/>
      <c r="C603" s="388"/>
      <c r="D603" s="388"/>
      <c r="E603" s="388"/>
      <c r="F603" s="388"/>
    </row>
    <row r="604" spans="1:6">
      <c r="A604" s="390"/>
      <c r="B604" s="388"/>
      <c r="C604" s="388"/>
      <c r="D604" s="388"/>
      <c r="E604" s="388"/>
      <c r="F604" s="388"/>
    </row>
    <row r="605" spans="1:6">
      <c r="A605" s="387"/>
      <c r="B605" s="388"/>
      <c r="C605" s="388"/>
      <c r="D605" s="388"/>
      <c r="E605" s="388"/>
      <c r="F605" s="388"/>
    </row>
    <row r="606" spans="1:6">
      <c r="A606" s="387"/>
      <c r="B606" s="388"/>
      <c r="C606" s="388"/>
      <c r="D606" s="388"/>
      <c r="E606" s="388"/>
      <c r="F606" s="388"/>
    </row>
    <row r="607" spans="1:6">
      <c r="A607" s="387"/>
      <c r="B607" s="388"/>
      <c r="C607" s="388"/>
      <c r="D607" s="388"/>
      <c r="E607" s="388"/>
      <c r="F607" s="388"/>
    </row>
    <row r="608" spans="1:6">
      <c r="A608" s="387"/>
      <c r="B608" s="388"/>
      <c r="C608" s="388"/>
      <c r="D608" s="388"/>
      <c r="E608" s="388"/>
      <c r="F608" s="388"/>
    </row>
    <row r="609" spans="1:6">
      <c r="A609" s="389"/>
      <c r="B609" s="388"/>
      <c r="C609" s="388"/>
      <c r="D609" s="388"/>
      <c r="E609" s="388"/>
      <c r="F609" s="388"/>
    </row>
    <row r="610" spans="1:6">
      <c r="A610" s="388"/>
      <c r="B610" s="388"/>
      <c r="C610" s="388"/>
      <c r="D610" s="388"/>
      <c r="E610" s="388"/>
      <c r="F610" s="388"/>
    </row>
    <row r="611" spans="1:6">
      <c r="A611" s="388"/>
      <c r="B611" s="388"/>
      <c r="C611" s="388"/>
      <c r="D611" s="388"/>
      <c r="E611" s="388"/>
      <c r="F611" s="388"/>
    </row>
    <row r="612" spans="1:6">
      <c r="A612" s="388"/>
      <c r="B612" s="388"/>
      <c r="C612" s="388"/>
      <c r="D612" s="388"/>
      <c r="E612" s="388"/>
      <c r="F612" s="388"/>
    </row>
    <row r="613" spans="1:6">
      <c r="A613" s="388"/>
      <c r="B613" s="388"/>
      <c r="C613" s="388"/>
      <c r="D613" s="388"/>
      <c r="E613" s="388"/>
      <c r="F613" s="388"/>
    </row>
    <row r="614" spans="1:6">
      <c r="A614" s="390"/>
      <c r="B614" s="388"/>
      <c r="C614" s="388"/>
      <c r="D614" s="388"/>
      <c r="E614" s="388"/>
      <c r="F614" s="388"/>
    </row>
    <row r="615" spans="1:6">
      <c r="A615" s="387"/>
      <c r="B615" s="388"/>
      <c r="C615" s="388"/>
      <c r="D615" s="388"/>
      <c r="E615" s="388"/>
      <c r="F615" s="388"/>
    </row>
    <row r="616" spans="1:6">
      <c r="A616" s="389"/>
      <c r="B616" s="388"/>
      <c r="C616" s="388"/>
      <c r="D616" s="388"/>
      <c r="E616" s="388"/>
      <c r="F616" s="388"/>
    </row>
    <row r="617" spans="1:6">
      <c r="A617" s="388"/>
      <c r="B617" s="388"/>
      <c r="C617" s="388"/>
      <c r="D617" s="388"/>
      <c r="E617" s="388"/>
      <c r="F617" s="388"/>
    </row>
    <row r="618" spans="1:6">
      <c r="A618" s="388"/>
      <c r="B618" s="388"/>
      <c r="C618" s="388"/>
      <c r="D618" s="388"/>
      <c r="E618" s="388"/>
      <c r="F618" s="388"/>
    </row>
    <row r="619" spans="1:6">
      <c r="A619" s="388"/>
      <c r="B619" s="388"/>
      <c r="C619" s="388"/>
      <c r="D619" s="388"/>
      <c r="E619" s="388"/>
      <c r="F619" s="388"/>
    </row>
    <row r="620" spans="1:6">
      <c r="A620" s="388"/>
      <c r="B620" s="388"/>
      <c r="C620" s="388"/>
      <c r="D620" s="388"/>
      <c r="E620" s="388"/>
      <c r="F620" s="388"/>
    </row>
    <row r="621" spans="1:6">
      <c r="A621" s="390"/>
      <c r="B621" s="388"/>
      <c r="C621" s="388"/>
      <c r="D621" s="388"/>
      <c r="E621" s="388"/>
      <c r="F621" s="388"/>
    </row>
    <row r="622" spans="1:6">
      <c r="A622" s="387"/>
      <c r="B622" s="388"/>
      <c r="C622" s="388"/>
      <c r="D622" s="388"/>
      <c r="E622" s="388"/>
      <c r="F622" s="388"/>
    </row>
    <row r="623" spans="1:6">
      <c r="A623" s="387"/>
      <c r="B623" s="388"/>
      <c r="C623" s="388"/>
      <c r="D623" s="388"/>
      <c r="E623" s="388"/>
      <c r="F623" s="388"/>
    </row>
    <row r="624" spans="1:6">
      <c r="A624" s="387"/>
      <c r="B624" s="388"/>
      <c r="C624" s="388"/>
      <c r="D624" s="388"/>
      <c r="E624" s="388"/>
      <c r="F624" s="388"/>
    </row>
    <row r="625" spans="1:6">
      <c r="A625" s="387"/>
      <c r="B625" s="388"/>
      <c r="C625" s="382"/>
      <c r="D625" s="388"/>
      <c r="E625" s="388"/>
      <c r="F625" s="388"/>
    </row>
    <row r="626" spans="1:6">
      <c r="A626" s="387"/>
      <c r="B626" s="388"/>
      <c r="C626" s="388"/>
      <c r="D626" s="388"/>
      <c r="E626" s="388"/>
      <c r="F626" s="388"/>
    </row>
    <row r="627" spans="1:6">
      <c r="A627" s="389"/>
      <c r="B627" s="388"/>
      <c r="C627" s="388"/>
      <c r="D627" s="388"/>
      <c r="E627" s="388"/>
      <c r="F627" s="388"/>
    </row>
    <row r="628" spans="1:6">
      <c r="A628" s="388"/>
      <c r="B628" s="388"/>
      <c r="C628" s="388"/>
      <c r="D628" s="388"/>
      <c r="E628" s="388"/>
      <c r="F628" s="388"/>
    </row>
    <row r="629" spans="1:6">
      <c r="A629" s="388"/>
      <c r="B629" s="388"/>
      <c r="C629" s="388"/>
      <c r="D629" s="388"/>
      <c r="E629" s="388"/>
      <c r="F629" s="388"/>
    </row>
    <row r="630" spans="1:6">
      <c r="A630" s="388"/>
      <c r="B630" s="388"/>
      <c r="C630" s="388"/>
      <c r="D630" s="388"/>
      <c r="E630" s="388"/>
      <c r="F630" s="388"/>
    </row>
    <row r="631" spans="1:6">
      <c r="A631" s="388"/>
      <c r="B631" s="388"/>
      <c r="C631" s="388"/>
      <c r="D631" s="388"/>
      <c r="E631" s="388"/>
      <c r="F631" s="388"/>
    </row>
    <row r="632" spans="1:6">
      <c r="D632" s="389"/>
      <c r="E632" s="388"/>
      <c r="F632" s="388"/>
    </row>
    <row r="633" spans="1:6">
      <c r="A633" s="388"/>
      <c r="B633" s="388"/>
      <c r="C633" s="388"/>
      <c r="D633" s="388"/>
      <c r="E633" s="388"/>
      <c r="F633" s="388"/>
    </row>
    <row r="634" spans="1:6">
      <c r="A634" s="388"/>
      <c r="B634" s="388"/>
      <c r="C634" s="388"/>
      <c r="D634" s="388"/>
      <c r="E634" s="388"/>
      <c r="F634" s="388"/>
    </row>
    <row r="635" spans="1:6">
      <c r="A635" s="388"/>
      <c r="B635" s="388"/>
      <c r="C635" s="388"/>
      <c r="D635" s="388"/>
      <c r="E635" s="388"/>
      <c r="F635" s="388"/>
    </row>
    <row r="636" spans="1:6">
      <c r="A636" s="388"/>
      <c r="B636" s="388"/>
      <c r="C636" s="388"/>
      <c r="D636" s="388"/>
      <c r="E636" s="388"/>
      <c r="F636" s="388"/>
    </row>
    <row r="637" spans="1:6">
      <c r="E637" s="389"/>
      <c r="F637" s="388"/>
    </row>
    <row r="638" spans="1:6">
      <c r="A638" s="388"/>
      <c r="B638" s="388"/>
      <c r="C638" s="388"/>
      <c r="D638" s="388"/>
      <c r="E638" s="388"/>
      <c r="F638" s="388"/>
    </row>
    <row r="639" spans="1:6">
      <c r="A639" s="388"/>
      <c r="B639" s="388"/>
      <c r="C639" s="388"/>
      <c r="D639" s="388"/>
      <c r="E639" s="388"/>
      <c r="F639" s="388"/>
    </row>
    <row r="640" spans="1:6">
      <c r="A640" s="388"/>
      <c r="B640" s="388"/>
      <c r="C640" s="388"/>
      <c r="D640" s="388"/>
      <c r="E640" s="388"/>
      <c r="F640" s="388"/>
    </row>
    <row r="641" spans="1:6">
      <c r="A641" s="388"/>
      <c r="B641" s="388"/>
      <c r="C641" s="388"/>
      <c r="D641" s="388"/>
      <c r="E641" s="388"/>
      <c r="F641" s="388"/>
    </row>
    <row r="642" spans="1:6">
      <c r="A642" s="390"/>
      <c r="B642" s="388"/>
      <c r="C642" s="388"/>
      <c r="D642" s="388"/>
      <c r="E642" s="388"/>
      <c r="F642" s="388"/>
    </row>
    <row r="643" spans="1:6">
      <c r="A643" s="387"/>
      <c r="B643" s="388"/>
      <c r="C643" s="388"/>
      <c r="D643" s="388"/>
      <c r="E643" s="388"/>
      <c r="F643" s="388"/>
    </row>
    <row r="644" spans="1:6">
      <c r="A644" s="387"/>
      <c r="B644" s="388"/>
      <c r="C644" s="388"/>
      <c r="D644" s="388"/>
      <c r="E644" s="388"/>
      <c r="F644" s="388"/>
    </row>
    <row r="645" spans="1:6">
      <c r="A645" s="389"/>
      <c r="B645" s="388"/>
      <c r="C645" s="388"/>
      <c r="D645" s="388"/>
      <c r="E645" s="388"/>
      <c r="F645" s="388"/>
    </row>
    <row r="646" spans="1:6">
      <c r="A646" s="387"/>
      <c r="B646" s="388"/>
      <c r="C646" s="388"/>
      <c r="D646" s="388"/>
      <c r="E646" s="388"/>
      <c r="F646" s="388"/>
    </row>
    <row r="647" spans="1:6">
      <c r="A647" s="387"/>
      <c r="B647" s="388"/>
      <c r="C647" s="388"/>
      <c r="D647" s="388"/>
      <c r="E647" s="388"/>
      <c r="F647" s="388"/>
    </row>
    <row r="648" spans="1:6">
      <c r="A648" s="388"/>
      <c r="B648" s="388"/>
      <c r="C648" s="388"/>
      <c r="D648" s="388"/>
      <c r="E648" s="388"/>
      <c r="F648" s="388"/>
    </row>
    <row r="649" spans="1:6">
      <c r="A649" s="388"/>
      <c r="B649" s="388"/>
      <c r="C649" s="388"/>
      <c r="D649" s="388"/>
      <c r="E649" s="388"/>
      <c r="F649" s="388"/>
    </row>
    <row r="650" spans="1:6">
      <c r="C650" s="389"/>
      <c r="D650" s="388"/>
      <c r="E650" s="388"/>
      <c r="F650" s="388"/>
    </row>
    <row r="651" spans="1:6">
      <c r="A651" s="388"/>
      <c r="B651" s="388"/>
      <c r="C651" s="388"/>
      <c r="D651" s="388"/>
      <c r="E651" s="388"/>
      <c r="F651" s="388"/>
    </row>
    <row r="652" spans="1:6">
      <c r="A652" s="388"/>
      <c r="B652" s="388"/>
      <c r="C652" s="388"/>
      <c r="D652" s="388"/>
      <c r="E652" s="388"/>
      <c r="F652" s="388"/>
    </row>
    <row r="653" spans="1:6">
      <c r="A653" s="388"/>
      <c r="B653" s="388"/>
      <c r="C653" s="388"/>
      <c r="D653" s="388"/>
      <c r="E653" s="388"/>
      <c r="F653" s="388"/>
    </row>
    <row r="654" spans="1:6">
      <c r="A654" s="388"/>
      <c r="B654" s="388"/>
      <c r="C654" s="388"/>
      <c r="D654" s="388"/>
      <c r="E654" s="388"/>
      <c r="F654" s="388"/>
    </row>
    <row r="655" spans="1:6">
      <c r="A655" s="390"/>
      <c r="B655" s="388"/>
      <c r="C655" s="388"/>
      <c r="D655" s="388"/>
      <c r="E655" s="388"/>
      <c r="F655" s="388"/>
    </row>
    <row r="656" spans="1:6">
      <c r="A656" s="387"/>
      <c r="B656" s="388"/>
      <c r="C656" s="388"/>
      <c r="D656" s="388"/>
      <c r="E656" s="388"/>
      <c r="F656" s="388"/>
    </row>
    <row r="657" spans="1:6">
      <c r="A657" s="387"/>
      <c r="B657" s="388"/>
      <c r="C657" s="388"/>
      <c r="D657" s="388"/>
      <c r="E657" s="388"/>
      <c r="F657" s="388"/>
    </row>
    <row r="658" spans="1:6">
      <c r="A658" s="387"/>
      <c r="B658" s="388"/>
      <c r="C658" s="388"/>
      <c r="D658" s="388"/>
      <c r="E658" s="388"/>
      <c r="F658" s="388"/>
    </row>
    <row r="659" spans="1:6">
      <c r="A659" s="387"/>
      <c r="B659" s="388"/>
      <c r="C659" s="388"/>
      <c r="D659" s="388"/>
      <c r="E659" s="388"/>
      <c r="F659" s="388"/>
    </row>
    <row r="660" spans="1:6">
      <c r="A660" s="389"/>
      <c r="B660" s="388"/>
      <c r="C660" s="388"/>
      <c r="D660" s="388"/>
      <c r="E660" s="388"/>
      <c r="F660" s="388"/>
    </row>
    <row r="661" spans="1:6">
      <c r="A661" s="389"/>
      <c r="B661" s="388"/>
      <c r="C661" s="388"/>
      <c r="D661" s="388"/>
      <c r="E661" s="388"/>
      <c r="F661" s="388"/>
    </row>
    <row r="662" spans="1:6">
      <c r="A662" s="389"/>
      <c r="B662" s="388"/>
      <c r="C662" s="388"/>
      <c r="D662" s="388"/>
      <c r="E662" s="388"/>
      <c r="F662" s="388"/>
    </row>
    <row r="663" spans="1:6">
      <c r="A663" s="388"/>
      <c r="B663" s="388"/>
      <c r="C663" s="388"/>
      <c r="D663" s="388"/>
      <c r="E663" s="388"/>
      <c r="F663" s="388"/>
    </row>
    <row r="664" spans="1:6">
      <c r="A664" s="388"/>
      <c r="B664" s="388"/>
      <c r="C664" s="388"/>
      <c r="D664" s="388"/>
      <c r="E664" s="388"/>
      <c r="F664" s="388"/>
    </row>
    <row r="665" spans="1:6">
      <c r="A665" s="390"/>
      <c r="B665" s="388"/>
      <c r="C665" s="388"/>
      <c r="D665" s="388"/>
      <c r="E665" s="388"/>
      <c r="F665" s="388"/>
    </row>
    <row r="666" spans="1:6">
      <c r="A666" s="387"/>
      <c r="B666" s="388"/>
      <c r="C666" s="388"/>
      <c r="D666" s="388"/>
      <c r="E666" s="388"/>
      <c r="F666" s="388"/>
    </row>
    <row r="667" spans="1:6">
      <c r="A667" s="387"/>
      <c r="B667" s="388"/>
      <c r="C667" s="388"/>
      <c r="D667" s="388"/>
      <c r="E667" s="388"/>
      <c r="F667" s="388"/>
    </row>
    <row r="668" spans="1:6">
      <c r="A668" s="387"/>
      <c r="B668" s="388"/>
      <c r="C668" s="388"/>
      <c r="D668" s="388"/>
      <c r="E668" s="388"/>
      <c r="F668" s="388"/>
    </row>
    <row r="669" spans="1:6">
      <c r="A669" s="387"/>
      <c r="B669" s="388"/>
      <c r="C669" s="388"/>
      <c r="D669" s="388"/>
      <c r="E669" s="388"/>
      <c r="F669" s="388"/>
    </row>
    <row r="670" spans="1:6">
      <c r="A670" s="389"/>
      <c r="B670" s="388"/>
      <c r="C670" s="388"/>
      <c r="D670" s="388"/>
      <c r="E670" s="388"/>
      <c r="F670" s="388"/>
    </row>
    <row r="671" spans="1:6">
      <c r="A671" s="388"/>
      <c r="B671" s="388"/>
      <c r="C671" s="388"/>
      <c r="D671" s="388"/>
      <c r="E671" s="388"/>
      <c r="F671" s="388"/>
    </row>
    <row r="672" spans="1:6">
      <c r="A672" s="388"/>
      <c r="B672" s="388"/>
      <c r="C672" s="388"/>
      <c r="D672" s="388"/>
      <c r="E672" s="388"/>
      <c r="F672" s="388"/>
    </row>
    <row r="673" spans="1:6">
      <c r="A673" s="388"/>
      <c r="B673" s="388"/>
      <c r="C673" s="388"/>
      <c r="D673" s="388"/>
      <c r="E673" s="388"/>
      <c r="F673" s="388"/>
    </row>
    <row r="674" spans="1:6">
      <c r="A674" s="388"/>
      <c r="B674" s="388"/>
      <c r="C674" s="388"/>
      <c r="D674" s="388"/>
      <c r="E674" s="388"/>
      <c r="F674" s="388"/>
    </row>
    <row r="675" spans="1:6">
      <c r="A675" s="390"/>
      <c r="B675" s="388"/>
      <c r="C675" s="388"/>
      <c r="D675" s="388"/>
      <c r="E675" s="388"/>
      <c r="F675" s="388"/>
    </row>
    <row r="676" spans="1:6">
      <c r="A676" s="387"/>
      <c r="B676" s="388"/>
      <c r="C676" s="388"/>
      <c r="D676" s="388"/>
      <c r="E676" s="388"/>
      <c r="F676" s="388"/>
    </row>
    <row r="677" spans="1:6">
      <c r="A677" s="389"/>
      <c r="B677" s="388"/>
      <c r="C677" s="388"/>
      <c r="D677" s="388"/>
      <c r="E677" s="388"/>
      <c r="F677" s="388"/>
    </row>
    <row r="678" spans="1:6">
      <c r="A678" s="388"/>
      <c r="B678" s="388"/>
      <c r="C678" s="388"/>
      <c r="D678" s="388"/>
      <c r="E678" s="388"/>
      <c r="F678" s="388"/>
    </row>
    <row r="679" spans="1:6">
      <c r="A679" s="388"/>
      <c r="B679" s="388"/>
      <c r="C679" s="388"/>
      <c r="D679" s="388"/>
      <c r="E679" s="388"/>
      <c r="F679" s="388"/>
    </row>
    <row r="680" spans="1:6">
      <c r="A680" s="388"/>
      <c r="B680" s="388"/>
      <c r="C680" s="388"/>
      <c r="D680" s="388"/>
      <c r="E680" s="388"/>
      <c r="F680" s="388"/>
    </row>
    <row r="681" spans="1:6">
      <c r="A681" s="388"/>
      <c r="B681" s="388"/>
      <c r="C681" s="388"/>
      <c r="D681" s="388"/>
      <c r="E681" s="388"/>
      <c r="F681" s="388"/>
    </row>
    <row r="682" spans="1:6">
      <c r="A682" s="390"/>
      <c r="B682" s="388"/>
      <c r="C682" s="388"/>
      <c r="D682" s="388"/>
      <c r="E682" s="388"/>
      <c r="F682" s="388"/>
    </row>
    <row r="683" spans="1:6">
      <c r="A683" s="387"/>
      <c r="B683" s="388"/>
      <c r="C683" s="388"/>
      <c r="D683" s="388"/>
      <c r="E683" s="388"/>
      <c r="F683" s="388"/>
    </row>
    <row r="684" spans="1:6">
      <c r="A684" s="389"/>
      <c r="B684" s="388"/>
      <c r="C684" s="388"/>
      <c r="D684" s="388"/>
      <c r="E684" s="388"/>
      <c r="F684" s="388"/>
    </row>
    <row r="685" spans="1:6">
      <c r="A685" s="388"/>
      <c r="B685" s="388"/>
      <c r="C685" s="388"/>
      <c r="D685" s="388"/>
      <c r="E685" s="388"/>
      <c r="F685" s="388"/>
    </row>
    <row r="686" spans="1:6">
      <c r="A686" s="388"/>
      <c r="B686" s="388"/>
      <c r="C686" s="388"/>
      <c r="D686" s="388"/>
      <c r="E686" s="388"/>
      <c r="F686" s="388"/>
    </row>
    <row r="687" spans="1:6">
      <c r="A687" s="388"/>
      <c r="B687" s="388"/>
      <c r="C687" s="388"/>
      <c r="D687" s="388"/>
      <c r="E687" s="388"/>
      <c r="F687" s="388"/>
    </row>
    <row r="688" spans="1:6">
      <c r="A688" s="388"/>
      <c r="B688" s="388"/>
      <c r="C688" s="388"/>
      <c r="D688" s="388"/>
      <c r="E688" s="388"/>
      <c r="F688" s="388"/>
    </row>
    <row r="689" spans="1:6">
      <c r="A689" s="388"/>
      <c r="B689" s="388"/>
      <c r="C689" s="388"/>
      <c r="D689" s="388"/>
      <c r="E689" s="388"/>
      <c r="F689" s="388"/>
    </row>
    <row r="690" spans="1:6">
      <c r="D690" s="389"/>
      <c r="E690" s="388"/>
      <c r="F690" s="388"/>
    </row>
    <row r="691" spans="1:6">
      <c r="A691" s="388"/>
      <c r="B691" s="388"/>
      <c r="C691" s="388"/>
      <c r="D691" s="388"/>
      <c r="E691" s="388"/>
      <c r="F691" s="388"/>
    </row>
    <row r="692" spans="1:6">
      <c r="A692" s="388"/>
      <c r="B692" s="388"/>
      <c r="C692" s="388"/>
      <c r="D692" s="388"/>
      <c r="E692" s="388"/>
      <c r="F692" s="388"/>
    </row>
    <row r="693" spans="1:6">
      <c r="A693" s="388"/>
      <c r="B693" s="388"/>
      <c r="C693" s="388"/>
      <c r="D693" s="388"/>
      <c r="E693" s="388"/>
      <c r="F693" s="388"/>
    </row>
    <row r="694" spans="1:6">
      <c r="A694" s="388"/>
      <c r="B694" s="388"/>
      <c r="C694" s="388"/>
      <c r="D694" s="388"/>
      <c r="E694" s="388"/>
      <c r="F694" s="388"/>
    </row>
    <row r="695" spans="1:6">
      <c r="A695" s="388"/>
      <c r="B695" s="388"/>
      <c r="C695" s="388"/>
      <c r="D695" s="388"/>
      <c r="E695" s="388"/>
      <c r="F695" s="388"/>
    </row>
    <row r="696" spans="1:6">
      <c r="F696" s="388"/>
    </row>
    <row r="697" spans="1:6">
      <c r="F697" s="388"/>
    </row>
    <row r="698" spans="1:6">
      <c r="B698" s="396"/>
      <c r="F698" s="388"/>
    </row>
    <row r="699" spans="1:6">
      <c r="F699" s="388"/>
    </row>
    <row r="700" spans="1:6">
      <c r="F700" s="388"/>
    </row>
    <row r="701" spans="1:6">
      <c r="F701" s="388"/>
    </row>
    <row r="702" spans="1:6">
      <c r="A702" s="390"/>
      <c r="B702" s="390"/>
      <c r="C702" s="390"/>
      <c r="D702" s="390"/>
      <c r="F702" s="388"/>
    </row>
    <row r="703" spans="1:6">
      <c r="A703" s="387"/>
      <c r="B703" s="387"/>
      <c r="C703" s="387"/>
      <c r="D703" s="387"/>
      <c r="F703" s="388"/>
    </row>
    <row r="704" spans="1:6">
      <c r="A704" s="390"/>
      <c r="B704" s="390"/>
      <c r="C704" s="390"/>
      <c r="D704" s="396"/>
      <c r="F704" s="388"/>
    </row>
    <row r="705" spans="1:7">
      <c r="A705" s="390"/>
      <c r="B705" s="390"/>
      <c r="C705" s="390"/>
      <c r="D705" s="390"/>
      <c r="F705" s="388"/>
    </row>
    <row r="706" spans="1:7">
      <c r="A706" s="388"/>
      <c r="B706" s="387"/>
      <c r="C706" s="392"/>
      <c r="D706" s="387"/>
      <c r="E706" s="392"/>
      <c r="F706" s="389"/>
      <c r="G706" s="388"/>
    </row>
    <row r="707" spans="1:7">
      <c r="A707" s="388"/>
      <c r="B707" s="388"/>
      <c r="C707" s="388"/>
      <c r="D707" s="389"/>
      <c r="E707" s="388"/>
      <c r="F707" s="388"/>
    </row>
    <row r="708" spans="1:7">
      <c r="A708" s="388"/>
      <c r="B708" s="388"/>
      <c r="C708" s="388"/>
      <c r="D708" s="388"/>
      <c r="E708" s="388"/>
      <c r="F708" s="388"/>
    </row>
    <row r="709" spans="1:7">
      <c r="A709" s="388"/>
      <c r="B709" s="388"/>
      <c r="C709" s="388"/>
      <c r="D709" s="388"/>
      <c r="E709" s="388"/>
      <c r="F709" s="388"/>
    </row>
    <row r="710" spans="1:7">
      <c r="A710" s="390"/>
      <c r="B710" s="388"/>
      <c r="C710" s="388"/>
      <c r="D710" s="388"/>
      <c r="E710" s="388"/>
      <c r="F710" s="388"/>
    </row>
    <row r="711" spans="1:7">
      <c r="A711" s="387"/>
      <c r="B711" s="388"/>
      <c r="C711" s="388"/>
      <c r="D711" s="388"/>
      <c r="E711" s="388"/>
      <c r="F711" s="388"/>
    </row>
    <row r="712" spans="1:7">
      <c r="A712" s="387"/>
      <c r="B712" s="388"/>
      <c r="C712" s="388"/>
      <c r="D712" s="388"/>
      <c r="E712" s="388"/>
      <c r="F712" s="388"/>
    </row>
    <row r="713" spans="1:7">
      <c r="A713" s="387"/>
      <c r="B713" s="388"/>
      <c r="C713" s="388"/>
      <c r="D713" s="388"/>
      <c r="E713" s="388"/>
      <c r="F713" s="388"/>
    </row>
    <row r="714" spans="1:7">
      <c r="A714" s="387"/>
      <c r="B714" s="388"/>
      <c r="C714" s="388"/>
      <c r="D714" s="388"/>
      <c r="E714" s="388"/>
      <c r="F714" s="388"/>
    </row>
    <row r="715" spans="1:7">
      <c r="A715" s="387"/>
      <c r="B715" s="388"/>
      <c r="C715" s="388"/>
      <c r="D715" s="388"/>
      <c r="E715" s="388"/>
      <c r="F715" s="388"/>
    </row>
    <row r="716" spans="1:7">
      <c r="A716" s="382"/>
      <c r="B716" s="388"/>
      <c r="C716" s="382"/>
      <c r="D716" s="388"/>
      <c r="E716" s="388"/>
      <c r="F716" s="388"/>
    </row>
    <row r="717" spans="1:7">
      <c r="A717" s="382"/>
      <c r="B717" s="388"/>
      <c r="C717" s="382"/>
      <c r="D717" s="388"/>
      <c r="E717" s="388"/>
      <c r="F717" s="388"/>
    </row>
    <row r="718" spans="1:7">
      <c r="A718" s="389"/>
      <c r="B718" s="388"/>
      <c r="C718" s="388"/>
      <c r="D718" s="388"/>
      <c r="E718" s="388"/>
      <c r="F718" s="388"/>
    </row>
    <row r="719" spans="1:7">
      <c r="A719" s="388"/>
      <c r="B719" s="388"/>
      <c r="C719" s="388"/>
      <c r="D719" s="388"/>
      <c r="E719" s="388"/>
      <c r="F719" s="388"/>
    </row>
    <row r="720" spans="1:7">
      <c r="A720" s="388"/>
      <c r="B720" s="388"/>
      <c r="C720" s="388"/>
      <c r="D720" s="388"/>
      <c r="E720" s="388"/>
      <c r="F720" s="388"/>
    </row>
    <row r="721" spans="1:6">
      <c r="A721" s="388"/>
      <c r="B721" s="388"/>
      <c r="C721" s="388"/>
      <c r="D721" s="388"/>
      <c r="E721" s="388"/>
      <c r="F721" s="388"/>
    </row>
    <row r="722" spans="1:6">
      <c r="A722" s="388"/>
      <c r="B722" s="388"/>
      <c r="C722" s="388"/>
      <c r="D722" s="388"/>
      <c r="E722" s="388"/>
      <c r="F722" s="388"/>
    </row>
    <row r="723" spans="1:6">
      <c r="A723" s="390"/>
      <c r="B723" s="388"/>
      <c r="C723" s="388"/>
      <c r="D723" s="388"/>
      <c r="E723" s="388"/>
      <c r="F723" s="388"/>
    </row>
    <row r="724" spans="1:6">
      <c r="A724" s="387"/>
      <c r="B724" s="388"/>
      <c r="C724" s="388"/>
      <c r="D724" s="388"/>
      <c r="E724" s="388"/>
      <c r="F724" s="388"/>
    </row>
    <row r="725" spans="1:6">
      <c r="A725" s="387"/>
      <c r="B725" s="388"/>
      <c r="C725" s="388"/>
      <c r="D725" s="388"/>
      <c r="E725" s="388"/>
      <c r="F725" s="388"/>
    </row>
    <row r="726" spans="1:6">
      <c r="A726" s="387"/>
      <c r="B726" s="388"/>
      <c r="C726" s="388"/>
      <c r="D726" s="388"/>
      <c r="E726" s="388"/>
      <c r="F726" s="388"/>
    </row>
    <row r="727" spans="1:6">
      <c r="A727" s="387"/>
      <c r="B727" s="388"/>
      <c r="C727" s="388"/>
      <c r="D727" s="388"/>
      <c r="E727" s="388"/>
      <c r="F727" s="388"/>
    </row>
    <row r="728" spans="1:6">
      <c r="A728" s="387"/>
      <c r="B728" s="388"/>
      <c r="C728" s="388"/>
      <c r="D728" s="388"/>
      <c r="E728" s="388"/>
      <c r="F728" s="388"/>
    </row>
    <row r="729" spans="1:6">
      <c r="A729" s="387"/>
      <c r="B729" s="388"/>
      <c r="C729" s="388"/>
      <c r="D729" s="388"/>
      <c r="E729" s="388"/>
      <c r="F729" s="388"/>
    </row>
    <row r="730" spans="1:6">
      <c r="A730" s="389"/>
      <c r="B730" s="388"/>
      <c r="C730" s="388"/>
      <c r="D730" s="388"/>
      <c r="E730" s="388"/>
      <c r="F730" s="388"/>
    </row>
    <row r="731" spans="1:6">
      <c r="A731" s="388"/>
      <c r="B731" s="388"/>
      <c r="C731" s="388"/>
      <c r="D731" s="388"/>
      <c r="E731" s="388"/>
      <c r="F731" s="388"/>
    </row>
    <row r="732" spans="1:6">
      <c r="A732" s="388"/>
      <c r="B732" s="388"/>
      <c r="C732" s="388"/>
      <c r="D732" s="388"/>
      <c r="E732" s="388"/>
      <c r="F732" s="388"/>
    </row>
    <row r="733" spans="1:6">
      <c r="A733" s="388"/>
      <c r="B733" s="388"/>
      <c r="C733" s="388"/>
      <c r="D733" s="388"/>
      <c r="E733" s="388"/>
      <c r="F733" s="388"/>
    </row>
    <row r="734" spans="1:6">
      <c r="A734" s="388"/>
      <c r="B734" s="388"/>
      <c r="C734" s="388"/>
      <c r="D734" s="388"/>
      <c r="E734" s="388"/>
      <c r="F734" s="388"/>
    </row>
    <row r="735" spans="1:6">
      <c r="A735" s="390"/>
      <c r="B735" s="388"/>
      <c r="C735" s="388"/>
      <c r="D735" s="388"/>
      <c r="E735" s="388"/>
      <c r="F735" s="388"/>
    </row>
    <row r="736" spans="1:6">
      <c r="A736" s="387"/>
      <c r="B736" s="388"/>
      <c r="C736" s="388"/>
      <c r="D736" s="388"/>
      <c r="E736" s="388"/>
      <c r="F736" s="388"/>
    </row>
    <row r="737" spans="1:6">
      <c r="A737" s="387"/>
      <c r="B737" s="388"/>
      <c r="C737" s="388"/>
      <c r="D737" s="388"/>
      <c r="E737" s="388"/>
      <c r="F737" s="388"/>
    </row>
    <row r="738" spans="1:6">
      <c r="A738" s="387"/>
      <c r="B738" s="388"/>
      <c r="C738" s="388"/>
      <c r="D738" s="388"/>
      <c r="E738" s="388"/>
      <c r="F738" s="388"/>
    </row>
    <row r="739" spans="1:6">
      <c r="A739" s="387"/>
      <c r="B739" s="388"/>
      <c r="C739" s="388"/>
      <c r="D739" s="388"/>
      <c r="E739" s="388"/>
      <c r="F739" s="388"/>
    </row>
    <row r="740" spans="1:6">
      <c r="A740" s="387"/>
      <c r="B740" s="388"/>
      <c r="C740" s="388"/>
      <c r="D740" s="388"/>
      <c r="E740" s="388"/>
      <c r="F740" s="388"/>
    </row>
    <row r="741" spans="1:6">
      <c r="A741" s="387"/>
      <c r="B741" s="388"/>
      <c r="C741" s="388"/>
      <c r="D741" s="388"/>
      <c r="E741" s="388"/>
      <c r="F741" s="388"/>
    </row>
    <row r="742" spans="1:6">
      <c r="A742" s="389"/>
      <c r="B742" s="388"/>
      <c r="C742" s="388"/>
      <c r="D742" s="388"/>
      <c r="E742" s="388"/>
      <c r="F742" s="388"/>
    </row>
    <row r="743" spans="1:6">
      <c r="A743" s="388"/>
      <c r="B743" s="388"/>
      <c r="C743" s="388"/>
      <c r="D743" s="388"/>
      <c r="E743" s="388"/>
      <c r="F743" s="388"/>
    </row>
    <row r="744" spans="1:6">
      <c r="A744" s="388"/>
      <c r="B744" s="388"/>
      <c r="C744" s="388"/>
      <c r="D744" s="388"/>
      <c r="E744" s="388"/>
      <c r="F744" s="388"/>
    </row>
    <row r="745" spans="1:6">
      <c r="A745" s="388"/>
      <c r="B745" s="388"/>
      <c r="C745" s="388"/>
      <c r="D745" s="388"/>
      <c r="E745" s="388"/>
      <c r="F745" s="388"/>
    </row>
    <row r="746" spans="1:6">
      <c r="A746" s="388"/>
      <c r="B746" s="388"/>
      <c r="C746" s="388"/>
      <c r="D746" s="388"/>
      <c r="E746" s="388"/>
      <c r="F746" s="388"/>
    </row>
    <row r="747" spans="1:6">
      <c r="D747" s="389"/>
      <c r="E747" s="388"/>
      <c r="F747" s="388"/>
    </row>
    <row r="748" spans="1:6">
      <c r="A748" s="388"/>
      <c r="B748" s="388"/>
      <c r="C748" s="388"/>
      <c r="D748" s="388"/>
      <c r="E748" s="388"/>
      <c r="F748" s="388"/>
    </row>
    <row r="749" spans="1:6">
      <c r="A749" s="388"/>
      <c r="B749" s="388"/>
      <c r="C749" s="388"/>
      <c r="D749" s="388"/>
      <c r="E749" s="388"/>
      <c r="F749" s="388"/>
    </row>
    <row r="750" spans="1:6">
      <c r="A750" s="388"/>
      <c r="B750" s="388"/>
      <c r="C750" s="388"/>
      <c r="D750" s="388"/>
      <c r="E750" s="388"/>
      <c r="F750" s="388"/>
    </row>
    <row r="751" spans="1:6">
      <c r="A751" s="388"/>
      <c r="B751" s="388"/>
      <c r="C751" s="388"/>
      <c r="D751" s="388"/>
      <c r="E751" s="388"/>
      <c r="F751" s="388"/>
    </row>
    <row r="752" spans="1:6">
      <c r="A752" s="388"/>
      <c r="B752" s="388"/>
      <c r="C752" s="388"/>
      <c r="D752" s="388"/>
      <c r="E752" s="388"/>
      <c r="F752" s="388"/>
    </row>
    <row r="753" spans="1:6" ht="15.6">
      <c r="A753" s="397"/>
      <c r="B753" s="397"/>
      <c r="C753" s="397"/>
      <c r="D753" s="397"/>
      <c r="E753" s="397"/>
      <c r="F753" s="397"/>
    </row>
    <row r="754" spans="1:6">
      <c r="A754" s="398"/>
      <c r="B754" s="398"/>
      <c r="C754" s="398"/>
      <c r="D754" s="399"/>
      <c r="E754" s="398"/>
      <c r="F754" s="398"/>
    </row>
    <row r="755" spans="1:6">
      <c r="A755" s="395"/>
      <c r="B755" s="395"/>
      <c r="C755" s="395"/>
      <c r="D755" s="395"/>
      <c r="E755" s="395"/>
      <c r="F755" s="395"/>
    </row>
    <row r="756" spans="1:6">
      <c r="A756" s="395"/>
      <c r="B756" s="395"/>
      <c r="C756" s="395"/>
      <c r="D756" s="395"/>
      <c r="E756" s="395"/>
      <c r="F756" s="395"/>
    </row>
    <row r="757" spans="1:6">
      <c r="A757" s="395"/>
      <c r="B757" s="395"/>
      <c r="C757" s="395"/>
      <c r="D757" s="395"/>
      <c r="E757" s="395"/>
      <c r="F757" s="395"/>
    </row>
    <row r="758" spans="1:6">
      <c r="A758" s="395"/>
      <c r="B758" s="395"/>
      <c r="C758" s="395"/>
      <c r="D758" s="395"/>
      <c r="E758" s="395"/>
      <c r="F758" s="395"/>
    </row>
    <row r="759" spans="1:6">
      <c r="A759" s="395"/>
      <c r="B759" s="395"/>
      <c r="C759" s="395"/>
      <c r="D759" s="395"/>
      <c r="E759" s="395"/>
      <c r="F759" s="395"/>
    </row>
    <row r="760" spans="1:6">
      <c r="A760" s="395"/>
      <c r="B760" s="395"/>
      <c r="C760" s="395"/>
      <c r="D760" s="395"/>
      <c r="E760" s="395"/>
      <c r="F760" s="395"/>
    </row>
    <row r="761" spans="1:6">
      <c r="A761" s="395"/>
      <c r="B761" s="395"/>
      <c r="C761" s="395"/>
      <c r="D761" s="395"/>
      <c r="E761" s="395"/>
      <c r="F761" s="395"/>
    </row>
    <row r="762" spans="1:6">
      <c r="A762" s="395"/>
      <c r="B762" s="395"/>
      <c r="C762" s="395"/>
      <c r="D762" s="395"/>
      <c r="E762" s="395"/>
      <c r="F762" s="395"/>
    </row>
    <row r="763" spans="1:6">
      <c r="A763" s="395"/>
      <c r="B763" s="395"/>
      <c r="C763" s="395"/>
      <c r="D763" s="395"/>
      <c r="E763" s="395"/>
      <c r="F763" s="395"/>
    </row>
    <row r="764" spans="1:6">
      <c r="A764" s="395"/>
      <c r="B764" s="395"/>
      <c r="C764" s="395"/>
      <c r="D764" s="395"/>
      <c r="E764" s="395"/>
      <c r="F764" s="395"/>
    </row>
    <row r="765" spans="1:6">
      <c r="A765" s="395"/>
      <c r="B765" s="395"/>
      <c r="C765" s="395"/>
      <c r="D765" s="395"/>
      <c r="E765" s="395"/>
      <c r="F765" s="395"/>
    </row>
    <row r="766" spans="1:6">
      <c r="A766" s="395"/>
      <c r="B766" s="395"/>
      <c r="C766" s="395"/>
      <c r="D766" s="395"/>
      <c r="E766" s="395"/>
      <c r="F766" s="395"/>
    </row>
    <row r="767" spans="1:6">
      <c r="A767" s="395"/>
      <c r="B767" s="395"/>
      <c r="C767" s="395"/>
      <c r="D767" s="395"/>
      <c r="E767" s="395"/>
      <c r="F767" s="395"/>
    </row>
    <row r="768" spans="1:6">
      <c r="A768" s="395"/>
      <c r="B768" s="395"/>
      <c r="C768" s="395"/>
      <c r="D768" s="395"/>
      <c r="E768" s="395"/>
      <c r="F768" s="395"/>
    </row>
    <row r="769" spans="1:6">
      <c r="A769" s="395"/>
      <c r="B769" s="395"/>
      <c r="C769" s="395"/>
      <c r="D769" s="395"/>
      <c r="E769" s="395"/>
      <c r="F769" s="395"/>
    </row>
    <row r="770" spans="1:6">
      <c r="A770" s="395"/>
      <c r="B770" s="395"/>
      <c r="C770" s="395"/>
      <c r="D770" s="395"/>
      <c r="E770" s="395"/>
      <c r="F770" s="395"/>
    </row>
    <row r="771" spans="1:6">
      <c r="A771" s="395"/>
      <c r="B771" s="395"/>
      <c r="C771" s="395"/>
      <c r="D771" s="395"/>
      <c r="E771" s="395"/>
      <c r="F771" s="395"/>
    </row>
    <row r="772" spans="1:6">
      <c r="A772" s="395"/>
      <c r="B772" s="395"/>
      <c r="C772" s="395"/>
      <c r="D772" s="395"/>
      <c r="E772" s="395"/>
      <c r="F772" s="395"/>
    </row>
    <row r="773" spans="1:6">
      <c r="A773" s="395"/>
      <c r="B773" s="395"/>
      <c r="C773" s="395"/>
      <c r="D773" s="395"/>
      <c r="E773" s="395"/>
      <c r="F773" s="395"/>
    </row>
    <row r="774" spans="1:6">
      <c r="A774" s="395"/>
      <c r="B774" s="395"/>
      <c r="C774" s="395"/>
      <c r="D774" s="395"/>
      <c r="E774" s="395"/>
      <c r="F774" s="395"/>
    </row>
    <row r="775" spans="1:6">
      <c r="A775" s="395"/>
      <c r="B775" s="395"/>
      <c r="C775" s="395"/>
      <c r="D775" s="395"/>
      <c r="E775" s="395"/>
      <c r="F775" s="400"/>
    </row>
    <row r="776" spans="1:6">
      <c r="A776" s="395"/>
      <c r="B776" s="395"/>
      <c r="C776" s="395"/>
      <c r="D776" s="395"/>
      <c r="E776" s="395"/>
      <c r="F776" s="395"/>
    </row>
    <row r="777" spans="1:6" ht="15.6">
      <c r="A777" s="397"/>
      <c r="B777" s="397"/>
      <c r="C777" s="397"/>
      <c r="D777" s="397"/>
      <c r="E777" s="397"/>
      <c r="F777" s="397"/>
    </row>
    <row r="778" spans="1:6">
      <c r="A778" s="398"/>
      <c r="B778" s="398"/>
      <c r="C778" s="398"/>
      <c r="D778" s="399"/>
      <c r="E778" s="398"/>
      <c r="F778" s="398"/>
    </row>
    <row r="779" spans="1:6">
      <c r="A779" s="395"/>
      <c r="B779" s="395"/>
      <c r="C779" s="395"/>
      <c r="D779" s="395"/>
      <c r="E779" s="395"/>
      <c r="F779" s="395"/>
    </row>
    <row r="780" spans="1:6">
      <c r="A780" s="395"/>
      <c r="B780" s="395"/>
      <c r="C780" s="395"/>
      <c r="D780" s="395"/>
      <c r="E780" s="395"/>
      <c r="F780" s="395"/>
    </row>
    <row r="781" spans="1:6">
      <c r="A781" s="395"/>
      <c r="B781" s="395"/>
      <c r="C781" s="395"/>
      <c r="D781" s="395"/>
      <c r="E781" s="395"/>
      <c r="F781" s="395"/>
    </row>
    <row r="782" spans="1:6">
      <c r="A782" s="395"/>
      <c r="B782" s="395"/>
      <c r="C782" s="395"/>
      <c r="D782" s="395"/>
      <c r="E782" s="395"/>
      <c r="F782" s="395"/>
    </row>
    <row r="783" spans="1:6">
      <c r="A783" s="395"/>
      <c r="B783" s="395"/>
      <c r="C783" s="395"/>
      <c r="D783" s="395"/>
      <c r="E783" s="395"/>
      <c r="F783" s="395"/>
    </row>
    <row r="784" spans="1:6">
      <c r="A784" s="395"/>
      <c r="B784" s="395"/>
      <c r="C784" s="395"/>
      <c r="D784" s="395"/>
      <c r="E784" s="395"/>
      <c r="F784" s="395"/>
    </row>
    <row r="785" spans="1:7">
      <c r="A785" s="395"/>
      <c r="B785" s="395"/>
      <c r="C785" s="395"/>
      <c r="D785" s="395"/>
      <c r="E785" s="395"/>
      <c r="F785" s="395"/>
    </row>
    <row r="786" spans="1:7">
      <c r="A786" s="395"/>
      <c r="B786" s="395"/>
      <c r="C786" s="395"/>
      <c r="D786" s="395"/>
      <c r="E786" s="395"/>
      <c r="F786" s="395"/>
    </row>
    <row r="787" spans="1:7">
      <c r="A787" s="395"/>
      <c r="B787" s="395"/>
      <c r="C787" s="395"/>
      <c r="D787" s="395"/>
      <c r="E787" s="395"/>
      <c r="F787" s="395"/>
    </row>
    <row r="788" spans="1:7">
      <c r="A788" s="395"/>
      <c r="B788" s="395"/>
      <c r="C788" s="395"/>
      <c r="D788" s="395"/>
      <c r="E788" s="395"/>
      <c r="F788" s="395"/>
    </row>
    <row r="789" spans="1:7">
      <c r="A789" s="395"/>
      <c r="B789" s="395"/>
      <c r="C789" s="395"/>
      <c r="D789" s="395"/>
      <c r="E789" s="395"/>
      <c r="F789" s="395"/>
    </row>
    <row r="790" spans="1:7">
      <c r="A790" s="395"/>
      <c r="B790" s="395"/>
      <c r="C790" s="395"/>
      <c r="D790" s="387"/>
      <c r="E790" s="395"/>
      <c r="F790" s="395"/>
    </row>
    <row r="791" spans="1:7">
      <c r="A791" s="395"/>
      <c r="B791" s="395"/>
      <c r="C791" s="395"/>
      <c r="D791" s="392"/>
      <c r="E791" s="395"/>
      <c r="F791" s="395"/>
    </row>
    <row r="792" spans="1:7">
      <c r="A792" s="395"/>
      <c r="B792" s="395"/>
      <c r="C792" s="395"/>
      <c r="D792" s="395"/>
      <c r="E792" s="395"/>
      <c r="F792" s="395"/>
    </row>
    <row r="793" spans="1:7">
      <c r="A793" s="378"/>
      <c r="B793" s="378"/>
      <c r="C793" s="378"/>
      <c r="D793" s="378"/>
      <c r="E793" s="378"/>
      <c r="F793" s="400"/>
    </row>
    <row r="794" spans="1:7">
      <c r="F794" s="395"/>
    </row>
    <row r="795" spans="1:7">
      <c r="A795" s="401"/>
      <c r="B795" s="401"/>
      <c r="C795" s="387"/>
      <c r="D795" s="392"/>
      <c r="E795" s="387"/>
      <c r="F795" s="392"/>
    </row>
    <row r="796" spans="1:7">
      <c r="A796" s="401"/>
      <c r="B796" s="387"/>
      <c r="C796" s="392"/>
      <c r="D796" s="387"/>
      <c r="E796" s="392"/>
      <c r="F796" s="387"/>
      <c r="G796" s="392"/>
    </row>
    <row r="797" spans="1:7">
      <c r="A797" s="402"/>
      <c r="B797" s="389"/>
      <c r="C797" s="388"/>
      <c r="D797" s="388"/>
      <c r="E797" s="388"/>
      <c r="F797" s="388"/>
    </row>
    <row r="798" spans="1:7">
      <c r="F798" s="395"/>
    </row>
    <row r="799" spans="1:7">
      <c r="F799" s="395"/>
    </row>
    <row r="800" spans="1:7">
      <c r="F800" s="395"/>
    </row>
    <row r="801" spans="1:6">
      <c r="F801" s="395"/>
    </row>
    <row r="802" spans="1:6" ht="15.6">
      <c r="A802" s="397"/>
      <c r="B802" s="397"/>
      <c r="C802" s="397"/>
      <c r="D802" s="397"/>
      <c r="E802" s="397"/>
      <c r="F802" s="397"/>
    </row>
    <row r="803" spans="1:6">
      <c r="A803" s="398"/>
      <c r="B803" s="398"/>
      <c r="C803" s="398"/>
      <c r="D803" s="399"/>
      <c r="E803" s="398"/>
      <c r="F803" s="398"/>
    </row>
    <row r="804" spans="1:6">
      <c r="A804" s="395"/>
      <c r="B804" s="403"/>
      <c r="C804" s="395"/>
      <c r="F804" s="395"/>
    </row>
    <row r="805" spans="1:6">
      <c r="A805" s="395"/>
      <c r="B805" s="403"/>
      <c r="C805" s="395"/>
    </row>
    <row r="806" spans="1:6">
      <c r="A806" s="395"/>
      <c r="B806" s="403"/>
      <c r="C806" s="395"/>
    </row>
    <row r="807" spans="1:6">
      <c r="A807" s="395"/>
      <c r="B807" s="403"/>
      <c r="C807" s="395"/>
    </row>
    <row r="808" spans="1:6">
      <c r="A808" s="395"/>
      <c r="B808" s="403"/>
      <c r="C808" s="395"/>
    </row>
    <row r="809" spans="1:6">
      <c r="A809" s="395"/>
      <c r="B809" s="403"/>
      <c r="C809" s="395"/>
    </row>
    <row r="810" spans="1:6">
      <c r="A810" s="395"/>
      <c r="B810" s="403"/>
      <c r="C810" s="395"/>
    </row>
    <row r="811" spans="1:6">
      <c r="A811" s="395"/>
      <c r="B811" s="403"/>
      <c r="C811" s="395"/>
    </row>
    <row r="812" spans="1:6">
      <c r="A812" s="395"/>
      <c r="B812" s="403"/>
      <c r="C812" s="395"/>
    </row>
    <row r="813" spans="1:6">
      <c r="A813" s="395"/>
      <c r="B813" s="403"/>
      <c r="C813" s="395"/>
    </row>
    <row r="814" spans="1:6">
      <c r="A814" s="395"/>
      <c r="B814" s="403"/>
      <c r="C814" s="404"/>
      <c r="D814" s="388"/>
    </row>
    <row r="818" spans="1:7">
      <c r="A818" s="388"/>
      <c r="B818" s="388"/>
      <c r="C818" s="388"/>
      <c r="D818" s="388"/>
      <c r="E818" s="388"/>
      <c r="F818" s="388"/>
    </row>
    <row r="819" spans="1:7">
      <c r="A819" s="388"/>
      <c r="B819" s="388"/>
      <c r="C819" s="388"/>
      <c r="D819" s="388"/>
      <c r="E819" s="388"/>
      <c r="F819" s="388"/>
    </row>
    <row r="820" spans="1:7" ht="15.6">
      <c r="A820" s="397"/>
      <c r="B820" s="397"/>
      <c r="C820" s="397"/>
      <c r="D820" s="397"/>
      <c r="E820" s="397"/>
      <c r="F820" s="397"/>
    </row>
    <row r="821" spans="1:7">
      <c r="A821" s="398"/>
      <c r="B821" s="398"/>
      <c r="C821" s="398"/>
      <c r="D821" s="399"/>
      <c r="E821" s="398"/>
      <c r="F821" s="398"/>
    </row>
    <row r="822" spans="1:7">
      <c r="A822" s="395"/>
      <c r="B822" s="395"/>
      <c r="C822" s="395"/>
      <c r="D822" s="395"/>
      <c r="E822" s="395"/>
      <c r="F822" s="395"/>
    </row>
    <row r="823" spans="1:7">
      <c r="A823" s="395"/>
      <c r="B823" s="395"/>
      <c r="C823" s="395"/>
      <c r="D823" s="395"/>
      <c r="E823" s="395"/>
      <c r="F823" s="395"/>
    </row>
    <row r="824" spans="1:7">
      <c r="A824" s="395"/>
      <c r="B824" s="395"/>
      <c r="C824" s="395"/>
      <c r="D824" s="395"/>
      <c r="E824" s="395"/>
      <c r="F824" s="395"/>
    </row>
    <row r="825" spans="1:7">
      <c r="A825" s="395"/>
      <c r="B825" s="395"/>
      <c r="C825" s="395"/>
      <c r="D825" s="395"/>
      <c r="E825" s="395"/>
      <c r="F825" s="395"/>
    </row>
    <row r="826" spans="1:7">
      <c r="A826" s="395"/>
      <c r="B826" s="395"/>
      <c r="C826" s="395"/>
      <c r="D826" s="395"/>
      <c r="E826" s="395"/>
      <c r="F826" s="395"/>
    </row>
    <row r="827" spans="1:7">
      <c r="A827" s="395"/>
      <c r="B827" s="395"/>
      <c r="C827" s="395"/>
      <c r="D827" s="387"/>
      <c r="E827" s="395"/>
      <c r="F827" s="395"/>
    </row>
    <row r="828" spans="1:7">
      <c r="A828" s="395"/>
      <c r="B828" s="395"/>
      <c r="C828" s="395"/>
      <c r="D828" s="387"/>
      <c r="E828" s="395"/>
      <c r="F828" s="395"/>
    </row>
    <row r="829" spans="1:7">
      <c r="A829" s="395"/>
      <c r="B829" s="395"/>
      <c r="C829" s="395"/>
      <c r="D829" s="392"/>
      <c r="E829" s="395"/>
      <c r="F829" s="389"/>
      <c r="G829" s="388"/>
    </row>
    <row r="830" spans="1:7">
      <c r="A830" s="395"/>
      <c r="B830" s="395"/>
      <c r="C830" s="395"/>
      <c r="D830" s="388"/>
      <c r="E830" s="388"/>
      <c r="F830" s="388"/>
    </row>
    <row r="831" spans="1:7">
      <c r="A831" s="395"/>
      <c r="B831" s="395"/>
      <c r="C831" s="395"/>
      <c r="D831" s="388"/>
      <c r="E831" s="388"/>
      <c r="F831" s="388"/>
    </row>
    <row r="832" spans="1:7">
      <c r="A832" s="388"/>
      <c r="B832" s="388"/>
      <c r="C832" s="388"/>
      <c r="D832" s="388"/>
      <c r="E832" s="388"/>
      <c r="F832" s="388"/>
    </row>
    <row r="833" spans="1:12">
      <c r="A833" s="388"/>
      <c r="B833" s="388"/>
      <c r="C833" s="388"/>
      <c r="D833" s="388"/>
      <c r="E833" s="388"/>
      <c r="F833" s="388"/>
    </row>
    <row r="834" spans="1:12" ht="15.6">
      <c r="A834" s="397"/>
      <c r="B834" s="397"/>
      <c r="C834" s="397"/>
      <c r="D834" s="397"/>
      <c r="E834" s="397"/>
      <c r="F834" s="397"/>
    </row>
    <row r="835" spans="1:12">
      <c r="A835" s="398"/>
      <c r="B835" s="398"/>
      <c r="C835" s="398"/>
      <c r="D835" s="399"/>
      <c r="E835" s="398"/>
      <c r="F835" s="398"/>
    </row>
    <row r="836" spans="1:12">
      <c r="A836" s="395"/>
      <c r="B836" s="395"/>
      <c r="C836" s="395"/>
      <c r="D836" s="395"/>
      <c r="E836" s="395"/>
      <c r="F836" s="395"/>
    </row>
    <row r="837" spans="1:12">
      <c r="A837" s="395"/>
      <c r="B837" s="395"/>
      <c r="C837" s="395"/>
      <c r="D837" s="395"/>
      <c r="E837" s="395"/>
      <c r="F837" s="395"/>
    </row>
    <row r="838" spans="1:12">
      <c r="A838" s="395"/>
      <c r="B838" s="395"/>
      <c r="C838" s="395"/>
      <c r="D838" s="395"/>
      <c r="E838" s="395"/>
      <c r="F838" s="395"/>
    </row>
    <row r="839" spans="1:12">
      <c r="A839" s="395"/>
      <c r="B839" s="395"/>
      <c r="C839" s="395"/>
      <c r="D839" s="395"/>
      <c r="E839" s="395"/>
      <c r="F839" s="395"/>
    </row>
    <row r="840" spans="1:12">
      <c r="A840" s="395"/>
      <c r="B840" s="395"/>
      <c r="C840" s="395"/>
      <c r="D840" s="395"/>
      <c r="E840" s="395"/>
      <c r="F840" s="395"/>
    </row>
    <row r="841" spans="1:12">
      <c r="A841" s="395"/>
      <c r="B841" s="395"/>
      <c r="C841" s="395"/>
      <c r="D841" s="395"/>
      <c r="E841" s="395"/>
      <c r="F841" s="395"/>
    </row>
    <row r="842" spans="1:12">
      <c r="A842" s="395"/>
      <c r="B842" s="395"/>
      <c r="C842" s="395"/>
      <c r="D842" s="387"/>
      <c r="E842" s="395"/>
      <c r="F842" s="395"/>
    </row>
    <row r="843" spans="1:12">
      <c r="A843" s="395"/>
      <c r="B843" s="395"/>
      <c r="C843" s="395"/>
      <c r="D843" s="392"/>
      <c r="E843" s="395"/>
      <c r="F843" s="395"/>
    </row>
    <row r="844" spans="1:12">
      <c r="A844" s="395"/>
      <c r="B844" s="395"/>
      <c r="C844" s="395"/>
      <c r="D844" s="395"/>
      <c r="E844" s="395"/>
      <c r="F844" s="395"/>
    </row>
    <row r="845" spans="1:12">
      <c r="A845" s="388"/>
      <c r="B845" s="388"/>
      <c r="C845" s="388"/>
      <c r="D845" s="388"/>
      <c r="E845" s="388"/>
      <c r="F845" s="389"/>
      <c r="G845" s="388"/>
    </row>
    <row r="846" spans="1:12">
      <c r="A846" s="388"/>
      <c r="B846" s="388"/>
      <c r="C846" s="388"/>
      <c r="D846" s="388"/>
      <c r="E846" s="388"/>
      <c r="F846" s="388"/>
    </row>
    <row r="847" spans="1:12">
      <c r="A847" s="388"/>
      <c r="B847" s="388"/>
      <c r="C847" s="388"/>
      <c r="D847" s="388"/>
      <c r="E847" s="388"/>
      <c r="F847" s="388"/>
    </row>
    <row r="848" spans="1:12">
      <c r="C848" s="387"/>
      <c r="D848" s="392"/>
      <c r="E848" s="387"/>
      <c r="F848" s="391"/>
      <c r="G848" s="389"/>
      <c r="H848" s="388"/>
      <c r="I848" s="388"/>
      <c r="J848" s="388"/>
      <c r="K848" s="388"/>
      <c r="L848" s="388"/>
    </row>
    <row r="849" spans="1:6">
      <c r="A849" s="388"/>
      <c r="B849" s="388"/>
      <c r="C849" s="388"/>
      <c r="D849" s="388"/>
      <c r="E849" s="388"/>
      <c r="F849" s="388"/>
    </row>
    <row r="850" spans="1:6">
      <c r="A850" s="388"/>
      <c r="B850" s="388"/>
      <c r="C850" s="388"/>
      <c r="D850" s="388"/>
      <c r="E850" s="388"/>
      <c r="F850" s="388"/>
    </row>
    <row r="851" spans="1:6">
      <c r="A851" s="388"/>
      <c r="B851" s="388"/>
      <c r="C851" s="388"/>
      <c r="D851" s="388"/>
      <c r="E851" s="388"/>
      <c r="F851" s="388"/>
    </row>
    <row r="852" spans="1:6">
      <c r="B852" s="389"/>
      <c r="C852" s="388"/>
      <c r="D852" s="388"/>
      <c r="E852" s="388"/>
      <c r="F852" s="388"/>
    </row>
    <row r="853" spans="1:6">
      <c r="A853" s="388"/>
      <c r="B853" s="388"/>
      <c r="C853" s="388"/>
      <c r="D853" s="388"/>
      <c r="E853" s="388"/>
      <c r="F853" s="388"/>
    </row>
    <row r="854" spans="1:6">
      <c r="A854" s="388"/>
      <c r="B854" s="388"/>
      <c r="C854" s="388"/>
      <c r="D854" s="388"/>
      <c r="E854" s="388"/>
      <c r="F854" s="388"/>
    </row>
    <row r="855" spans="1:6">
      <c r="A855" s="388"/>
      <c r="B855" s="388"/>
      <c r="C855" s="388"/>
      <c r="D855" s="388"/>
      <c r="E855" s="388"/>
      <c r="F855" s="388"/>
    </row>
    <row r="856" spans="1:6" ht="15.6">
      <c r="A856" s="397"/>
      <c r="B856" s="397"/>
      <c r="C856" s="397"/>
      <c r="D856" s="397"/>
      <c r="E856" s="397"/>
      <c r="F856" s="397"/>
    </row>
    <row r="857" spans="1:6">
      <c r="A857" s="398"/>
      <c r="B857" s="398"/>
      <c r="C857" s="398"/>
      <c r="D857" s="399"/>
      <c r="E857" s="398"/>
      <c r="F857" s="398"/>
    </row>
    <row r="858" spans="1:6">
      <c r="A858" s="395"/>
      <c r="B858" s="395"/>
      <c r="C858" s="395"/>
      <c r="D858" s="395"/>
      <c r="E858" s="395"/>
      <c r="F858" s="395"/>
    </row>
    <row r="859" spans="1:6">
      <c r="A859" s="395"/>
      <c r="B859" s="395"/>
      <c r="C859" s="395"/>
      <c r="D859" s="395"/>
      <c r="E859" s="395"/>
      <c r="F859" s="395"/>
    </row>
    <row r="860" spans="1:6">
      <c r="A860" s="395"/>
      <c r="B860" s="395"/>
      <c r="C860" s="395"/>
      <c r="D860" s="395"/>
      <c r="E860" s="395"/>
      <c r="F860" s="395"/>
    </row>
    <row r="861" spans="1:6">
      <c r="A861" s="395"/>
      <c r="B861" s="395"/>
      <c r="C861" s="395"/>
      <c r="D861" s="395"/>
      <c r="E861" s="395"/>
      <c r="F861" s="395"/>
    </row>
    <row r="862" spans="1:6">
      <c r="A862" s="395"/>
      <c r="B862" s="395"/>
      <c r="C862" s="395"/>
      <c r="D862" s="395"/>
      <c r="E862" s="395"/>
      <c r="F862" s="395"/>
    </row>
    <row r="863" spans="1:6">
      <c r="A863" s="395"/>
      <c r="B863" s="395"/>
      <c r="C863" s="395"/>
      <c r="D863" s="395"/>
      <c r="E863" s="395"/>
      <c r="F863" s="395"/>
    </row>
    <row r="864" spans="1:6">
      <c r="A864" s="395"/>
      <c r="B864" s="395"/>
      <c r="C864" s="395"/>
      <c r="D864" s="395"/>
      <c r="E864" s="395"/>
      <c r="F864" s="395"/>
    </row>
    <row r="865" spans="1:7">
      <c r="A865" s="395"/>
      <c r="B865" s="395"/>
      <c r="C865" s="395"/>
      <c r="D865" s="395"/>
      <c r="E865" s="395"/>
      <c r="F865" s="395"/>
    </row>
    <row r="866" spans="1:7">
      <c r="A866" s="395"/>
      <c r="B866" s="395"/>
      <c r="C866" s="395"/>
      <c r="D866" s="395"/>
      <c r="E866" s="395"/>
      <c r="F866" s="395"/>
    </row>
    <row r="867" spans="1:7">
      <c r="A867" s="395"/>
      <c r="B867" s="395"/>
      <c r="C867" s="395"/>
      <c r="D867" s="395"/>
      <c r="E867" s="395"/>
      <c r="F867" s="395"/>
    </row>
    <row r="868" spans="1:7">
      <c r="A868" s="395"/>
      <c r="B868" s="395"/>
      <c r="C868" s="395"/>
      <c r="D868" s="395"/>
      <c r="E868" s="395"/>
      <c r="F868" s="395"/>
    </row>
    <row r="869" spans="1:7">
      <c r="A869" s="395"/>
      <c r="B869" s="395"/>
      <c r="C869" s="395"/>
      <c r="D869" s="387"/>
      <c r="E869" s="395"/>
      <c r="F869" s="395"/>
    </row>
    <row r="870" spans="1:7">
      <c r="A870" s="395"/>
      <c r="B870" s="395"/>
      <c r="C870" s="395"/>
      <c r="D870" s="392"/>
      <c r="E870" s="395"/>
      <c r="F870" s="395"/>
    </row>
    <row r="871" spans="1:7">
      <c r="A871" s="395"/>
      <c r="B871" s="395"/>
      <c r="C871" s="395"/>
      <c r="D871" s="395"/>
      <c r="E871" s="395"/>
      <c r="F871" s="395"/>
    </row>
    <row r="872" spans="1:7">
      <c r="A872" s="378"/>
      <c r="B872" s="378"/>
      <c r="C872" s="378"/>
      <c r="D872" s="378"/>
      <c r="E872" s="378"/>
      <c r="F872" s="389"/>
      <c r="G872" s="388"/>
    </row>
    <row r="873" spans="1:7">
      <c r="A873" s="388"/>
      <c r="B873" s="388"/>
      <c r="C873" s="388"/>
      <c r="D873" s="388"/>
      <c r="E873" s="388"/>
      <c r="F873" s="388"/>
    </row>
    <row r="874" spans="1:7">
      <c r="A874" s="388"/>
      <c r="B874" s="388"/>
      <c r="C874" s="388"/>
      <c r="D874" s="388"/>
      <c r="E874" s="388"/>
      <c r="F874" s="388"/>
    </row>
    <row r="875" spans="1:7">
      <c r="A875" s="388"/>
      <c r="B875" s="388"/>
      <c r="C875" s="388"/>
      <c r="D875" s="388"/>
      <c r="E875" s="388"/>
      <c r="F875" s="388"/>
    </row>
    <row r="876" spans="1:7">
      <c r="A876" s="388"/>
      <c r="B876" s="388"/>
      <c r="C876" s="388"/>
      <c r="D876" s="388"/>
      <c r="E876" s="388"/>
      <c r="F876" s="388"/>
    </row>
    <row r="877" spans="1:7">
      <c r="A877" s="390"/>
      <c r="B877" s="390"/>
      <c r="C877" s="390"/>
      <c r="D877" s="390"/>
      <c r="F877" s="388"/>
    </row>
    <row r="878" spans="1:7">
      <c r="A878" s="395"/>
      <c r="B878" s="395"/>
      <c r="C878" s="395"/>
      <c r="D878" s="395"/>
      <c r="E878" s="388"/>
      <c r="F878" s="388"/>
    </row>
    <row r="879" spans="1:7">
      <c r="A879" s="395"/>
      <c r="B879" s="395"/>
      <c r="C879" s="395"/>
      <c r="D879" s="395"/>
      <c r="E879" s="388"/>
      <c r="F879" s="388"/>
    </row>
    <row r="880" spans="1:7">
      <c r="A880" s="395"/>
      <c r="B880" s="395"/>
      <c r="C880" s="395"/>
      <c r="D880" s="395"/>
      <c r="E880" s="388"/>
      <c r="F880" s="388"/>
    </row>
    <row r="881" spans="1:6">
      <c r="A881" s="388"/>
      <c r="B881" s="388"/>
      <c r="D881" s="389"/>
      <c r="E881" s="388"/>
      <c r="F881" s="388"/>
    </row>
    <row r="882" spans="1:6">
      <c r="A882" s="388"/>
      <c r="B882" s="388"/>
      <c r="C882" s="388"/>
      <c r="D882" s="388"/>
      <c r="E882" s="388"/>
      <c r="F882" s="388"/>
    </row>
    <row r="883" spans="1:6">
      <c r="A883" s="388"/>
      <c r="B883" s="388"/>
      <c r="C883" s="388"/>
      <c r="D883" s="388"/>
      <c r="E883" s="388"/>
      <c r="F883" s="388"/>
    </row>
    <row r="884" spans="1:6">
      <c r="A884" s="388"/>
      <c r="B884" s="388"/>
      <c r="C884" s="388"/>
      <c r="D884" s="388"/>
      <c r="E884" s="388"/>
      <c r="F884" s="388"/>
    </row>
    <row r="885" spans="1:6">
      <c r="A885" s="388"/>
      <c r="B885" s="388"/>
      <c r="C885" s="388"/>
      <c r="D885" s="388"/>
      <c r="E885" s="388"/>
      <c r="F885" s="388"/>
    </row>
    <row r="886" spans="1:6">
      <c r="A886" s="390"/>
      <c r="B886" s="390"/>
      <c r="C886" s="390"/>
      <c r="D886" s="390"/>
      <c r="E886" s="388"/>
      <c r="F886" s="388"/>
    </row>
    <row r="887" spans="1:6">
      <c r="A887" s="387"/>
      <c r="B887" s="387"/>
      <c r="C887" s="395"/>
      <c r="D887" s="395"/>
      <c r="E887" s="388"/>
      <c r="F887" s="388"/>
    </row>
    <row r="888" spans="1:6">
      <c r="A888" s="387"/>
      <c r="B888" s="387"/>
      <c r="C888" s="395"/>
      <c r="D888" s="395"/>
      <c r="E888" s="388"/>
      <c r="F888" s="388"/>
    </row>
    <row r="889" spans="1:6">
      <c r="A889" s="387"/>
      <c r="B889" s="387"/>
      <c r="C889" s="395"/>
      <c r="D889" s="395"/>
      <c r="E889" s="388"/>
      <c r="F889" s="388"/>
    </row>
    <row r="890" spans="1:6">
      <c r="A890" s="387"/>
      <c r="B890" s="387"/>
      <c r="C890" s="395"/>
      <c r="D890" s="395"/>
      <c r="E890" s="388"/>
      <c r="F890" s="388"/>
    </row>
    <row r="891" spans="1:6">
      <c r="A891" s="387"/>
      <c r="B891" s="387"/>
      <c r="C891" s="395"/>
      <c r="D891" s="395"/>
      <c r="E891" s="388"/>
      <c r="F891" s="388"/>
    </row>
    <row r="892" spans="1:6">
      <c r="A892" s="387"/>
      <c r="B892" s="387"/>
      <c r="C892" s="395"/>
      <c r="D892" s="395"/>
      <c r="E892" s="388"/>
      <c r="F892" s="388"/>
    </row>
    <row r="893" spans="1:6">
      <c r="A893" s="387"/>
      <c r="B893" s="387"/>
      <c r="C893" s="395"/>
      <c r="D893" s="395"/>
      <c r="E893" s="388"/>
      <c r="F893" s="388"/>
    </row>
    <row r="894" spans="1:6">
      <c r="A894" s="387"/>
      <c r="B894" s="387"/>
      <c r="C894" s="395"/>
      <c r="D894" s="395"/>
      <c r="E894" s="388"/>
      <c r="F894" s="388"/>
    </row>
    <row r="895" spans="1:6">
      <c r="A895" s="387"/>
      <c r="B895" s="387"/>
      <c r="C895" s="395"/>
      <c r="D895" s="395"/>
      <c r="E895" s="388"/>
      <c r="F895" s="388"/>
    </row>
    <row r="896" spans="1:6">
      <c r="A896" s="387"/>
      <c r="B896" s="387"/>
      <c r="C896" s="395"/>
      <c r="D896" s="395"/>
      <c r="E896" s="388"/>
      <c r="F896" s="388"/>
    </row>
    <row r="897" spans="1:6">
      <c r="A897" s="387"/>
      <c r="B897" s="387"/>
      <c r="C897" s="395"/>
      <c r="D897" s="395"/>
      <c r="E897" s="388"/>
      <c r="F897" s="388"/>
    </row>
    <row r="898" spans="1:6">
      <c r="A898" s="387"/>
      <c r="B898" s="387"/>
      <c r="C898" s="395"/>
      <c r="D898" s="389"/>
      <c r="E898" s="388"/>
      <c r="F898" s="388"/>
    </row>
    <row r="899" spans="1:6">
      <c r="A899" s="387"/>
      <c r="B899" s="387"/>
      <c r="C899" s="395"/>
      <c r="D899" s="395"/>
      <c r="E899" s="388"/>
      <c r="F899" s="388"/>
    </row>
    <row r="900" spans="1:6">
      <c r="A900" s="387"/>
      <c r="B900" s="387"/>
      <c r="C900" s="395"/>
      <c r="D900" s="395"/>
      <c r="E900" s="388"/>
      <c r="F900" s="388"/>
    </row>
    <row r="901" spans="1:6">
      <c r="A901" s="388"/>
      <c r="B901" s="388"/>
      <c r="C901" s="388"/>
      <c r="D901" s="388"/>
      <c r="E901" s="388"/>
      <c r="F901" s="388"/>
    </row>
    <row r="902" spans="1:6">
      <c r="A902" s="388"/>
      <c r="B902" s="388"/>
      <c r="C902" s="388"/>
      <c r="D902" s="388"/>
      <c r="E902" s="388"/>
      <c r="F902" s="388"/>
    </row>
    <row r="903" spans="1:6">
      <c r="A903" s="388"/>
      <c r="B903" s="388"/>
      <c r="C903" s="388"/>
      <c r="D903" s="388"/>
      <c r="E903" s="388"/>
      <c r="F903" s="388"/>
    </row>
    <row r="904" spans="1:6">
      <c r="A904" s="390"/>
      <c r="B904" s="388"/>
      <c r="C904" s="388"/>
      <c r="D904" s="388"/>
      <c r="E904" s="388"/>
      <c r="F904" s="388"/>
    </row>
    <row r="905" spans="1:6">
      <c r="A905" s="387"/>
      <c r="B905" s="388"/>
      <c r="C905" s="388"/>
      <c r="D905" s="388"/>
      <c r="E905" s="388"/>
      <c r="F905" s="388"/>
    </row>
    <row r="906" spans="1:6">
      <c r="A906" s="387"/>
      <c r="B906" s="388"/>
      <c r="C906" s="388"/>
      <c r="D906" s="388"/>
      <c r="E906" s="388"/>
      <c r="F906" s="388"/>
    </row>
    <row r="907" spans="1:6">
      <c r="A907" s="387"/>
      <c r="B907" s="388"/>
      <c r="C907" s="388"/>
      <c r="D907" s="388"/>
      <c r="E907" s="388"/>
      <c r="F907" s="388"/>
    </row>
    <row r="908" spans="1:6">
      <c r="A908" s="387"/>
      <c r="B908" s="388"/>
      <c r="C908" s="388"/>
      <c r="D908" s="388"/>
      <c r="E908" s="388"/>
      <c r="F908" s="388"/>
    </row>
    <row r="909" spans="1:6">
      <c r="A909" s="387"/>
      <c r="B909" s="388"/>
      <c r="C909" s="388"/>
      <c r="D909" s="388"/>
      <c r="E909" s="388"/>
      <c r="F909" s="388"/>
    </row>
    <row r="910" spans="1:6">
      <c r="A910" s="387"/>
      <c r="B910" s="388"/>
      <c r="C910" s="388"/>
      <c r="D910" s="388"/>
      <c r="E910" s="388"/>
      <c r="F910" s="388"/>
    </row>
    <row r="911" spans="1:6">
      <c r="A911" s="387"/>
      <c r="B911" s="388"/>
      <c r="C911" s="388"/>
      <c r="D911" s="388"/>
      <c r="E911" s="388"/>
      <c r="F911" s="388"/>
    </row>
    <row r="912" spans="1:6">
      <c r="A912" s="387"/>
      <c r="B912" s="388"/>
      <c r="C912" s="388"/>
      <c r="D912" s="388"/>
      <c r="E912" s="388"/>
      <c r="F912" s="388"/>
    </row>
    <row r="913" spans="1:6">
      <c r="A913" s="387"/>
      <c r="B913" s="388"/>
      <c r="C913" s="388"/>
      <c r="D913" s="388"/>
      <c r="E913" s="388"/>
      <c r="F913" s="388"/>
    </row>
    <row r="914" spans="1:6">
      <c r="A914" s="387"/>
      <c r="B914" s="388"/>
      <c r="C914" s="388"/>
      <c r="D914" s="388"/>
      <c r="E914" s="388"/>
      <c r="F914" s="388"/>
    </row>
    <row r="915" spans="1:6">
      <c r="A915" s="387"/>
      <c r="B915" s="388"/>
      <c r="C915" s="388"/>
      <c r="D915" s="388"/>
      <c r="E915" s="388"/>
      <c r="F915" s="388"/>
    </row>
    <row r="916" spans="1:6">
      <c r="A916" s="387"/>
      <c r="B916" s="388"/>
      <c r="C916" s="388"/>
      <c r="D916" s="388"/>
      <c r="E916" s="388"/>
      <c r="F916" s="388"/>
    </row>
    <row r="917" spans="1:6">
      <c r="A917" s="387"/>
      <c r="B917" s="388"/>
      <c r="C917" s="388"/>
      <c r="D917" s="388"/>
      <c r="E917" s="388"/>
      <c r="F917" s="388"/>
    </row>
    <row r="918" spans="1:6">
      <c r="A918" s="387"/>
      <c r="B918" s="388"/>
      <c r="C918" s="388"/>
      <c r="D918" s="388"/>
      <c r="E918" s="388"/>
      <c r="F918" s="388"/>
    </row>
    <row r="919" spans="1:6">
      <c r="A919" s="387"/>
      <c r="B919" s="388"/>
      <c r="C919" s="388"/>
      <c r="D919" s="388"/>
      <c r="E919" s="388"/>
      <c r="F919" s="388"/>
    </row>
    <row r="920" spans="1:6">
      <c r="A920" s="387"/>
      <c r="B920" s="388"/>
      <c r="C920" s="388"/>
      <c r="D920" s="388"/>
      <c r="E920" s="388"/>
      <c r="F920" s="388"/>
    </row>
    <row r="921" spans="1:6">
      <c r="A921" s="387"/>
      <c r="B921" s="388"/>
      <c r="C921" s="388"/>
      <c r="D921" s="388"/>
      <c r="E921" s="388"/>
      <c r="F921" s="388"/>
    </row>
    <row r="922" spans="1:6">
      <c r="A922" s="387"/>
      <c r="B922" s="388"/>
      <c r="C922" s="388"/>
      <c r="D922" s="388"/>
      <c r="E922" s="388"/>
      <c r="F922" s="388"/>
    </row>
    <row r="923" spans="1:6">
      <c r="A923" s="387"/>
      <c r="B923" s="388"/>
      <c r="C923" s="388"/>
      <c r="D923" s="388"/>
      <c r="E923" s="388"/>
      <c r="F923" s="388"/>
    </row>
    <row r="924" spans="1:6">
      <c r="A924" s="387"/>
      <c r="B924" s="388"/>
      <c r="C924" s="388"/>
      <c r="D924" s="388"/>
      <c r="E924" s="388"/>
      <c r="F924" s="388"/>
    </row>
    <row r="925" spans="1:6">
      <c r="A925" s="387"/>
      <c r="B925" s="388"/>
      <c r="C925" s="388"/>
      <c r="D925" s="388"/>
      <c r="E925" s="388"/>
      <c r="F925" s="388"/>
    </row>
    <row r="926" spans="1:6">
      <c r="A926" s="389"/>
      <c r="B926" s="388"/>
      <c r="C926" s="388"/>
      <c r="D926" s="388"/>
      <c r="E926" s="388"/>
      <c r="F926" s="388"/>
    </row>
    <row r="927" spans="1:6">
      <c r="B927" s="389"/>
      <c r="C927" s="388"/>
      <c r="D927" s="388"/>
      <c r="E927" s="388"/>
      <c r="F927" s="388"/>
    </row>
    <row r="928" spans="1:6">
      <c r="A928" s="388"/>
      <c r="B928" s="388"/>
      <c r="C928" s="388"/>
      <c r="D928" s="388"/>
      <c r="E928" s="388"/>
      <c r="F928" s="388"/>
    </row>
    <row r="929" spans="1:6">
      <c r="A929" s="388"/>
      <c r="B929" s="388"/>
      <c r="C929" s="388"/>
      <c r="D929" s="388"/>
      <c r="E929" s="388"/>
      <c r="F929" s="388"/>
    </row>
    <row r="930" spans="1:6">
      <c r="A930" s="388"/>
      <c r="B930" s="388"/>
      <c r="C930" s="388"/>
      <c r="D930" s="388"/>
      <c r="E930" s="388"/>
      <c r="F930" s="388"/>
    </row>
    <row r="931" spans="1:6">
      <c r="A931" s="390"/>
      <c r="B931" s="388"/>
      <c r="C931" s="388"/>
      <c r="D931" s="388"/>
      <c r="E931" s="388"/>
      <c r="F931" s="388"/>
    </row>
    <row r="932" spans="1:6">
      <c r="A932" s="387"/>
      <c r="B932" s="388"/>
      <c r="C932" s="388"/>
      <c r="D932" s="388"/>
      <c r="E932" s="388"/>
      <c r="F932" s="388"/>
    </row>
    <row r="933" spans="1:6">
      <c r="A933" s="389"/>
      <c r="B933" s="388"/>
      <c r="C933" s="388"/>
      <c r="D933" s="388"/>
      <c r="E933" s="388"/>
      <c r="F933" s="388"/>
    </row>
    <row r="934" spans="1:6">
      <c r="A934" s="388"/>
      <c r="B934" s="388"/>
      <c r="C934" s="388"/>
      <c r="D934" s="388"/>
      <c r="E934" s="388"/>
      <c r="F934" s="388"/>
    </row>
    <row r="935" spans="1:6">
      <c r="A935" s="388"/>
      <c r="B935" s="388"/>
      <c r="C935" s="388"/>
      <c r="D935" s="388"/>
      <c r="E935" s="388"/>
      <c r="F935" s="388"/>
    </row>
    <row r="936" spans="1:6" ht="15.6">
      <c r="A936" s="405"/>
      <c r="B936" s="405"/>
      <c r="C936" s="405"/>
      <c r="D936" s="405"/>
      <c r="E936" s="405"/>
    </row>
    <row r="937" spans="1:6">
      <c r="A937" s="388"/>
      <c r="B937" s="388"/>
    </row>
    <row r="938" spans="1:6">
      <c r="B938" s="388"/>
    </row>
    <row r="939" spans="1:6">
      <c r="A939" s="388"/>
      <c r="B939" s="388"/>
    </row>
    <row r="941" spans="1:6">
      <c r="C941" s="406"/>
      <c r="D941" s="406"/>
    </row>
    <row r="942" spans="1:6">
      <c r="C942" s="406"/>
      <c r="D942" s="406"/>
    </row>
    <row r="943" spans="1:6">
      <c r="C943" s="395"/>
      <c r="D943" s="395"/>
    </row>
    <row r="944" spans="1:6">
      <c r="A944" s="406"/>
      <c r="B944" s="406"/>
      <c r="C944" s="395"/>
      <c r="D944" s="395"/>
    </row>
    <row r="945" spans="1:2">
      <c r="A945" s="406"/>
      <c r="B945" s="406"/>
    </row>
    <row r="946" spans="1:2">
      <c r="A946" s="395"/>
      <c r="B946" s="395"/>
    </row>
    <row r="947" spans="1:2">
      <c r="A947" s="395"/>
      <c r="B947" s="395"/>
    </row>
    <row r="965" spans="1:6">
      <c r="A965" s="407"/>
      <c r="C965" s="392"/>
      <c r="D965" s="392"/>
      <c r="E965" s="392"/>
      <c r="F965" s="392"/>
    </row>
    <row r="966" spans="1:6">
      <c r="C966" s="387"/>
      <c r="D966" s="387"/>
      <c r="E966" s="387"/>
      <c r="F966" s="387"/>
    </row>
    <row r="967" spans="1:6">
      <c r="C967" s="387"/>
      <c r="D967" s="387"/>
      <c r="E967" s="387"/>
      <c r="F967" s="387"/>
    </row>
    <row r="968" spans="1:6">
      <c r="A968" s="392"/>
      <c r="B968" s="392"/>
      <c r="C968" s="387"/>
      <c r="D968" s="387"/>
      <c r="E968" s="387"/>
      <c r="F968" s="387"/>
    </row>
    <row r="969" spans="1:6">
      <c r="A969" s="387"/>
      <c r="B969" s="387"/>
      <c r="C969" s="387"/>
      <c r="D969" s="387"/>
      <c r="E969" s="387"/>
      <c r="F969" s="387"/>
    </row>
    <row r="970" spans="1:6">
      <c r="A970" s="387"/>
      <c r="B970" s="387"/>
      <c r="C970" s="387"/>
      <c r="D970" s="387"/>
      <c r="E970" s="387"/>
      <c r="F970" s="387"/>
    </row>
    <row r="971" spans="1:6">
      <c r="A971" s="387"/>
      <c r="B971" s="387"/>
      <c r="C971" s="387"/>
      <c r="D971" s="387"/>
      <c r="E971" s="387"/>
      <c r="F971" s="387"/>
    </row>
    <row r="972" spans="1:6">
      <c r="A972" s="387"/>
      <c r="B972" s="387"/>
      <c r="C972" s="387"/>
      <c r="D972" s="387"/>
      <c r="E972" s="387"/>
      <c r="F972" s="387"/>
    </row>
    <row r="973" spans="1:6">
      <c r="A973" s="387"/>
      <c r="B973" s="387"/>
      <c r="C973" s="387"/>
      <c r="D973" s="387"/>
      <c r="E973" s="387"/>
      <c r="F973" s="387"/>
    </row>
    <row r="974" spans="1:6">
      <c r="A974" s="387"/>
      <c r="B974" s="387"/>
      <c r="C974" s="387"/>
      <c r="D974" s="387"/>
      <c r="E974" s="387"/>
      <c r="F974" s="387"/>
    </row>
    <row r="975" spans="1:6">
      <c r="A975" s="387"/>
      <c r="B975" s="387"/>
      <c r="C975" s="387"/>
      <c r="D975" s="387"/>
      <c r="E975" s="387"/>
      <c r="F975" s="387"/>
    </row>
    <row r="976" spans="1:6">
      <c r="A976" s="387"/>
      <c r="B976" s="387"/>
      <c r="C976" s="387"/>
      <c r="D976" s="387"/>
      <c r="E976" s="387"/>
      <c r="F976" s="387"/>
    </row>
    <row r="977" spans="1:6">
      <c r="A977" s="387"/>
      <c r="B977" s="387"/>
      <c r="C977" s="387"/>
      <c r="D977" s="387"/>
      <c r="E977" s="387"/>
      <c r="F977" s="387"/>
    </row>
    <row r="978" spans="1:6">
      <c r="A978" s="387"/>
      <c r="B978" s="387"/>
      <c r="C978" s="387"/>
      <c r="D978" s="387"/>
      <c r="E978" s="387"/>
      <c r="F978" s="387"/>
    </row>
    <row r="979" spans="1:6">
      <c r="A979" s="387"/>
      <c r="B979" s="387"/>
      <c r="C979" s="387"/>
      <c r="D979" s="387"/>
      <c r="E979" s="387"/>
      <c r="F979" s="387"/>
    </row>
    <row r="980" spans="1:6">
      <c r="A980" s="387"/>
      <c r="B980" s="387"/>
      <c r="C980" s="387"/>
      <c r="D980" s="387"/>
      <c r="E980" s="387"/>
      <c r="F980" s="387"/>
    </row>
    <row r="981" spans="1:6">
      <c r="A981" s="387"/>
      <c r="B981" s="387"/>
      <c r="C981" s="387"/>
      <c r="D981" s="387"/>
      <c r="E981" s="387"/>
      <c r="F981" s="387"/>
    </row>
    <row r="982" spans="1:6">
      <c r="A982" s="387"/>
      <c r="B982" s="387"/>
      <c r="C982" s="387"/>
      <c r="D982" s="387"/>
      <c r="E982" s="387"/>
      <c r="F982" s="387"/>
    </row>
    <row r="983" spans="1:6">
      <c r="A983" s="387"/>
      <c r="B983" s="387"/>
      <c r="C983" s="387"/>
      <c r="D983" s="387"/>
      <c r="E983" s="387"/>
      <c r="F983" s="387"/>
    </row>
    <row r="984" spans="1:6">
      <c r="A984" s="387"/>
      <c r="B984" s="387"/>
      <c r="C984" s="387"/>
      <c r="D984" s="387"/>
      <c r="E984" s="387"/>
      <c r="F984" s="387"/>
    </row>
    <row r="985" spans="1:6">
      <c r="A985" s="387"/>
      <c r="B985" s="387"/>
      <c r="C985" s="387"/>
      <c r="D985" s="387"/>
      <c r="E985" s="387"/>
      <c r="F985" s="387"/>
    </row>
    <row r="986" spans="1:6">
      <c r="A986" s="387"/>
      <c r="B986" s="387"/>
      <c r="C986" s="387"/>
      <c r="D986" s="387"/>
      <c r="E986" s="387"/>
      <c r="F986" s="387"/>
    </row>
    <row r="987" spans="1:6">
      <c r="A987" s="387"/>
      <c r="B987" s="387"/>
      <c r="C987" s="387"/>
      <c r="D987" s="387"/>
      <c r="E987" s="387"/>
      <c r="F987" s="387"/>
    </row>
    <row r="988" spans="1:6">
      <c r="A988" s="387"/>
      <c r="B988" s="387"/>
      <c r="C988" s="387"/>
      <c r="D988" s="387"/>
      <c r="E988" s="387"/>
      <c r="F988" s="387"/>
    </row>
    <row r="989" spans="1:6">
      <c r="A989" s="387"/>
      <c r="B989" s="387"/>
      <c r="C989" s="387"/>
      <c r="D989" s="387"/>
      <c r="E989" s="387"/>
      <c r="F989" s="387"/>
    </row>
    <row r="990" spans="1:6">
      <c r="A990" s="387"/>
      <c r="B990" s="387"/>
      <c r="C990" s="387"/>
      <c r="D990" s="387"/>
      <c r="E990" s="387"/>
      <c r="F990" s="387"/>
    </row>
    <row r="991" spans="1:6">
      <c r="A991" s="387"/>
      <c r="B991" s="387"/>
      <c r="C991" s="387"/>
      <c r="D991" s="387"/>
      <c r="E991" s="387"/>
      <c r="F991" s="387"/>
    </row>
    <row r="992" spans="1:6">
      <c r="A992" s="387"/>
      <c r="B992" s="387"/>
      <c r="C992" s="387"/>
      <c r="D992" s="387"/>
      <c r="E992" s="387"/>
      <c r="F992" s="387"/>
    </row>
    <row r="993" spans="1:7">
      <c r="A993" s="387"/>
      <c r="B993" s="387"/>
      <c r="C993" s="387"/>
      <c r="D993" s="387"/>
      <c r="E993" s="387"/>
      <c r="F993" s="387"/>
    </row>
    <row r="994" spans="1:7">
      <c r="A994" s="387"/>
      <c r="B994" s="387"/>
      <c r="C994" s="387"/>
      <c r="D994" s="387"/>
      <c r="E994" s="387"/>
      <c r="F994" s="387"/>
    </row>
    <row r="995" spans="1:7">
      <c r="A995" s="387"/>
      <c r="B995" s="387"/>
      <c r="C995" s="387"/>
      <c r="D995" s="387"/>
      <c r="E995" s="387"/>
      <c r="F995" s="387"/>
    </row>
    <row r="996" spans="1:7">
      <c r="A996" s="387"/>
      <c r="B996" s="387"/>
      <c r="C996" s="387"/>
      <c r="D996" s="387"/>
      <c r="E996" s="387"/>
      <c r="F996" s="387"/>
    </row>
    <row r="997" spans="1:7">
      <c r="A997" s="387"/>
      <c r="B997" s="387"/>
      <c r="C997" s="387"/>
      <c r="D997" s="387"/>
      <c r="E997" s="387"/>
      <c r="F997" s="387"/>
    </row>
    <row r="998" spans="1:7">
      <c r="A998" s="387"/>
      <c r="B998" s="387"/>
      <c r="C998" s="387"/>
      <c r="D998" s="387"/>
      <c r="E998" s="387"/>
      <c r="F998" s="387"/>
    </row>
    <row r="999" spans="1:7">
      <c r="A999" s="387"/>
      <c r="B999" s="387"/>
      <c r="C999" s="387"/>
      <c r="D999" s="387"/>
      <c r="E999" s="387"/>
      <c r="F999" s="387"/>
    </row>
    <row r="1000" spans="1:7">
      <c r="A1000" s="387"/>
      <c r="B1000" s="387"/>
      <c r="C1000" s="387"/>
      <c r="D1000" s="387"/>
      <c r="E1000" s="387"/>
      <c r="F1000" s="387"/>
    </row>
    <row r="1001" spans="1:7">
      <c r="A1001" s="392"/>
      <c r="B1001" s="387"/>
      <c r="C1001" s="387"/>
      <c r="D1001" s="387"/>
      <c r="E1001" s="387"/>
      <c r="F1001" s="387"/>
    </row>
    <row r="1002" spans="1:7">
      <c r="A1002" s="392"/>
      <c r="B1002" s="387"/>
      <c r="C1002" s="387"/>
      <c r="D1002" s="387"/>
      <c r="E1002" s="387"/>
      <c r="F1002" s="387"/>
    </row>
    <row r="1003" spans="1:7">
      <c r="A1003" s="387"/>
      <c r="B1003" s="387"/>
      <c r="C1003" s="387"/>
      <c r="D1003" s="387"/>
      <c r="E1003" s="387"/>
      <c r="F1003" s="387"/>
    </row>
    <row r="1004" spans="1:7">
      <c r="A1004" s="387"/>
      <c r="B1004" s="387"/>
      <c r="C1004" s="396"/>
      <c r="D1004" s="387"/>
      <c r="E1004" s="387"/>
      <c r="F1004" s="387"/>
    </row>
    <row r="1005" spans="1:7">
      <c r="A1005" s="387"/>
      <c r="B1005" s="387"/>
      <c r="C1005" s="388"/>
      <c r="D1005" s="388"/>
      <c r="E1005" s="388"/>
      <c r="F1005" s="389"/>
      <c r="G1005" s="388"/>
    </row>
    <row r="1006" spans="1:7">
      <c r="A1006" s="387"/>
      <c r="B1006" s="387"/>
    </row>
    <row r="1007" spans="1:7">
      <c r="A1007" s="396"/>
      <c r="B1007" s="396"/>
      <c r="C1007" s="407"/>
      <c r="D1007" s="407"/>
      <c r="E1007" s="407"/>
      <c r="F1007" s="407"/>
    </row>
    <row r="1008" spans="1:7">
      <c r="A1008" s="388"/>
      <c r="B1008" s="388"/>
      <c r="C1008" s="407"/>
      <c r="D1008" s="407"/>
      <c r="E1008" s="407"/>
      <c r="F1008" s="407"/>
    </row>
    <row r="1009" spans="1:6">
      <c r="C1009" s="407"/>
      <c r="D1009" s="407"/>
      <c r="E1009" s="407"/>
      <c r="F1009" s="407"/>
    </row>
    <row r="1010" spans="1:6">
      <c r="A1010" s="407"/>
      <c r="B1010" s="407"/>
      <c r="C1010" s="408"/>
      <c r="D1010" s="408"/>
      <c r="E1010" s="408"/>
      <c r="F1010" s="408"/>
    </row>
    <row r="1011" spans="1:6">
      <c r="A1011" s="407"/>
      <c r="B1011" s="407"/>
      <c r="C1011" s="408"/>
      <c r="D1011" s="408"/>
      <c r="E1011" s="408"/>
      <c r="F1011" s="408"/>
    </row>
    <row r="1012" spans="1:6">
      <c r="A1012" s="407"/>
      <c r="B1012" s="407"/>
      <c r="C1012" s="408"/>
      <c r="D1012" s="408"/>
      <c r="E1012" s="408"/>
      <c r="F1012" s="408"/>
    </row>
    <row r="1013" spans="1:6">
      <c r="A1013" s="392"/>
      <c r="B1013" s="392"/>
      <c r="C1013" s="408"/>
      <c r="D1013" s="408"/>
      <c r="E1013" s="408"/>
      <c r="F1013" s="408"/>
    </row>
    <row r="1014" spans="1:6">
      <c r="A1014" s="409"/>
      <c r="B1014" s="387"/>
      <c r="C1014" s="408"/>
      <c r="D1014" s="408"/>
      <c r="E1014" s="408"/>
      <c r="F1014" s="408"/>
    </row>
    <row r="1015" spans="1:6">
      <c r="A1015" s="409"/>
      <c r="B1015" s="387"/>
      <c r="C1015" s="408"/>
      <c r="D1015" s="408"/>
      <c r="E1015" s="408"/>
      <c r="F1015" s="408"/>
    </row>
    <row r="1016" spans="1:6">
      <c r="A1016" s="392"/>
      <c r="B1016" s="387"/>
      <c r="C1016" s="408"/>
      <c r="D1016" s="408"/>
      <c r="E1016" s="408"/>
      <c r="F1016" s="408"/>
    </row>
    <row r="1017" spans="1:6">
      <c r="A1017" s="392"/>
      <c r="B1017" s="387"/>
      <c r="C1017" s="408"/>
      <c r="D1017" s="408"/>
      <c r="E1017" s="408"/>
      <c r="F1017" s="408"/>
    </row>
    <row r="1018" spans="1:6">
      <c r="A1018" s="392"/>
      <c r="B1018" s="387"/>
      <c r="C1018" s="408"/>
      <c r="D1018" s="408"/>
      <c r="E1018" s="408"/>
      <c r="F1018" s="408"/>
    </row>
    <row r="1019" spans="1:6">
      <c r="A1019" s="392"/>
      <c r="B1019" s="387"/>
      <c r="C1019" s="408"/>
      <c r="D1019" s="408"/>
      <c r="E1019" s="408"/>
      <c r="F1019" s="408"/>
    </row>
    <row r="1020" spans="1:6">
      <c r="A1020" s="392"/>
      <c r="B1020" s="387"/>
      <c r="C1020" s="408"/>
      <c r="D1020" s="408"/>
      <c r="E1020" s="408"/>
      <c r="F1020" s="408"/>
    </row>
    <row r="1021" spans="1:6">
      <c r="A1021" s="409"/>
      <c r="B1021" s="387"/>
      <c r="C1021" s="408"/>
      <c r="D1021" s="408"/>
      <c r="E1021" s="408"/>
      <c r="F1021" s="408"/>
    </row>
    <row r="1022" spans="1:6">
      <c r="A1022" s="409"/>
      <c r="B1022" s="387"/>
      <c r="C1022" s="388"/>
      <c r="D1022" s="408"/>
      <c r="E1022" s="408"/>
      <c r="F1022" s="408"/>
    </row>
    <row r="1023" spans="1:6">
      <c r="A1023" s="392"/>
      <c r="B1023" s="387"/>
      <c r="C1023" s="408"/>
      <c r="D1023" s="408"/>
      <c r="E1023" s="408"/>
      <c r="F1023" s="408"/>
    </row>
    <row r="1024" spans="1:6">
      <c r="A1024" s="392"/>
      <c r="B1024" s="387"/>
      <c r="C1024" s="410"/>
      <c r="D1024" s="410"/>
      <c r="E1024" s="410"/>
      <c r="F1024" s="410"/>
    </row>
    <row r="1025" spans="1:6">
      <c r="A1025" s="387"/>
      <c r="B1025" s="389"/>
      <c r="C1025" s="410"/>
      <c r="D1025" s="410"/>
      <c r="E1025" s="410"/>
      <c r="F1025" s="410"/>
    </row>
    <row r="1026" spans="1:6">
      <c r="A1026" s="387"/>
      <c r="B1026" s="408"/>
      <c r="C1026" s="408"/>
      <c r="D1026" s="408"/>
      <c r="E1026" s="408"/>
      <c r="F1026" s="408"/>
    </row>
    <row r="1027" spans="1:6">
      <c r="A1027" s="410"/>
      <c r="B1027" s="410"/>
      <c r="C1027" s="389"/>
      <c r="D1027" s="388"/>
      <c r="E1027" s="408"/>
      <c r="F1027" s="408"/>
    </row>
    <row r="1028" spans="1:6">
      <c r="A1028" s="410"/>
      <c r="B1028" s="410"/>
      <c r="E1028" s="408"/>
      <c r="F1028" s="408"/>
    </row>
    <row r="1029" spans="1:6">
      <c r="A1029" s="408"/>
      <c r="B1029" s="408"/>
      <c r="F1029" s="408"/>
    </row>
    <row r="1030" spans="1:6">
      <c r="C1030" s="392"/>
      <c r="D1030" s="411"/>
      <c r="E1030" s="392"/>
      <c r="F1030" s="408"/>
    </row>
    <row r="1031" spans="1:6">
      <c r="A1031" s="408"/>
      <c r="C1031" s="387"/>
      <c r="D1031" s="387"/>
      <c r="E1031" s="387"/>
      <c r="F1031" s="408"/>
    </row>
    <row r="1032" spans="1:6">
      <c r="C1032" s="387"/>
      <c r="D1032" s="387"/>
      <c r="E1032" s="387"/>
      <c r="F1032" s="408"/>
    </row>
    <row r="1033" spans="1:6">
      <c r="A1033" s="392"/>
      <c r="B1033" s="392"/>
      <c r="C1033" s="387"/>
      <c r="D1033" s="387"/>
      <c r="E1033" s="387"/>
      <c r="F1033" s="408"/>
    </row>
    <row r="1034" spans="1:6">
      <c r="A1034" s="387"/>
      <c r="B1034" s="387"/>
      <c r="C1034" s="387"/>
      <c r="D1034" s="387"/>
      <c r="E1034" s="387"/>
      <c r="F1034" s="408"/>
    </row>
    <row r="1035" spans="1:6">
      <c r="A1035" s="387"/>
      <c r="B1035" s="387"/>
      <c r="C1035" s="387"/>
      <c r="D1035" s="387"/>
      <c r="E1035" s="387"/>
      <c r="F1035" s="408"/>
    </row>
    <row r="1036" spans="1:6">
      <c r="A1036" s="387"/>
      <c r="B1036" s="387"/>
      <c r="C1036" s="387"/>
      <c r="D1036" s="387"/>
      <c r="E1036" s="387"/>
      <c r="F1036" s="408"/>
    </row>
    <row r="1037" spans="1:6">
      <c r="A1037" s="387"/>
      <c r="B1037" s="387"/>
      <c r="C1037" s="387"/>
      <c r="D1037" s="387"/>
      <c r="E1037" s="387"/>
      <c r="F1037" s="408"/>
    </row>
    <row r="1038" spans="1:6">
      <c r="A1038" s="387"/>
      <c r="B1038" s="387"/>
      <c r="C1038" s="387"/>
      <c r="D1038" s="387"/>
      <c r="E1038" s="387"/>
      <c r="F1038" s="408"/>
    </row>
    <row r="1039" spans="1:6">
      <c r="A1039" s="387"/>
      <c r="B1039" s="387"/>
      <c r="C1039" s="387"/>
      <c r="D1039" s="387"/>
      <c r="E1039" s="387"/>
      <c r="F1039" s="408"/>
    </row>
    <row r="1040" spans="1:6">
      <c r="A1040" s="387"/>
      <c r="B1040" s="387"/>
      <c r="C1040" s="387"/>
      <c r="D1040" s="387"/>
      <c r="E1040" s="387"/>
      <c r="F1040" s="408"/>
    </row>
    <row r="1041" spans="1:6">
      <c r="A1041" s="387"/>
      <c r="B1041" s="387"/>
      <c r="C1041" s="387"/>
      <c r="D1041" s="387"/>
      <c r="E1041" s="387"/>
      <c r="F1041" s="408"/>
    </row>
    <row r="1042" spans="1:6">
      <c r="A1042" s="387"/>
      <c r="B1042" s="387"/>
      <c r="C1042" s="387"/>
      <c r="D1042" s="387"/>
      <c r="E1042" s="387"/>
      <c r="F1042" s="408"/>
    </row>
    <row r="1043" spans="1:6">
      <c r="A1043" s="387"/>
      <c r="B1043" s="387"/>
      <c r="C1043" s="387"/>
      <c r="D1043" s="387"/>
      <c r="E1043" s="387"/>
      <c r="F1043" s="408"/>
    </row>
    <row r="1044" spans="1:6">
      <c r="A1044" s="387"/>
      <c r="B1044" s="387"/>
      <c r="C1044" s="387"/>
      <c r="D1044" s="387"/>
      <c r="E1044" s="387"/>
      <c r="F1044" s="408"/>
    </row>
    <row r="1045" spans="1:6">
      <c r="A1045" s="387"/>
      <c r="B1045" s="387"/>
      <c r="C1045" s="387"/>
      <c r="D1045" s="387"/>
      <c r="E1045" s="387"/>
      <c r="F1045" s="408"/>
    </row>
    <row r="1046" spans="1:6">
      <c r="A1046" s="387"/>
      <c r="B1046" s="387"/>
      <c r="C1046" s="408"/>
      <c r="D1046" s="408"/>
      <c r="E1046" s="412"/>
      <c r="F1046" s="413"/>
    </row>
    <row r="1047" spans="1:6">
      <c r="A1047" s="387"/>
      <c r="B1047" s="387"/>
      <c r="C1047" s="408"/>
      <c r="D1047" s="408"/>
      <c r="E1047" s="408"/>
      <c r="F1047" s="408"/>
    </row>
    <row r="1048" spans="1:6">
      <c r="A1048" s="387"/>
      <c r="B1048" s="387"/>
      <c r="C1048" s="387"/>
      <c r="D1048" s="391"/>
      <c r="E1048" s="389"/>
      <c r="F1048" s="388"/>
    </row>
    <row r="1049" spans="1:6">
      <c r="A1049" s="408"/>
      <c r="B1049" s="408"/>
      <c r="C1049" s="389"/>
      <c r="D1049" s="388"/>
      <c r="E1049" s="408"/>
      <c r="F1049" s="408"/>
    </row>
    <row r="1050" spans="1:6">
      <c r="A1050" s="408"/>
      <c r="B1050" s="408"/>
      <c r="C1050" s="389"/>
      <c r="D1050" s="388"/>
      <c r="E1050" s="408"/>
      <c r="F1050" s="408"/>
    </row>
    <row r="1051" spans="1:6">
      <c r="A1051" s="387"/>
      <c r="B1051" s="392"/>
      <c r="C1051" s="407"/>
      <c r="D1051" s="407"/>
      <c r="E1051" s="407"/>
      <c r="F1051" s="407"/>
    </row>
    <row r="1052" spans="1:6">
      <c r="A1052" s="392"/>
      <c r="B1052" s="392"/>
      <c r="C1052" s="407"/>
      <c r="D1052" s="407"/>
      <c r="E1052" s="407"/>
      <c r="F1052" s="407"/>
    </row>
    <row r="1053" spans="1:6">
      <c r="A1053" s="392"/>
      <c r="B1053" s="392"/>
      <c r="C1053" s="392"/>
      <c r="D1053" s="407"/>
      <c r="E1053" s="407"/>
      <c r="F1053" s="407"/>
    </row>
    <row r="1054" spans="1:6">
      <c r="A1054" s="407"/>
      <c r="B1054" s="407"/>
      <c r="C1054" s="387"/>
      <c r="D1054" s="407"/>
      <c r="E1054" s="407"/>
      <c r="F1054" s="407"/>
    </row>
    <row r="1055" spans="1:6">
      <c r="A1055" s="407"/>
      <c r="B1055" s="407"/>
      <c r="C1055" s="387"/>
      <c r="D1055" s="407"/>
      <c r="E1055" s="407"/>
      <c r="F1055" s="407"/>
    </row>
    <row r="1056" spans="1:6">
      <c r="A1056" s="392"/>
      <c r="B1056" s="392"/>
      <c r="C1056" s="387"/>
      <c r="D1056" s="407"/>
      <c r="E1056" s="407"/>
      <c r="F1056" s="407"/>
    </row>
    <row r="1057" spans="1:6">
      <c r="A1057" s="387"/>
      <c r="B1057" s="387"/>
      <c r="C1057" s="387"/>
      <c r="D1057" s="407"/>
      <c r="E1057" s="407"/>
      <c r="F1057" s="407"/>
    </row>
    <row r="1058" spans="1:6">
      <c r="A1058" s="387"/>
      <c r="B1058" s="387"/>
      <c r="C1058" s="387"/>
      <c r="D1058" s="407"/>
      <c r="E1058" s="407"/>
      <c r="F1058" s="407"/>
    </row>
    <row r="1059" spans="1:6">
      <c r="A1059" s="387"/>
      <c r="B1059" s="387"/>
      <c r="C1059" s="387"/>
      <c r="D1059" s="407"/>
      <c r="E1059" s="407"/>
      <c r="F1059" s="407"/>
    </row>
    <row r="1060" spans="1:6">
      <c r="A1060" s="387"/>
      <c r="B1060" s="387"/>
      <c r="C1060" s="389"/>
      <c r="D1060" s="388"/>
      <c r="E1060" s="407"/>
      <c r="F1060" s="407"/>
    </row>
    <row r="1061" spans="1:6">
      <c r="A1061" s="387"/>
      <c r="B1061" s="387"/>
      <c r="C1061" s="387"/>
      <c r="D1061" s="408"/>
      <c r="E1061" s="408"/>
      <c r="F1061" s="408"/>
    </row>
    <row r="1062" spans="1:6">
      <c r="A1062" s="387"/>
      <c r="B1062" s="387"/>
      <c r="C1062" s="407"/>
      <c r="D1062" s="407"/>
      <c r="E1062" s="407"/>
      <c r="F1062" s="408"/>
    </row>
    <row r="1063" spans="1:6">
      <c r="A1063" s="407"/>
      <c r="B1063" s="387"/>
      <c r="C1063" s="410"/>
      <c r="D1063" s="410"/>
      <c r="E1063" s="410"/>
      <c r="F1063" s="410"/>
    </row>
    <row r="1064" spans="1:6">
      <c r="A1064" s="408"/>
      <c r="B1064" s="387"/>
      <c r="C1064" s="410"/>
      <c r="D1064" s="410"/>
      <c r="E1064" s="410"/>
      <c r="F1064" s="410"/>
    </row>
    <row r="1065" spans="1:6">
      <c r="A1065" s="407"/>
      <c r="B1065" s="407"/>
      <c r="C1065" s="408"/>
      <c r="D1065" s="408"/>
      <c r="E1065" s="408"/>
      <c r="F1065" s="408"/>
    </row>
    <row r="1066" spans="1:6">
      <c r="A1066" s="410"/>
      <c r="B1066" s="410"/>
      <c r="C1066" s="392"/>
      <c r="D1066" s="392"/>
      <c r="E1066" s="392"/>
      <c r="F1066" s="408"/>
    </row>
    <row r="1067" spans="1:6">
      <c r="A1067" s="410"/>
      <c r="B1067" s="410"/>
      <c r="C1067" s="387"/>
      <c r="D1067" s="387"/>
      <c r="E1067" s="387"/>
      <c r="F1067" s="408"/>
    </row>
    <row r="1068" spans="1:6">
      <c r="A1068" s="392"/>
      <c r="B1068" s="392"/>
      <c r="C1068" s="387"/>
      <c r="D1068" s="387"/>
      <c r="E1068" s="387"/>
      <c r="F1068" s="408"/>
    </row>
    <row r="1069" spans="1:6">
      <c r="A1069" s="392"/>
      <c r="B1069" s="411"/>
      <c r="C1069" s="387"/>
      <c r="D1069" s="387"/>
      <c r="E1069" s="387"/>
      <c r="F1069" s="408"/>
    </row>
    <row r="1070" spans="1:6">
      <c r="A1070" s="387"/>
      <c r="B1070" s="387"/>
      <c r="C1070" s="387"/>
      <c r="D1070" s="387"/>
      <c r="E1070" s="387"/>
      <c r="F1070" s="408"/>
    </row>
    <row r="1071" spans="1:6">
      <c r="A1071" s="387"/>
      <c r="B1071" s="387"/>
      <c r="C1071" s="387"/>
      <c r="D1071" s="387"/>
      <c r="E1071" s="387"/>
      <c r="F1071" s="408"/>
    </row>
    <row r="1072" spans="1:6">
      <c r="A1072" s="387"/>
      <c r="B1072" s="387"/>
      <c r="C1072" s="387"/>
      <c r="D1072" s="387"/>
      <c r="E1072" s="387"/>
      <c r="F1072" s="408"/>
    </row>
    <row r="1073" spans="1:6">
      <c r="A1073" s="387"/>
      <c r="B1073" s="387"/>
      <c r="C1073" s="387"/>
      <c r="D1073" s="387"/>
      <c r="E1073" s="387"/>
      <c r="F1073" s="408"/>
    </row>
    <row r="1074" spans="1:6">
      <c r="A1074" s="387"/>
      <c r="B1074" s="387"/>
      <c r="C1074" s="387"/>
      <c r="D1074" s="387"/>
      <c r="E1074" s="387"/>
      <c r="F1074" s="408"/>
    </row>
    <row r="1075" spans="1:6">
      <c r="A1075" s="387"/>
      <c r="B1075" s="387"/>
      <c r="C1075" s="387"/>
      <c r="D1075" s="387"/>
      <c r="E1075" s="387"/>
      <c r="F1075" s="408"/>
    </row>
    <row r="1076" spans="1:6">
      <c r="A1076" s="387"/>
      <c r="B1076" s="387"/>
      <c r="C1076" s="387"/>
      <c r="D1076" s="387"/>
      <c r="E1076" s="387"/>
      <c r="F1076" s="408"/>
    </row>
    <row r="1077" spans="1:6">
      <c r="A1077" s="387"/>
      <c r="B1077" s="387"/>
      <c r="C1077" s="387"/>
      <c r="D1077" s="387"/>
      <c r="E1077" s="387"/>
      <c r="F1077" s="408"/>
    </row>
    <row r="1078" spans="1:6">
      <c r="A1078" s="387"/>
      <c r="B1078" s="387"/>
      <c r="C1078" s="387"/>
      <c r="D1078" s="387"/>
      <c r="E1078" s="387"/>
      <c r="F1078" s="408"/>
    </row>
    <row r="1079" spans="1:6">
      <c r="A1079" s="387"/>
      <c r="B1079" s="387"/>
      <c r="C1079" s="387"/>
      <c r="D1079" s="387"/>
      <c r="E1079" s="387"/>
      <c r="F1079" s="408"/>
    </row>
    <row r="1080" spans="1:6">
      <c r="A1080" s="387"/>
      <c r="B1080" s="387"/>
      <c r="C1080" s="387"/>
      <c r="D1080" s="387"/>
      <c r="E1080" s="387"/>
      <c r="F1080" s="408"/>
    </row>
    <row r="1081" spans="1:6">
      <c r="A1081" s="387"/>
      <c r="B1081" s="387"/>
      <c r="C1081" s="387"/>
      <c r="D1081" s="387"/>
      <c r="E1081" s="387"/>
      <c r="F1081" s="408"/>
    </row>
    <row r="1082" spans="1:6">
      <c r="A1082" s="387"/>
      <c r="B1082" s="387"/>
      <c r="C1082" s="387"/>
      <c r="D1082" s="387"/>
      <c r="E1082" s="387"/>
      <c r="F1082" s="408"/>
    </row>
    <row r="1083" spans="1:6">
      <c r="A1083" s="387"/>
      <c r="B1083" s="387"/>
      <c r="C1083" s="387"/>
      <c r="D1083" s="387"/>
      <c r="E1083" s="387"/>
      <c r="F1083" s="408"/>
    </row>
    <row r="1084" spans="1:6">
      <c r="A1084" s="387"/>
      <c r="B1084" s="387"/>
      <c r="C1084" s="387"/>
      <c r="D1084" s="387"/>
      <c r="E1084" s="387"/>
      <c r="F1084" s="408"/>
    </row>
    <row r="1085" spans="1:6">
      <c r="A1085" s="387"/>
      <c r="B1085" s="387"/>
      <c r="C1085" s="408"/>
      <c r="D1085" s="408"/>
      <c r="E1085" s="389"/>
      <c r="F1085" s="388"/>
    </row>
    <row r="1086" spans="1:6">
      <c r="A1086" s="387"/>
      <c r="B1086" s="387"/>
      <c r="C1086" s="408"/>
      <c r="D1086" s="408"/>
      <c r="E1086" s="408"/>
      <c r="F1086" s="408"/>
    </row>
    <row r="1087" spans="1:6">
      <c r="A1087" s="387"/>
      <c r="B1087" s="387"/>
      <c r="C1087" s="410"/>
      <c r="D1087" s="410"/>
      <c r="E1087" s="410"/>
      <c r="F1087" s="410"/>
    </row>
    <row r="1088" spans="1:6">
      <c r="A1088" s="392"/>
      <c r="B1088" s="392"/>
      <c r="C1088" s="410"/>
      <c r="D1088" s="410"/>
      <c r="E1088" s="410"/>
      <c r="F1088" s="410"/>
    </row>
    <row r="1089" spans="1:6">
      <c r="A1089" s="392"/>
      <c r="B1089" s="392"/>
      <c r="C1089" s="408"/>
      <c r="D1089" s="408"/>
      <c r="E1089" s="408"/>
      <c r="F1089" s="408"/>
    </row>
    <row r="1090" spans="1:6">
      <c r="A1090" s="410"/>
      <c r="B1090" s="410"/>
      <c r="C1090" s="387"/>
      <c r="D1090" s="387"/>
      <c r="E1090" s="387"/>
      <c r="F1090" s="408"/>
    </row>
    <row r="1091" spans="1:6">
      <c r="A1091" s="410"/>
      <c r="B1091" s="410"/>
      <c r="C1091" s="387"/>
      <c r="D1091" s="387"/>
      <c r="E1091" s="387"/>
      <c r="F1091" s="408"/>
    </row>
    <row r="1092" spans="1:6">
      <c r="A1092" s="408"/>
      <c r="B1092" s="408"/>
      <c r="C1092" s="387"/>
      <c r="D1092" s="387"/>
      <c r="E1092" s="387"/>
      <c r="F1092" s="408"/>
    </row>
    <row r="1093" spans="1:6">
      <c r="A1093" s="387"/>
      <c r="B1093" s="387"/>
      <c r="C1093" s="387"/>
      <c r="D1093" s="387"/>
      <c r="E1093" s="387"/>
      <c r="F1093" s="408"/>
    </row>
    <row r="1094" spans="1:6">
      <c r="A1094" s="387"/>
      <c r="B1094" s="387"/>
      <c r="C1094" s="387"/>
      <c r="D1094" s="387"/>
      <c r="E1094" s="387"/>
      <c r="F1094" s="408"/>
    </row>
    <row r="1095" spans="1:6">
      <c r="A1095" s="387"/>
      <c r="B1095" s="387"/>
      <c r="C1095" s="408"/>
      <c r="D1095" s="408"/>
      <c r="E1095" s="389"/>
      <c r="F1095" s="388"/>
    </row>
    <row r="1096" spans="1:6">
      <c r="A1096" s="387"/>
      <c r="B1096" s="387"/>
      <c r="C1096" s="408"/>
      <c r="D1096" s="408"/>
      <c r="E1096" s="408"/>
      <c r="F1096" s="408"/>
    </row>
    <row r="1097" spans="1:6">
      <c r="A1097" s="387"/>
      <c r="B1097" s="387"/>
      <c r="C1097" s="407"/>
      <c r="D1097" s="407"/>
      <c r="E1097" s="407"/>
      <c r="F1097" s="407"/>
    </row>
    <row r="1098" spans="1:6">
      <c r="A1098" s="392"/>
      <c r="B1098" s="392"/>
      <c r="C1098" s="407"/>
      <c r="D1098" s="407"/>
      <c r="E1098" s="407"/>
      <c r="F1098" s="407"/>
    </row>
    <row r="1099" spans="1:6">
      <c r="A1099" s="392"/>
      <c r="B1099" s="392"/>
      <c r="C1099" s="392"/>
      <c r="D1099" s="392"/>
      <c r="E1099" s="407"/>
      <c r="F1099" s="407"/>
    </row>
    <row r="1100" spans="1:6">
      <c r="A1100" s="407"/>
      <c r="B1100" s="407"/>
      <c r="C1100" s="387"/>
      <c r="D1100" s="387"/>
      <c r="E1100" s="407"/>
      <c r="F1100" s="407"/>
    </row>
    <row r="1101" spans="1:6">
      <c r="A1101" s="407"/>
      <c r="B1101" s="407"/>
      <c r="C1101" s="387"/>
      <c r="D1101" s="387"/>
      <c r="E1101" s="407"/>
      <c r="F1101" s="407"/>
    </row>
    <row r="1102" spans="1:6">
      <c r="A1102" s="392"/>
      <c r="B1102" s="392"/>
      <c r="C1102" s="387"/>
      <c r="D1102" s="387"/>
      <c r="E1102" s="407"/>
      <c r="F1102" s="407"/>
    </row>
    <row r="1103" spans="1:6">
      <c r="A1103" s="409"/>
      <c r="B1103" s="387"/>
      <c r="C1103" s="387"/>
      <c r="D1103" s="387"/>
      <c r="E1103" s="407"/>
      <c r="F1103" s="407"/>
    </row>
    <row r="1104" spans="1:6">
      <c r="A1104" s="409"/>
      <c r="B1104" s="387"/>
      <c r="C1104" s="387"/>
      <c r="D1104" s="387"/>
      <c r="E1104" s="407"/>
      <c r="F1104" s="407"/>
    </row>
    <row r="1105" spans="1:6">
      <c r="A1105" s="392"/>
      <c r="B1105" s="387"/>
      <c r="C1105" s="387"/>
      <c r="D1105" s="387"/>
      <c r="E1105" s="407"/>
      <c r="F1105" s="407"/>
    </row>
    <row r="1106" spans="1:6">
      <c r="A1106" s="392"/>
      <c r="B1106" s="387"/>
      <c r="C1106" s="387"/>
      <c r="D1106" s="387"/>
      <c r="E1106" s="407"/>
      <c r="F1106" s="407"/>
    </row>
    <row r="1107" spans="1:6">
      <c r="A1107" s="392"/>
      <c r="B1107" s="387"/>
      <c r="C1107" s="387"/>
      <c r="D1107" s="387"/>
      <c r="E1107" s="407"/>
      <c r="F1107" s="407"/>
    </row>
    <row r="1108" spans="1:6">
      <c r="A1108" s="392"/>
      <c r="B1108" s="387"/>
      <c r="C1108" s="387"/>
      <c r="D1108" s="387"/>
      <c r="E1108" s="407"/>
      <c r="F1108" s="407"/>
    </row>
    <row r="1109" spans="1:6">
      <c r="A1109" s="392"/>
      <c r="B1109" s="387"/>
      <c r="C1109" s="387"/>
      <c r="D1109" s="387"/>
      <c r="E1109" s="407"/>
      <c r="F1109" s="407"/>
    </row>
    <row r="1110" spans="1:6">
      <c r="A1110" s="409"/>
      <c r="B1110" s="387"/>
      <c r="C1110" s="387"/>
      <c r="D1110" s="387"/>
      <c r="E1110" s="407"/>
      <c r="F1110" s="407"/>
    </row>
    <row r="1111" spans="1:6">
      <c r="A1111" s="409"/>
      <c r="B1111" s="387"/>
      <c r="C1111" s="407"/>
      <c r="D1111" s="389"/>
      <c r="E1111" s="388"/>
      <c r="F1111" s="407"/>
    </row>
    <row r="1112" spans="1:6">
      <c r="A1112" s="392"/>
      <c r="B1112" s="387"/>
      <c r="C1112" s="407"/>
      <c r="D1112" s="407"/>
      <c r="E1112" s="407"/>
      <c r="F1112" s="407"/>
    </row>
    <row r="1113" spans="1:6">
      <c r="A1113" s="392"/>
      <c r="B1113" s="387"/>
      <c r="C1113" s="407"/>
      <c r="D1113" s="407"/>
      <c r="E1113" s="407"/>
      <c r="F1113" s="408"/>
    </row>
    <row r="1114" spans="1:6">
      <c r="A1114" s="407"/>
      <c r="B1114" s="387"/>
      <c r="C1114" s="407"/>
      <c r="D1114" s="407"/>
      <c r="E1114" s="407"/>
      <c r="F1114" s="407"/>
    </row>
    <row r="1115" spans="1:6">
      <c r="A1115" s="407"/>
      <c r="B1115" s="407"/>
      <c r="C1115" s="407"/>
      <c r="D1115" s="407"/>
      <c r="E1115" s="407"/>
      <c r="F1115" s="407"/>
    </row>
    <row r="1116" spans="1:6">
      <c r="A1116" s="407"/>
      <c r="B1116" s="407"/>
      <c r="C1116" s="407"/>
      <c r="D1116" s="407"/>
      <c r="E1116" s="407"/>
      <c r="F1116" s="407"/>
    </row>
    <row r="1117" spans="1:6">
      <c r="A1117" s="407"/>
      <c r="B1117" s="407"/>
      <c r="C1117" s="407"/>
      <c r="D1117" s="407"/>
      <c r="E1117" s="407"/>
      <c r="F1117" s="407"/>
    </row>
    <row r="1118" spans="1:6">
      <c r="A1118" s="407"/>
      <c r="B1118" s="407"/>
      <c r="C1118" s="407"/>
      <c r="D1118" s="407"/>
      <c r="E1118" s="407"/>
      <c r="F1118" s="407"/>
    </row>
    <row r="1119" spans="1:6">
      <c r="A1119" s="392"/>
      <c r="B1119" s="392"/>
      <c r="C1119" s="407"/>
      <c r="D1119" s="407"/>
      <c r="E1119" s="407"/>
      <c r="F1119" s="407"/>
    </row>
    <row r="1120" spans="1:6">
      <c r="A1120" s="409"/>
      <c r="B1120" s="387"/>
      <c r="C1120" s="407"/>
      <c r="D1120" s="407"/>
      <c r="E1120" s="407"/>
      <c r="F1120" s="407"/>
    </row>
    <row r="1121" spans="1:6">
      <c r="A1121" s="409"/>
      <c r="B1121" s="387"/>
      <c r="C1121" s="388"/>
      <c r="D1121" s="407"/>
      <c r="E1121" s="407"/>
      <c r="F1121" s="407"/>
    </row>
    <row r="1122" spans="1:6">
      <c r="A1122" s="409"/>
      <c r="B1122" s="387"/>
      <c r="C1122" s="407"/>
      <c r="D1122" s="407"/>
      <c r="E1122" s="407"/>
      <c r="F1122" s="407"/>
    </row>
    <row r="1123" spans="1:6">
      <c r="A1123" s="409"/>
      <c r="B1123" s="387"/>
      <c r="C1123" s="407"/>
      <c r="D1123" s="407"/>
      <c r="E1123" s="407"/>
      <c r="F1123" s="407"/>
    </row>
    <row r="1124" spans="1:6">
      <c r="A1124" s="407"/>
      <c r="B1124" s="389"/>
      <c r="C1124" s="407"/>
      <c r="D1124" s="407"/>
      <c r="E1124" s="407"/>
      <c r="F1124" s="407"/>
    </row>
    <row r="1125" spans="1:6">
      <c r="A1125" s="407"/>
      <c r="B1125" s="407"/>
      <c r="C1125" s="407"/>
      <c r="D1125" s="407"/>
      <c r="E1125" s="407"/>
      <c r="F1125" s="407"/>
    </row>
    <row r="1126" spans="1:6">
      <c r="A1126" s="407"/>
      <c r="B1126" s="407"/>
      <c r="C1126" s="407"/>
      <c r="D1126" s="407"/>
      <c r="E1126" s="407"/>
      <c r="F1126" s="407"/>
    </row>
    <row r="1127" spans="1:6">
      <c r="A1127" s="407"/>
      <c r="B1127" s="407"/>
      <c r="C1127" s="407"/>
      <c r="D1127" s="407"/>
      <c r="E1127" s="407"/>
      <c r="F1127" s="407"/>
    </row>
    <row r="1128" spans="1:6">
      <c r="A1128" s="392"/>
      <c r="B1128" s="392"/>
      <c r="C1128" s="407"/>
      <c r="D1128" s="407"/>
      <c r="E1128" s="407"/>
      <c r="F1128" s="407"/>
    </row>
    <row r="1129" spans="1:6">
      <c r="A1129" s="409"/>
      <c r="B1129" s="387"/>
      <c r="C1129" s="407"/>
      <c r="D1129" s="407"/>
      <c r="E1129" s="407"/>
      <c r="F1129" s="407"/>
    </row>
    <row r="1130" spans="1:6">
      <c r="A1130" s="409"/>
      <c r="B1130" s="387"/>
      <c r="C1130" s="388"/>
      <c r="D1130" s="407"/>
      <c r="E1130" s="407"/>
      <c r="F1130" s="407"/>
    </row>
    <row r="1131" spans="1:6">
      <c r="A1131" s="409"/>
      <c r="B1131" s="387"/>
      <c r="C1131" s="407"/>
      <c r="D1131" s="407"/>
      <c r="E1131" s="407"/>
      <c r="F1131" s="407"/>
    </row>
    <row r="1132" spans="1:6">
      <c r="A1132" s="409"/>
      <c r="B1132" s="387"/>
      <c r="C1132" s="407"/>
      <c r="D1132" s="407"/>
      <c r="E1132" s="407"/>
      <c r="F1132" s="407"/>
    </row>
    <row r="1133" spans="1:6">
      <c r="A1133" s="407"/>
      <c r="B1133" s="389"/>
      <c r="C1133" s="407"/>
      <c r="D1133" s="407"/>
      <c r="E1133" s="407"/>
      <c r="F1133" s="407"/>
    </row>
    <row r="1134" spans="1:6">
      <c r="A1134" s="407"/>
      <c r="B1134" s="407"/>
      <c r="C1134" s="407"/>
      <c r="D1134" s="407"/>
      <c r="E1134" s="407"/>
      <c r="F1134" s="407"/>
    </row>
    <row r="1135" spans="1:6">
      <c r="A1135" s="407"/>
      <c r="B1135" s="407"/>
      <c r="C1135" s="388"/>
      <c r="D1135" s="407"/>
      <c r="E1135" s="407"/>
      <c r="F1135" s="407"/>
    </row>
    <row r="1136" spans="1:6">
      <c r="A1136" s="407"/>
      <c r="B1136" s="407"/>
      <c r="C1136" s="407"/>
      <c r="D1136" s="407"/>
      <c r="E1136" s="407"/>
      <c r="F1136" s="407"/>
    </row>
    <row r="1137" spans="1:6">
      <c r="A1137" s="392"/>
      <c r="B1137" s="392"/>
      <c r="C1137" s="407"/>
      <c r="D1137" s="407"/>
      <c r="E1137" s="407"/>
      <c r="F1137" s="407"/>
    </row>
    <row r="1138" spans="1:6">
      <c r="A1138" s="409"/>
      <c r="B1138" s="389"/>
      <c r="C1138" s="407"/>
      <c r="D1138" s="407"/>
      <c r="E1138" s="407"/>
      <c r="F1138" s="407"/>
    </row>
    <row r="1139" spans="1:6">
      <c r="A1139" s="407"/>
      <c r="B1139" s="407"/>
      <c r="C1139" s="387"/>
      <c r="D1139" s="387"/>
      <c r="E1139" s="407"/>
      <c r="F1139" s="407"/>
    </row>
    <row r="1140" spans="1:6">
      <c r="A1140" s="407"/>
      <c r="B1140" s="407"/>
      <c r="C1140" s="387"/>
      <c r="D1140" s="387"/>
      <c r="E1140" s="407"/>
      <c r="F1140" s="407"/>
    </row>
    <row r="1141" spans="1:6">
      <c r="A1141" s="407"/>
      <c r="B1141" s="407"/>
      <c r="C1141" s="387"/>
      <c r="D1141" s="387"/>
      <c r="E1141" s="407"/>
      <c r="F1141" s="407"/>
    </row>
    <row r="1142" spans="1:6">
      <c r="A1142" s="392"/>
      <c r="B1142" s="387"/>
      <c r="C1142" s="387"/>
      <c r="D1142" s="387"/>
      <c r="E1142" s="407"/>
      <c r="F1142" s="407"/>
    </row>
    <row r="1143" spans="1:6">
      <c r="A1143" s="409"/>
      <c r="B1143" s="387"/>
      <c r="C1143" s="387"/>
      <c r="D1143" s="387"/>
      <c r="E1143" s="407"/>
      <c r="F1143" s="407"/>
    </row>
    <row r="1144" spans="1:6">
      <c r="A1144" s="409"/>
      <c r="B1144" s="387"/>
      <c r="C1144" s="387"/>
      <c r="D1144" s="387"/>
      <c r="E1144" s="407"/>
      <c r="F1144" s="407"/>
    </row>
    <row r="1145" spans="1:6">
      <c r="A1145" s="409"/>
      <c r="B1145" s="387"/>
      <c r="C1145" s="407"/>
      <c r="D1145" s="389"/>
      <c r="E1145" s="388"/>
      <c r="F1145" s="407"/>
    </row>
    <row r="1146" spans="1:6">
      <c r="A1146" s="409"/>
      <c r="B1146" s="387"/>
      <c r="C1146" s="407"/>
      <c r="D1146" s="407"/>
      <c r="E1146" s="407"/>
      <c r="F1146" s="407"/>
    </row>
    <row r="1147" spans="1:6">
      <c r="A1147" s="409"/>
      <c r="B1147" s="387"/>
      <c r="C1147" s="410"/>
      <c r="D1147" s="410"/>
      <c r="E1147" s="410"/>
      <c r="F1147" s="410"/>
    </row>
    <row r="1148" spans="1:6">
      <c r="A1148" s="407"/>
      <c r="B1148" s="407"/>
      <c r="C1148" s="410"/>
      <c r="D1148" s="410"/>
      <c r="E1148" s="410"/>
      <c r="F1148" s="410"/>
    </row>
    <row r="1149" spans="1:6">
      <c r="A1149" s="407"/>
      <c r="B1149" s="407"/>
      <c r="C1149" s="408"/>
      <c r="D1149" s="408"/>
      <c r="E1149" s="408"/>
      <c r="F1149" s="408"/>
    </row>
    <row r="1150" spans="1:6">
      <c r="A1150" s="410"/>
      <c r="B1150" s="410"/>
      <c r="C1150" s="408"/>
      <c r="D1150" s="408"/>
      <c r="E1150" s="408"/>
      <c r="F1150" s="408"/>
    </row>
    <row r="1151" spans="1:6">
      <c r="A1151" s="410"/>
      <c r="B1151" s="410"/>
      <c r="C1151" s="408"/>
      <c r="D1151" s="408"/>
      <c r="E1151" s="408"/>
      <c r="F1151" s="408"/>
    </row>
    <row r="1152" spans="1:6">
      <c r="A1152" s="408"/>
      <c r="B1152" s="408"/>
      <c r="C1152" s="408"/>
      <c r="D1152" s="408"/>
      <c r="E1152" s="408"/>
      <c r="F1152" s="408"/>
    </row>
    <row r="1153" spans="1:6">
      <c r="A1153" s="392"/>
      <c r="B1153" s="392"/>
      <c r="C1153" s="408"/>
      <c r="D1153" s="408"/>
      <c r="E1153" s="408"/>
      <c r="F1153" s="408"/>
    </row>
    <row r="1154" spans="1:6">
      <c r="A1154" s="409"/>
      <c r="B1154" s="387"/>
      <c r="C1154" s="408"/>
      <c r="D1154" s="408"/>
      <c r="E1154" s="408"/>
      <c r="F1154" s="408"/>
    </row>
    <row r="1155" spans="1:6">
      <c r="A1155" s="409"/>
      <c r="B1155" s="387"/>
      <c r="C1155" s="408"/>
      <c r="D1155" s="408"/>
      <c r="E1155" s="408"/>
      <c r="F1155" s="408"/>
    </row>
    <row r="1156" spans="1:6">
      <c r="A1156" s="409"/>
      <c r="B1156" s="387"/>
      <c r="C1156" s="414"/>
      <c r="D1156" s="407"/>
      <c r="E1156" s="407"/>
      <c r="F1156" s="407"/>
    </row>
    <row r="1157" spans="1:6">
      <c r="A1157" s="409"/>
      <c r="B1157" s="387"/>
      <c r="C1157" s="407"/>
      <c r="D1157" s="407"/>
      <c r="E1157" s="407"/>
      <c r="F1157" s="407"/>
    </row>
    <row r="1158" spans="1:6">
      <c r="A1158" s="409"/>
      <c r="B1158" s="387"/>
      <c r="C1158" s="407"/>
      <c r="D1158" s="407"/>
      <c r="E1158" s="407"/>
      <c r="F1158" s="407"/>
    </row>
    <row r="1159" spans="1:6">
      <c r="A1159" s="407"/>
      <c r="B1159" s="415"/>
      <c r="C1159" s="407"/>
      <c r="D1159" s="407"/>
      <c r="E1159" s="407"/>
      <c r="F1159" s="407"/>
    </row>
    <row r="1160" spans="1:6">
      <c r="A1160" s="407"/>
      <c r="B1160" s="407"/>
      <c r="C1160" s="407"/>
      <c r="D1160" s="407"/>
      <c r="E1160" s="407"/>
      <c r="F1160" s="407"/>
    </row>
    <row r="1161" spans="1:6">
      <c r="A1161" s="407"/>
      <c r="B1161" s="407"/>
      <c r="C1161" s="407"/>
      <c r="D1161" s="407"/>
      <c r="E1161" s="407"/>
      <c r="F1161" s="407"/>
    </row>
    <row r="1162" spans="1:6">
      <c r="A1162" s="407"/>
      <c r="B1162" s="407"/>
      <c r="C1162" s="407"/>
      <c r="D1162" s="407"/>
      <c r="E1162" s="407"/>
      <c r="F1162" s="407"/>
    </row>
    <row r="1163" spans="1:6">
      <c r="A1163" s="392"/>
      <c r="B1163" s="387"/>
      <c r="C1163" s="407"/>
      <c r="D1163" s="407"/>
      <c r="E1163" s="407"/>
      <c r="F1163" s="407"/>
    </row>
    <row r="1164" spans="1:6">
      <c r="A1164" s="401"/>
      <c r="B1164" s="387"/>
      <c r="C1164" s="407"/>
      <c r="D1164" s="407"/>
      <c r="E1164" s="407"/>
      <c r="F1164" s="407"/>
    </row>
    <row r="1165" spans="1:6">
      <c r="A1165" s="401"/>
      <c r="B1165" s="387"/>
      <c r="C1165" s="407"/>
      <c r="D1165" s="407"/>
      <c r="E1165" s="407"/>
      <c r="F1165" s="407"/>
    </row>
    <row r="1166" spans="1:6">
      <c r="A1166" s="401"/>
      <c r="B1166" s="387"/>
      <c r="C1166" s="407"/>
      <c r="D1166" s="407"/>
      <c r="E1166" s="407"/>
      <c r="F1166" s="407"/>
    </row>
    <row r="1167" spans="1:6">
      <c r="A1167" s="401"/>
      <c r="B1167" s="387"/>
      <c r="C1167" s="407"/>
      <c r="D1167" s="407"/>
      <c r="E1167" s="407"/>
      <c r="F1167" s="407"/>
    </row>
    <row r="1168" spans="1:6">
      <c r="A1168" s="409"/>
      <c r="B1168" s="387"/>
      <c r="C1168" s="407"/>
      <c r="D1168" s="407"/>
      <c r="E1168" s="407"/>
      <c r="F1168" s="407"/>
    </row>
    <row r="1169" spans="1:6">
      <c r="A1169" s="409"/>
      <c r="B1169" s="387"/>
      <c r="C1169" s="414"/>
      <c r="D1169" s="407"/>
      <c r="E1169" s="407"/>
      <c r="F1169" s="407"/>
    </row>
    <row r="1170" spans="1:6">
      <c r="A1170" s="401"/>
      <c r="B1170" s="387"/>
      <c r="C1170" s="407"/>
      <c r="D1170" s="407"/>
      <c r="E1170" s="407"/>
      <c r="F1170" s="407"/>
    </row>
    <row r="1171" spans="1:6">
      <c r="A1171" s="401"/>
      <c r="B1171" s="387"/>
      <c r="C1171" s="407"/>
      <c r="D1171" s="407"/>
      <c r="E1171" s="407"/>
      <c r="F1171" s="407"/>
    </row>
    <row r="1172" spans="1:6">
      <c r="A1172" s="407"/>
      <c r="B1172" s="415"/>
      <c r="C1172" s="407"/>
      <c r="D1172" s="407"/>
      <c r="E1172" s="407"/>
      <c r="F1172" s="407"/>
    </row>
    <row r="1173" spans="1:6">
      <c r="A1173" s="407"/>
      <c r="B1173" s="407"/>
      <c r="C1173" s="407"/>
      <c r="D1173" s="407"/>
      <c r="E1173" s="407"/>
      <c r="F1173" s="407"/>
    </row>
    <row r="1174" spans="1:6">
      <c r="A1174" s="407"/>
      <c r="B1174" s="407"/>
      <c r="C1174" s="407"/>
      <c r="D1174" s="407"/>
      <c r="E1174" s="407"/>
      <c r="F1174" s="407"/>
    </row>
    <row r="1175" spans="1:6">
      <c r="A1175" s="407"/>
      <c r="B1175" s="407"/>
      <c r="C1175" s="407"/>
      <c r="D1175" s="407"/>
      <c r="E1175" s="407"/>
      <c r="F1175" s="407"/>
    </row>
    <row r="1176" spans="1:6">
      <c r="A1176" s="392"/>
      <c r="B1176" s="387"/>
      <c r="C1176" s="407"/>
      <c r="D1176" s="407"/>
      <c r="E1176" s="407"/>
      <c r="F1176" s="407"/>
    </row>
    <row r="1177" spans="1:6">
      <c r="A1177" s="401"/>
      <c r="B1177" s="387"/>
      <c r="C1177" s="407"/>
      <c r="D1177" s="407"/>
      <c r="E1177" s="407"/>
      <c r="F1177" s="407"/>
    </row>
    <row r="1178" spans="1:6">
      <c r="A1178" s="401"/>
      <c r="B1178" s="387"/>
      <c r="C1178" s="407"/>
      <c r="D1178" s="407"/>
      <c r="E1178" s="407"/>
      <c r="F1178" s="407"/>
    </row>
    <row r="1179" spans="1:6">
      <c r="A1179" s="401"/>
      <c r="B1179" s="387"/>
      <c r="C1179" s="407"/>
      <c r="D1179" s="407"/>
      <c r="E1179" s="407"/>
      <c r="F1179" s="407"/>
    </row>
    <row r="1180" spans="1:6">
      <c r="A1180" s="401"/>
      <c r="B1180" s="387"/>
      <c r="C1180" s="407"/>
      <c r="D1180" s="407"/>
      <c r="E1180" s="407"/>
      <c r="F1180" s="407"/>
    </row>
    <row r="1181" spans="1:6">
      <c r="A1181" s="409"/>
      <c r="B1181" s="387"/>
      <c r="C1181" s="407"/>
      <c r="D1181" s="407"/>
      <c r="E1181" s="407"/>
      <c r="F1181" s="407"/>
    </row>
    <row r="1182" spans="1:6">
      <c r="A1182" s="409"/>
      <c r="B1182" s="387"/>
      <c r="C1182" s="414"/>
      <c r="D1182" s="407"/>
      <c r="E1182" s="407"/>
      <c r="F1182" s="407"/>
    </row>
    <row r="1183" spans="1:6">
      <c r="A1183" s="401"/>
      <c r="B1183" s="387"/>
      <c r="C1183" s="407"/>
      <c r="D1183" s="407"/>
      <c r="E1183" s="407"/>
      <c r="F1183" s="407"/>
    </row>
    <row r="1184" spans="1:6">
      <c r="A1184" s="401"/>
      <c r="B1184" s="387"/>
      <c r="C1184" s="407"/>
      <c r="D1184" s="407"/>
      <c r="E1184" s="407"/>
      <c r="F1184" s="407"/>
    </row>
    <row r="1185" spans="1:6">
      <c r="A1185" s="407"/>
      <c r="B1185" s="415"/>
      <c r="C1185" s="407"/>
      <c r="D1185" s="407"/>
      <c r="E1185" s="407"/>
      <c r="F1185" s="407"/>
    </row>
    <row r="1186" spans="1:6">
      <c r="A1186" s="407"/>
      <c r="B1186" s="407"/>
      <c r="C1186" s="407"/>
      <c r="D1186" s="407"/>
      <c r="E1186" s="407"/>
      <c r="F1186" s="407"/>
    </row>
    <row r="1187" spans="1:6">
      <c r="A1187" s="407"/>
      <c r="B1187" s="407"/>
      <c r="C1187" s="407"/>
      <c r="D1187" s="407"/>
      <c r="E1187" s="407"/>
      <c r="F1187" s="407"/>
    </row>
    <row r="1188" spans="1:6">
      <c r="A1188" s="407"/>
      <c r="B1188" s="407"/>
      <c r="C1188" s="407"/>
      <c r="D1188" s="407"/>
      <c r="E1188" s="407"/>
      <c r="F1188" s="407"/>
    </row>
    <row r="1189" spans="1:6">
      <c r="A1189" s="392"/>
      <c r="B1189" s="392"/>
      <c r="C1189" s="407"/>
      <c r="D1189" s="407"/>
      <c r="E1189" s="407"/>
      <c r="F1189" s="407"/>
    </row>
    <row r="1190" spans="1:6">
      <c r="A1190" s="409"/>
      <c r="B1190" s="387"/>
      <c r="C1190" s="407"/>
      <c r="D1190" s="407"/>
      <c r="E1190" s="407"/>
      <c r="F1190" s="407"/>
    </row>
    <row r="1191" spans="1:6">
      <c r="A1191" s="409"/>
      <c r="B1191" s="387"/>
      <c r="C1191" s="414"/>
      <c r="D1191" s="407"/>
      <c r="E1191" s="407"/>
      <c r="F1191" s="407"/>
    </row>
    <row r="1192" spans="1:6">
      <c r="A1192" s="409"/>
      <c r="B1192" s="387"/>
      <c r="C1192" s="407"/>
      <c r="D1192" s="407"/>
      <c r="E1192" s="407"/>
      <c r="F1192" s="407"/>
    </row>
    <row r="1193" spans="1:6">
      <c r="A1193" s="409"/>
      <c r="B1193" s="387"/>
      <c r="C1193" s="407"/>
      <c r="D1193" s="407"/>
      <c r="E1193" s="407"/>
      <c r="F1193" s="407"/>
    </row>
    <row r="1194" spans="1:6">
      <c r="A1194" s="407"/>
      <c r="B1194" s="415"/>
      <c r="C1194" s="407"/>
      <c r="D1194" s="407"/>
      <c r="E1194" s="407"/>
      <c r="F1194" s="407"/>
    </row>
    <row r="1195" spans="1:6">
      <c r="A1195" s="407"/>
      <c r="B1195" s="407"/>
      <c r="C1195" s="407"/>
      <c r="D1195" s="407"/>
      <c r="E1195" s="407"/>
      <c r="F1195" s="407"/>
    </row>
    <row r="1196" spans="1:6">
      <c r="A1196" s="407"/>
      <c r="B1196" s="407"/>
      <c r="C1196" s="407"/>
      <c r="D1196" s="407"/>
      <c r="E1196" s="407"/>
      <c r="F1196" s="407"/>
    </row>
    <row r="1197" spans="1:6">
      <c r="A1197" s="407"/>
      <c r="B1197" s="407"/>
      <c r="C1197" s="414"/>
      <c r="D1197" s="407"/>
      <c r="E1197" s="407"/>
      <c r="F1197" s="407"/>
    </row>
    <row r="1198" spans="1:6">
      <c r="A1198" s="392"/>
      <c r="B1198" s="392"/>
      <c r="C1198" s="407"/>
      <c r="D1198" s="407"/>
      <c r="E1198" s="407"/>
      <c r="F1198" s="407"/>
    </row>
    <row r="1199" spans="1:6">
      <c r="A1199" s="409"/>
      <c r="B1199" s="387"/>
      <c r="C1199" s="407"/>
      <c r="D1199" s="407"/>
      <c r="E1199" s="407"/>
      <c r="F1199" s="407"/>
    </row>
    <row r="1200" spans="1:6">
      <c r="A1200" s="409"/>
      <c r="B1200" s="415"/>
      <c r="C1200" s="410"/>
      <c r="D1200" s="410"/>
      <c r="E1200" s="410"/>
      <c r="F1200" s="407"/>
    </row>
    <row r="1201" spans="1:6">
      <c r="A1201" s="407"/>
      <c r="B1201" s="407"/>
      <c r="C1201" s="410"/>
      <c r="D1201" s="410"/>
      <c r="E1201" s="410"/>
      <c r="F1201" s="407"/>
    </row>
    <row r="1202" spans="1:6">
      <c r="A1202" s="407"/>
      <c r="B1202" s="407"/>
      <c r="C1202" s="408"/>
      <c r="D1202" s="408"/>
      <c r="E1202" s="408"/>
      <c r="F1202" s="408"/>
    </row>
    <row r="1203" spans="1:6">
      <c r="A1203" s="410"/>
      <c r="B1203" s="410"/>
      <c r="C1203" s="392"/>
      <c r="D1203" s="392"/>
      <c r="E1203" s="416"/>
      <c r="F1203" s="416"/>
    </row>
    <row r="1204" spans="1:6">
      <c r="A1204" s="410"/>
      <c r="B1204" s="410"/>
      <c r="C1204" s="387"/>
      <c r="D1204" s="387"/>
      <c r="E1204" s="416"/>
      <c r="F1204" s="416"/>
    </row>
    <row r="1205" spans="1:6">
      <c r="A1205" s="408"/>
      <c r="B1205" s="408"/>
      <c r="C1205" s="387"/>
      <c r="D1205" s="387"/>
      <c r="E1205" s="416"/>
      <c r="F1205" s="416"/>
    </row>
    <row r="1206" spans="1:6">
      <c r="A1206" s="392"/>
      <c r="B1206" s="392"/>
      <c r="C1206" s="387"/>
      <c r="D1206" s="387"/>
      <c r="E1206" s="416"/>
      <c r="F1206" s="416"/>
    </row>
    <row r="1207" spans="1:6">
      <c r="A1207" s="392"/>
      <c r="B1207" s="387"/>
      <c r="C1207" s="387"/>
      <c r="D1207" s="387"/>
      <c r="E1207" s="416"/>
      <c r="F1207" s="416"/>
    </row>
    <row r="1208" spans="1:6">
      <c r="A1208" s="392"/>
      <c r="B1208" s="387"/>
      <c r="C1208" s="387"/>
      <c r="D1208" s="387"/>
      <c r="E1208" s="416"/>
      <c r="F1208" s="416"/>
    </row>
    <row r="1209" spans="1:6">
      <c r="A1209" s="392"/>
      <c r="B1209" s="387"/>
      <c r="C1209" s="387"/>
      <c r="D1209" s="387"/>
      <c r="E1209" s="416"/>
      <c r="F1209" s="416"/>
    </row>
    <row r="1210" spans="1:6">
      <c r="A1210" s="392"/>
      <c r="B1210" s="387"/>
      <c r="C1210" s="416"/>
      <c r="D1210" s="415"/>
      <c r="E1210" s="414"/>
      <c r="F1210" s="416"/>
    </row>
    <row r="1211" spans="1:6">
      <c r="A1211" s="392"/>
      <c r="B1211" s="387"/>
      <c r="C1211" s="416"/>
      <c r="D1211" s="416"/>
      <c r="E1211" s="416"/>
      <c r="F1211" s="416"/>
    </row>
    <row r="1212" spans="1:6">
      <c r="A1212" s="392"/>
      <c r="B1212" s="387"/>
      <c r="C1212" s="410"/>
      <c r="D1212" s="410"/>
      <c r="E1212" s="410"/>
      <c r="F1212" s="407"/>
    </row>
    <row r="1213" spans="1:6">
      <c r="A1213" s="392"/>
      <c r="B1213" s="392"/>
      <c r="C1213" s="410"/>
      <c r="D1213" s="410"/>
      <c r="E1213" s="410"/>
      <c r="F1213" s="407"/>
    </row>
    <row r="1214" spans="1:6">
      <c r="A1214" s="392"/>
      <c r="B1214" s="392"/>
      <c r="C1214" s="407"/>
      <c r="D1214" s="407"/>
      <c r="E1214" s="407"/>
      <c r="F1214" s="407"/>
    </row>
    <row r="1215" spans="1:6">
      <c r="A1215" s="410"/>
      <c r="B1215" s="410"/>
      <c r="C1215" s="392"/>
      <c r="D1215" s="392"/>
      <c r="E1215" s="408"/>
      <c r="F1215" s="408"/>
    </row>
    <row r="1216" spans="1:6">
      <c r="A1216" s="410"/>
      <c r="B1216" s="410"/>
      <c r="C1216" s="387"/>
      <c r="D1216" s="387"/>
      <c r="E1216" s="408"/>
      <c r="F1216" s="408"/>
    </row>
    <row r="1217" spans="1:6">
      <c r="A1217" s="407"/>
      <c r="B1217" s="407"/>
      <c r="C1217" s="387"/>
      <c r="D1217" s="387"/>
      <c r="E1217" s="408"/>
      <c r="F1217" s="408"/>
    </row>
    <row r="1218" spans="1:6">
      <c r="A1218" s="392"/>
      <c r="B1218" s="392"/>
      <c r="C1218" s="387"/>
      <c r="D1218" s="387"/>
      <c r="E1218" s="408"/>
      <c r="F1218" s="408"/>
    </row>
    <row r="1219" spans="1:6">
      <c r="A1219" s="409"/>
      <c r="B1219" s="387"/>
      <c r="C1219" s="387"/>
      <c r="D1219" s="387"/>
      <c r="E1219" s="408"/>
      <c r="F1219" s="408"/>
    </row>
    <row r="1220" spans="1:6">
      <c r="A1220" s="409"/>
      <c r="B1220" s="387"/>
      <c r="C1220" s="388"/>
      <c r="D1220" s="415"/>
      <c r="E1220" s="414"/>
      <c r="F1220" s="408"/>
    </row>
    <row r="1221" spans="1:6">
      <c r="A1221" s="409"/>
      <c r="B1221" s="387"/>
      <c r="C1221" s="408"/>
      <c r="D1221" s="408"/>
      <c r="E1221" s="408"/>
      <c r="F1221" s="408"/>
    </row>
    <row r="1222" spans="1:6">
      <c r="A1222" s="409"/>
      <c r="B1222" s="387"/>
      <c r="C1222" s="408"/>
      <c r="D1222" s="408"/>
      <c r="E1222" s="408"/>
      <c r="F1222" s="408"/>
    </row>
    <row r="1223" spans="1:6">
      <c r="A1223" s="408"/>
      <c r="B1223" s="389"/>
      <c r="C1223" s="408"/>
      <c r="D1223" s="408"/>
      <c r="E1223" s="408"/>
      <c r="F1223" s="408"/>
    </row>
    <row r="1224" spans="1:6">
      <c r="A1224" s="408"/>
      <c r="B1224" s="408"/>
      <c r="C1224" s="408"/>
      <c r="D1224" s="408"/>
      <c r="E1224" s="408"/>
      <c r="F1224" s="408"/>
    </row>
    <row r="1225" spans="1:6">
      <c r="A1225" s="407"/>
      <c r="B1225" s="407"/>
      <c r="C1225" s="415"/>
      <c r="D1225" s="414"/>
      <c r="E1225" s="408"/>
      <c r="F1225" s="408"/>
    </row>
    <row r="1226" spans="1:6">
      <c r="A1226" s="407"/>
      <c r="B1226" s="407"/>
      <c r="C1226" s="408"/>
      <c r="D1226" s="408"/>
      <c r="E1226" s="408"/>
      <c r="F1226" s="408"/>
    </row>
    <row r="1227" spans="1:6">
      <c r="A1227" s="407"/>
      <c r="B1227" s="407"/>
      <c r="C1227" s="408"/>
      <c r="D1227" s="408"/>
      <c r="E1227" s="408"/>
      <c r="F1227" s="408"/>
    </row>
    <row r="1228" spans="1:6">
      <c r="A1228" s="392"/>
      <c r="B1228" s="392"/>
      <c r="C1228" s="408"/>
      <c r="D1228" s="408"/>
      <c r="E1228" s="408"/>
      <c r="F1228" s="408"/>
    </row>
    <row r="1229" spans="1:6">
      <c r="A1229" s="407"/>
      <c r="B1229" s="407"/>
      <c r="C1229" s="408"/>
      <c r="D1229" s="408"/>
      <c r="E1229" s="408"/>
      <c r="F1229" s="408"/>
    </row>
    <row r="1230" spans="1:6">
      <c r="A1230" s="407"/>
      <c r="B1230" s="407"/>
      <c r="C1230" s="415"/>
      <c r="D1230" s="414"/>
      <c r="E1230" s="408"/>
      <c r="F1230" s="408"/>
    </row>
    <row r="1231" spans="1:6">
      <c r="A1231" s="407"/>
      <c r="B1231" s="407"/>
      <c r="C1231" s="408"/>
      <c r="D1231" s="408"/>
      <c r="E1231" s="408"/>
      <c r="F1231" s="408"/>
    </row>
    <row r="1232" spans="1:6">
      <c r="A1232" s="407"/>
      <c r="B1232" s="407"/>
      <c r="C1232" s="408"/>
      <c r="D1232" s="408"/>
      <c r="E1232" s="408"/>
      <c r="F1232" s="408"/>
    </row>
    <row r="1233" spans="1:12">
      <c r="A1233" s="392"/>
      <c r="B1233" s="392"/>
      <c r="C1233" s="417"/>
      <c r="D1233" s="417"/>
      <c r="E1233" s="417"/>
      <c r="F1233" s="418"/>
      <c r="G1233" s="361"/>
      <c r="H1233" s="361"/>
      <c r="I1233" s="361"/>
      <c r="J1233" s="361"/>
      <c r="K1233" s="361"/>
      <c r="L1233" s="361"/>
    </row>
    <row r="1234" spans="1:12">
      <c r="A1234" s="408"/>
      <c r="B1234" s="408"/>
      <c r="C1234" s="408"/>
      <c r="D1234" s="408"/>
      <c r="E1234" s="408"/>
      <c r="F1234" s="408"/>
    </row>
    <row r="1235" spans="1:12">
      <c r="A1235" s="407"/>
      <c r="B1235" s="407"/>
      <c r="C1235" s="408"/>
      <c r="D1235" s="408"/>
      <c r="E1235" s="408"/>
      <c r="F1235" s="408"/>
    </row>
    <row r="1236" spans="1:12">
      <c r="A1236" s="417"/>
      <c r="B1236" s="417"/>
      <c r="C1236" s="408"/>
      <c r="D1236" s="408"/>
      <c r="E1236" s="408"/>
      <c r="F1236" s="408"/>
    </row>
    <row r="1237" spans="1:12">
      <c r="A1237" s="408"/>
      <c r="B1237" s="408"/>
      <c r="C1237" s="408"/>
      <c r="D1237" s="408"/>
      <c r="E1237" s="408"/>
      <c r="F1237" s="408"/>
    </row>
    <row r="1238" spans="1:12">
      <c r="A1238" s="392"/>
      <c r="B1238" s="392"/>
      <c r="C1238" s="408"/>
      <c r="D1238" s="408"/>
      <c r="E1238" s="408"/>
      <c r="F1238" s="408"/>
    </row>
    <row r="1239" spans="1:12">
      <c r="A1239" s="392"/>
      <c r="B1239" s="387"/>
      <c r="C1239" s="414"/>
      <c r="D1239" s="408"/>
      <c r="E1239" s="408"/>
      <c r="F1239" s="408"/>
    </row>
    <row r="1240" spans="1:12">
      <c r="A1240" s="409"/>
      <c r="B1240" s="387"/>
      <c r="C1240" s="388"/>
      <c r="D1240" s="408"/>
      <c r="E1240" s="408"/>
      <c r="F1240" s="408"/>
    </row>
    <row r="1241" spans="1:12">
      <c r="A1241" s="409"/>
      <c r="B1241" s="387"/>
      <c r="C1241" s="407"/>
      <c r="D1241" s="407"/>
      <c r="E1241" s="407"/>
      <c r="F1241" s="407"/>
    </row>
    <row r="1242" spans="1:12">
      <c r="A1242" s="411"/>
      <c r="B1242" s="415"/>
      <c r="C1242" s="408"/>
      <c r="D1242" s="408"/>
      <c r="E1242" s="408"/>
      <c r="F1242" s="408"/>
    </row>
    <row r="1243" spans="1:12">
      <c r="A1243" s="411"/>
      <c r="B1243" s="389"/>
      <c r="C1243" s="415"/>
      <c r="D1243" s="414"/>
      <c r="E1243" s="408"/>
      <c r="F1243" s="408"/>
    </row>
    <row r="1244" spans="1:12">
      <c r="A1244" s="407"/>
      <c r="B1244" s="407"/>
      <c r="C1244" s="408"/>
      <c r="D1244" s="408"/>
      <c r="E1244" s="408"/>
      <c r="F1244" s="408"/>
    </row>
    <row r="1245" spans="1:12">
      <c r="A1245" s="408"/>
      <c r="B1245" s="408"/>
      <c r="C1245" s="417"/>
      <c r="D1245" s="408"/>
      <c r="E1245" s="408"/>
      <c r="F1245" s="408"/>
    </row>
    <row r="1246" spans="1:12">
      <c r="A1246" s="392"/>
      <c r="B1246" s="392"/>
      <c r="C1246" s="408"/>
      <c r="D1246" s="408"/>
      <c r="E1246" s="408"/>
      <c r="F1246" s="408"/>
    </row>
    <row r="1247" spans="1:12">
      <c r="A1247" s="392"/>
      <c r="B1247" s="387"/>
      <c r="C1247" s="408"/>
      <c r="D1247" s="408"/>
      <c r="E1247" s="408"/>
      <c r="F1247" s="408"/>
    </row>
    <row r="1248" spans="1:12">
      <c r="A1248" s="417"/>
      <c r="B1248" s="417"/>
      <c r="C1248" s="408"/>
      <c r="D1248" s="408"/>
      <c r="E1248" s="408"/>
      <c r="F1248" s="408"/>
    </row>
    <row r="1249" spans="1:6">
      <c r="A1249" s="408"/>
      <c r="B1249" s="408"/>
      <c r="C1249" s="408"/>
      <c r="D1249" s="408"/>
      <c r="E1249" s="408"/>
      <c r="F1249" s="408"/>
    </row>
    <row r="1250" spans="1:6">
      <c r="A1250" s="392"/>
      <c r="B1250" s="392"/>
      <c r="C1250" s="414"/>
      <c r="D1250" s="408"/>
      <c r="E1250" s="408"/>
      <c r="F1250" s="408"/>
    </row>
    <row r="1251" spans="1:6">
      <c r="A1251" s="392"/>
      <c r="B1251" s="387"/>
      <c r="C1251" s="408"/>
      <c r="D1251" s="408"/>
      <c r="E1251" s="408"/>
      <c r="F1251" s="408"/>
    </row>
    <row r="1252" spans="1:6">
      <c r="A1252" s="392"/>
      <c r="B1252" s="387"/>
      <c r="C1252" s="407"/>
      <c r="D1252" s="407"/>
      <c r="E1252" s="408"/>
      <c r="F1252" s="408"/>
    </row>
    <row r="1253" spans="1:6">
      <c r="A1253" s="411"/>
      <c r="B1253" s="415"/>
      <c r="C1253" s="408"/>
      <c r="D1253" s="408"/>
      <c r="E1253" s="408"/>
      <c r="F1253" s="408"/>
    </row>
    <row r="1254" spans="1:6">
      <c r="A1254" s="409"/>
      <c r="B1254" s="387"/>
      <c r="C1254" s="415"/>
      <c r="D1254" s="414"/>
      <c r="E1254" s="408"/>
      <c r="F1254" s="408"/>
    </row>
    <row r="1255" spans="1:6">
      <c r="A1255" s="407"/>
      <c r="B1255" s="407"/>
      <c r="C1255" s="408"/>
      <c r="D1255" s="408"/>
      <c r="E1255" s="408"/>
      <c r="F1255" s="408"/>
    </row>
    <row r="1256" spans="1:6">
      <c r="A1256" s="408"/>
      <c r="B1256" s="408"/>
      <c r="C1256" s="407"/>
      <c r="D1256" s="407"/>
      <c r="E1256" s="407"/>
      <c r="F1256" s="407"/>
    </row>
    <row r="1257" spans="1:6">
      <c r="A1257" s="392"/>
      <c r="B1257" s="392"/>
      <c r="C1257" s="408"/>
      <c r="D1257" s="408"/>
      <c r="E1257" s="408"/>
      <c r="F1257" s="408"/>
    </row>
    <row r="1258" spans="1:6">
      <c r="A1258" s="408"/>
      <c r="B1258" s="408"/>
      <c r="C1258" s="408"/>
      <c r="D1258" s="408"/>
      <c r="E1258" s="408"/>
      <c r="F1258" s="408"/>
    </row>
    <row r="1259" spans="1:6">
      <c r="A1259" s="407"/>
      <c r="B1259" s="407"/>
      <c r="C1259" s="408"/>
      <c r="D1259" s="408"/>
      <c r="E1259" s="408"/>
      <c r="F1259" s="408"/>
    </row>
    <row r="1260" spans="1:6">
      <c r="A1260" s="408"/>
      <c r="B1260" s="408"/>
      <c r="C1260" s="408"/>
      <c r="D1260" s="408"/>
      <c r="E1260" s="408"/>
      <c r="F1260" s="408"/>
    </row>
    <row r="1261" spans="1:6">
      <c r="A1261" s="392"/>
      <c r="B1261" s="392"/>
      <c r="C1261" s="408"/>
      <c r="D1261" s="408"/>
      <c r="E1261" s="408"/>
      <c r="F1261" s="408"/>
    </row>
    <row r="1262" spans="1:6">
      <c r="A1262" s="392"/>
      <c r="B1262" s="387"/>
      <c r="C1262" s="414"/>
      <c r="D1262" s="408"/>
      <c r="E1262" s="408"/>
      <c r="F1262" s="408"/>
    </row>
    <row r="1263" spans="1:6">
      <c r="A1263" s="392"/>
      <c r="B1263" s="387"/>
      <c r="C1263" s="408"/>
      <c r="D1263" s="408"/>
      <c r="E1263" s="408"/>
      <c r="F1263" s="408"/>
    </row>
    <row r="1264" spans="1:6">
      <c r="A1264" s="392"/>
      <c r="B1264" s="387"/>
      <c r="C1264" s="407"/>
      <c r="D1264" s="407"/>
      <c r="E1264" s="407"/>
      <c r="F1264" s="408"/>
    </row>
    <row r="1265" spans="1:6">
      <c r="A1265" s="411"/>
      <c r="B1265" s="415"/>
      <c r="C1265" s="408"/>
      <c r="D1265" s="408"/>
      <c r="E1265" s="408"/>
      <c r="F1265" s="408"/>
    </row>
    <row r="1266" spans="1:6">
      <c r="A1266" s="409"/>
      <c r="B1266" s="387"/>
      <c r="C1266" s="415"/>
      <c r="D1266" s="414"/>
      <c r="E1266" s="408"/>
      <c r="F1266" s="408"/>
    </row>
    <row r="1267" spans="1:6">
      <c r="A1267" s="407"/>
      <c r="B1267" s="407"/>
      <c r="C1267" s="408"/>
      <c r="D1267" s="408"/>
      <c r="E1267" s="408"/>
      <c r="F1267" s="408"/>
    </row>
    <row r="1268" spans="1:6">
      <c r="A1268" s="409"/>
      <c r="B1268" s="395"/>
      <c r="C1268" s="407"/>
      <c r="D1268" s="407"/>
      <c r="E1268" s="407"/>
      <c r="F1268" s="407"/>
    </row>
    <row r="1269" spans="1:6">
      <c r="A1269" s="392"/>
      <c r="B1269" s="392"/>
      <c r="C1269" s="388"/>
      <c r="D1269" s="408"/>
      <c r="E1269" s="408"/>
      <c r="F1269" s="408"/>
    </row>
    <row r="1270" spans="1:6">
      <c r="A1270" s="409"/>
      <c r="B1270" s="387"/>
      <c r="C1270" s="388"/>
      <c r="D1270" s="408"/>
      <c r="E1270" s="408"/>
      <c r="F1270" s="408"/>
    </row>
    <row r="1271" spans="1:6">
      <c r="A1271" s="407"/>
      <c r="B1271" s="407"/>
      <c r="C1271" s="388"/>
      <c r="D1271" s="408"/>
      <c r="E1271" s="408"/>
      <c r="F1271" s="408"/>
    </row>
    <row r="1272" spans="1:6">
      <c r="A1272" s="408"/>
      <c r="B1272" s="389"/>
      <c r="C1272" s="388"/>
      <c r="D1272" s="408"/>
      <c r="E1272" s="408"/>
      <c r="F1272" s="408"/>
    </row>
    <row r="1273" spans="1:6">
      <c r="A1273" s="392"/>
      <c r="B1273" s="392"/>
      <c r="C1273" s="388"/>
      <c r="D1273" s="408"/>
      <c r="E1273" s="408"/>
      <c r="F1273" s="408"/>
    </row>
    <row r="1274" spans="1:6">
      <c r="A1274" s="392"/>
      <c r="B1274" s="387"/>
      <c r="C1274" s="388"/>
      <c r="D1274" s="408"/>
      <c r="E1274" s="408"/>
      <c r="F1274" s="408"/>
    </row>
    <row r="1275" spans="1:6">
      <c r="A1275" s="392"/>
      <c r="B1275" s="387"/>
      <c r="C1275" s="388"/>
      <c r="D1275" s="408"/>
      <c r="E1275" s="408"/>
      <c r="F1275" s="408"/>
    </row>
    <row r="1276" spans="1:6">
      <c r="A1276" s="392"/>
      <c r="B1276" s="387"/>
      <c r="C1276" s="388"/>
      <c r="D1276" s="408"/>
      <c r="E1276" s="408"/>
      <c r="F1276" s="408"/>
    </row>
    <row r="1277" spans="1:6">
      <c r="A1277" s="392"/>
      <c r="B1277" s="387"/>
      <c r="C1277" s="407"/>
      <c r="D1277" s="407"/>
      <c r="E1277" s="407"/>
      <c r="F1277" s="407"/>
    </row>
    <row r="1278" spans="1:6">
      <c r="A1278" s="409"/>
      <c r="B1278" s="387"/>
      <c r="C1278" s="388"/>
      <c r="D1278" s="408"/>
      <c r="E1278" s="408"/>
      <c r="F1278" s="408"/>
    </row>
    <row r="1279" spans="1:6">
      <c r="A1279" s="409"/>
      <c r="B1279" s="387"/>
      <c r="C1279" s="414"/>
      <c r="D1279" s="408"/>
      <c r="E1279" s="408"/>
      <c r="F1279" s="408"/>
    </row>
  </sheetData>
  <mergeCells count="186">
    <mergeCell ref="A83:G83"/>
    <mergeCell ref="D78:D82"/>
    <mergeCell ref="M78:M82"/>
    <mergeCell ref="N78:N82"/>
    <mergeCell ref="A78:A82"/>
    <mergeCell ref="C78:C82"/>
    <mergeCell ref="H78:H82"/>
    <mergeCell ref="I78:I82"/>
    <mergeCell ref="J78:J82"/>
    <mergeCell ref="K78:K82"/>
    <mergeCell ref="L78:L82"/>
    <mergeCell ref="N74:N75"/>
    <mergeCell ref="M71:M73"/>
    <mergeCell ref="N71:N73"/>
    <mergeCell ref="A74:A75"/>
    <mergeCell ref="C74:C75"/>
    <mergeCell ref="D74:D75"/>
    <mergeCell ref="H74:H75"/>
    <mergeCell ref="I74:I75"/>
    <mergeCell ref="J74:J75"/>
    <mergeCell ref="K74:K75"/>
    <mergeCell ref="L74:L75"/>
    <mergeCell ref="A71:A73"/>
    <mergeCell ref="C71:C73"/>
    <mergeCell ref="D71:D73"/>
    <mergeCell ref="H71:H73"/>
    <mergeCell ref="I71:I73"/>
    <mergeCell ref="J71:J73"/>
    <mergeCell ref="K71:K73"/>
    <mergeCell ref="L71:L73"/>
    <mergeCell ref="M74:M75"/>
    <mergeCell ref="N63:N66"/>
    <mergeCell ref="A67:A70"/>
    <mergeCell ref="C67:C70"/>
    <mergeCell ref="D67:D70"/>
    <mergeCell ref="H67:H70"/>
    <mergeCell ref="I67:I70"/>
    <mergeCell ref="J67:J70"/>
    <mergeCell ref="K67:K70"/>
    <mergeCell ref="L67:L70"/>
    <mergeCell ref="M67:M70"/>
    <mergeCell ref="N67:N70"/>
    <mergeCell ref="A63:A66"/>
    <mergeCell ref="C63:C66"/>
    <mergeCell ref="D63:D66"/>
    <mergeCell ref="H63:H66"/>
    <mergeCell ref="I63:I66"/>
    <mergeCell ref="J63:J66"/>
    <mergeCell ref="K63:K66"/>
    <mergeCell ref="L63:L66"/>
    <mergeCell ref="M63:M66"/>
    <mergeCell ref="N55:N58"/>
    <mergeCell ref="A59:A62"/>
    <mergeCell ref="C59:C62"/>
    <mergeCell ref="D59:D62"/>
    <mergeCell ref="H59:H62"/>
    <mergeCell ref="I59:I62"/>
    <mergeCell ref="J59:J62"/>
    <mergeCell ref="L55:L58"/>
    <mergeCell ref="A55:A58"/>
    <mergeCell ref="C55:C58"/>
    <mergeCell ref="D55:D58"/>
    <mergeCell ref="M55:M58"/>
    <mergeCell ref="M59:M62"/>
    <mergeCell ref="N59:N62"/>
    <mergeCell ref="K55:K58"/>
    <mergeCell ref="N47:N48"/>
    <mergeCell ref="N8:N11"/>
    <mergeCell ref="N12:N15"/>
    <mergeCell ref="N16:N19"/>
    <mergeCell ref="N20:N23"/>
    <mergeCell ref="N24:N27"/>
    <mergeCell ref="N28:N31"/>
    <mergeCell ref="A53:D53"/>
    <mergeCell ref="F54:G54"/>
    <mergeCell ref="A43:A46"/>
    <mergeCell ref="C43:C46"/>
    <mergeCell ref="D43:D46"/>
    <mergeCell ref="H43:H46"/>
    <mergeCell ref="I43:I46"/>
    <mergeCell ref="J43:J46"/>
    <mergeCell ref="K43:K46"/>
    <mergeCell ref="L43:L46"/>
    <mergeCell ref="N32:N34"/>
    <mergeCell ref="N35:N38"/>
    <mergeCell ref="N39:N42"/>
    <mergeCell ref="N43:N46"/>
    <mergeCell ref="K35:K38"/>
    <mergeCell ref="L35:L38"/>
    <mergeCell ref="M35:M38"/>
    <mergeCell ref="L20:L23"/>
    <mergeCell ref="M20:M23"/>
    <mergeCell ref="A24:A27"/>
    <mergeCell ref="C24:C27"/>
    <mergeCell ref="D24:D27"/>
    <mergeCell ref="H24:H27"/>
    <mergeCell ref="I24:I27"/>
    <mergeCell ref="J24:J27"/>
    <mergeCell ref="K24:K27"/>
    <mergeCell ref="L24:L27"/>
    <mergeCell ref="A20:A23"/>
    <mergeCell ref="C20:C23"/>
    <mergeCell ref="D20:D23"/>
    <mergeCell ref="H20:H23"/>
    <mergeCell ref="I20:I23"/>
    <mergeCell ref="J20:J23"/>
    <mergeCell ref="K20:K23"/>
    <mergeCell ref="K39:K42"/>
    <mergeCell ref="L39:L42"/>
    <mergeCell ref="M39:M42"/>
    <mergeCell ref="K28:K31"/>
    <mergeCell ref="L28:L31"/>
    <mergeCell ref="M28:M31"/>
    <mergeCell ref="A51:G51"/>
    <mergeCell ref="M43:M46"/>
    <mergeCell ref="A47:A48"/>
    <mergeCell ref="C47:C48"/>
    <mergeCell ref="D47:D48"/>
    <mergeCell ref="J32:J34"/>
    <mergeCell ref="A32:A34"/>
    <mergeCell ref="C32:C34"/>
    <mergeCell ref="D32:D34"/>
    <mergeCell ref="H32:H34"/>
    <mergeCell ref="I32:I34"/>
    <mergeCell ref="K32:K34"/>
    <mergeCell ref="L32:L34"/>
    <mergeCell ref="M32:M34"/>
    <mergeCell ref="D35:D37"/>
    <mergeCell ref="A39:A42"/>
    <mergeCell ref="C39:C42"/>
    <mergeCell ref="H39:H42"/>
    <mergeCell ref="I39:I42"/>
    <mergeCell ref="J39:J42"/>
    <mergeCell ref="A35:A38"/>
    <mergeCell ref="C35:C38"/>
    <mergeCell ref="H35:H38"/>
    <mergeCell ref="I35:I38"/>
    <mergeCell ref="I28:I31"/>
    <mergeCell ref="I55:I58"/>
    <mergeCell ref="H8:H11"/>
    <mergeCell ref="H12:H15"/>
    <mergeCell ref="H16:H19"/>
    <mergeCell ref="I47:I48"/>
    <mergeCell ref="J55:J58"/>
    <mergeCell ref="I8:I11"/>
    <mergeCell ref="I12:I15"/>
    <mergeCell ref="I16:I19"/>
    <mergeCell ref="J47:J48"/>
    <mergeCell ref="J12:J15"/>
    <mergeCell ref="J16:J19"/>
    <mergeCell ref="J28:J31"/>
    <mergeCell ref="J35:J38"/>
    <mergeCell ref="K47:K48"/>
    <mergeCell ref="M47:M48"/>
    <mergeCell ref="K59:K62"/>
    <mergeCell ref="A12:A15"/>
    <mergeCell ref="C12:C15"/>
    <mergeCell ref="D12:D15"/>
    <mergeCell ref="K12:K15"/>
    <mergeCell ref="M12:M15"/>
    <mergeCell ref="A16:A19"/>
    <mergeCell ref="C16:C19"/>
    <mergeCell ref="D16:D19"/>
    <mergeCell ref="K16:K19"/>
    <mergeCell ref="M16:M19"/>
    <mergeCell ref="L47:L48"/>
    <mergeCell ref="L59:L62"/>
    <mergeCell ref="H55:H58"/>
    <mergeCell ref="L12:L15"/>
    <mergeCell ref="L16:L19"/>
    <mergeCell ref="H47:H48"/>
    <mergeCell ref="M24:M27"/>
    <mergeCell ref="A28:A31"/>
    <mergeCell ref="C28:C31"/>
    <mergeCell ref="D28:D31"/>
    <mergeCell ref="H28:H31"/>
    <mergeCell ref="A1:M1"/>
    <mergeCell ref="A6:D6"/>
    <mergeCell ref="F7:G7"/>
    <mergeCell ref="A8:A11"/>
    <mergeCell ref="C8:C11"/>
    <mergeCell ref="D8:D11"/>
    <mergeCell ref="K8:K11"/>
    <mergeCell ref="M8:M11"/>
    <mergeCell ref="J8:J11"/>
    <mergeCell ref="L8:L11"/>
  </mergeCells>
  <printOptions horizontalCentered="1"/>
  <pageMargins left="0" right="0" top="0.59055118110236227" bottom="0" header="0" footer="0"/>
  <pageSetup paperSize="9" scale="58" orientation="landscape" r:id="rId1"/>
  <rowBreaks count="1" manualBreakCount="1">
    <brk id="52"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topLeftCell="A22" zoomScale="130" zoomScaleNormal="100" zoomScaleSheetLayoutView="130" workbookViewId="0">
      <selection activeCell="F25" sqref="F25"/>
    </sheetView>
  </sheetViews>
  <sheetFormatPr defaultRowHeight="13.2"/>
  <cols>
    <col min="1" max="1" width="9.5" style="82" customWidth="1"/>
    <col min="2" max="2" width="14.3984375" style="82" customWidth="1"/>
    <col min="3" max="3" width="36.59765625" style="82" customWidth="1"/>
    <col min="4" max="4" width="6.3984375" style="82" bestFit="1" customWidth="1"/>
    <col min="5" max="5" width="9.3984375" style="82" bestFit="1" customWidth="1"/>
    <col min="6" max="6" width="10.69921875" style="82" bestFit="1" customWidth="1"/>
    <col min="7" max="7" width="12.8984375" style="82" bestFit="1" customWidth="1"/>
    <col min="8" max="256" width="8.796875" style="82"/>
    <col min="257" max="257" width="9.5" style="82" customWidth="1"/>
    <col min="258" max="258" width="14.3984375" style="82" customWidth="1"/>
    <col min="259" max="259" width="36.59765625" style="82" customWidth="1"/>
    <col min="260" max="260" width="6.3984375" style="82" bestFit="1" customWidth="1"/>
    <col min="261" max="261" width="9.3984375" style="82" bestFit="1" customWidth="1"/>
    <col min="262" max="262" width="10.69921875" style="82" bestFit="1" customWidth="1"/>
    <col min="263" max="263" width="12.8984375" style="82" bestFit="1" customWidth="1"/>
    <col min="264" max="512" width="8.796875" style="82"/>
    <col min="513" max="513" width="9.5" style="82" customWidth="1"/>
    <col min="514" max="514" width="14.3984375" style="82" customWidth="1"/>
    <col min="515" max="515" width="36.59765625" style="82" customWidth="1"/>
    <col min="516" max="516" width="6.3984375" style="82" bestFit="1" customWidth="1"/>
    <col min="517" max="517" width="9.3984375" style="82" bestFit="1" customWidth="1"/>
    <col min="518" max="518" width="10.69921875" style="82" bestFit="1" customWidth="1"/>
    <col min="519" max="519" width="12.8984375" style="82" bestFit="1" customWidth="1"/>
    <col min="520" max="768" width="8.796875" style="82"/>
    <col min="769" max="769" width="9.5" style="82" customWidth="1"/>
    <col min="770" max="770" width="14.3984375" style="82" customWidth="1"/>
    <col min="771" max="771" width="36.59765625" style="82" customWidth="1"/>
    <col min="772" max="772" width="6.3984375" style="82" bestFit="1" customWidth="1"/>
    <col min="773" max="773" width="9.3984375" style="82" bestFit="1" customWidth="1"/>
    <col min="774" max="774" width="10.69921875" style="82" bestFit="1" customWidth="1"/>
    <col min="775" max="775" width="12.8984375" style="82" bestFit="1" customWidth="1"/>
    <col min="776" max="1024" width="8.796875" style="82"/>
    <col min="1025" max="1025" width="9.5" style="82" customWidth="1"/>
    <col min="1026" max="1026" width="14.3984375" style="82" customWidth="1"/>
    <col min="1027" max="1027" width="36.59765625" style="82" customWidth="1"/>
    <col min="1028" max="1028" width="6.3984375" style="82" bestFit="1" customWidth="1"/>
    <col min="1029" max="1029" width="9.3984375" style="82" bestFit="1" customWidth="1"/>
    <col min="1030" max="1030" width="10.69921875" style="82" bestFit="1" customWidth="1"/>
    <col min="1031" max="1031" width="12.8984375" style="82" bestFit="1" customWidth="1"/>
    <col min="1032" max="1280" width="8.796875" style="82"/>
    <col min="1281" max="1281" width="9.5" style="82" customWidth="1"/>
    <col min="1282" max="1282" width="14.3984375" style="82" customWidth="1"/>
    <col min="1283" max="1283" width="36.59765625" style="82" customWidth="1"/>
    <col min="1284" max="1284" width="6.3984375" style="82" bestFit="1" customWidth="1"/>
    <col min="1285" max="1285" width="9.3984375" style="82" bestFit="1" customWidth="1"/>
    <col min="1286" max="1286" width="10.69921875" style="82" bestFit="1" customWidth="1"/>
    <col min="1287" max="1287" width="12.8984375" style="82" bestFit="1" customWidth="1"/>
    <col min="1288" max="1536" width="8.796875" style="82"/>
    <col min="1537" max="1537" width="9.5" style="82" customWidth="1"/>
    <col min="1538" max="1538" width="14.3984375" style="82" customWidth="1"/>
    <col min="1539" max="1539" width="36.59765625" style="82" customWidth="1"/>
    <col min="1540" max="1540" width="6.3984375" style="82" bestFit="1" customWidth="1"/>
    <col min="1541" max="1541" width="9.3984375" style="82" bestFit="1" customWidth="1"/>
    <col min="1542" max="1542" width="10.69921875" style="82" bestFit="1" customWidth="1"/>
    <col min="1543" max="1543" width="12.8984375" style="82" bestFit="1" customWidth="1"/>
    <col min="1544" max="1792" width="8.796875" style="82"/>
    <col min="1793" max="1793" width="9.5" style="82" customWidth="1"/>
    <col min="1794" max="1794" width="14.3984375" style="82" customWidth="1"/>
    <col min="1795" max="1795" width="36.59765625" style="82" customWidth="1"/>
    <col min="1796" max="1796" width="6.3984375" style="82" bestFit="1" customWidth="1"/>
    <col min="1797" max="1797" width="9.3984375" style="82" bestFit="1" customWidth="1"/>
    <col min="1798" max="1798" width="10.69921875" style="82" bestFit="1" customWidth="1"/>
    <col min="1799" max="1799" width="12.8984375" style="82" bestFit="1" customWidth="1"/>
    <col min="1800" max="2048" width="8.796875" style="82"/>
    <col min="2049" max="2049" width="9.5" style="82" customWidth="1"/>
    <col min="2050" max="2050" width="14.3984375" style="82" customWidth="1"/>
    <col min="2051" max="2051" width="36.59765625" style="82" customWidth="1"/>
    <col min="2052" max="2052" width="6.3984375" style="82" bestFit="1" customWidth="1"/>
    <col min="2053" max="2053" width="9.3984375" style="82" bestFit="1" customWidth="1"/>
    <col min="2054" max="2054" width="10.69921875" style="82" bestFit="1" customWidth="1"/>
    <col min="2055" max="2055" width="12.8984375" style="82" bestFit="1" customWidth="1"/>
    <col min="2056" max="2304" width="8.796875" style="82"/>
    <col min="2305" max="2305" width="9.5" style="82" customWidth="1"/>
    <col min="2306" max="2306" width="14.3984375" style="82" customWidth="1"/>
    <col min="2307" max="2307" width="36.59765625" style="82" customWidth="1"/>
    <col min="2308" max="2308" width="6.3984375" style="82" bestFit="1" customWidth="1"/>
    <col min="2309" max="2309" width="9.3984375" style="82" bestFit="1" customWidth="1"/>
    <col min="2310" max="2310" width="10.69921875" style="82" bestFit="1" customWidth="1"/>
    <col min="2311" max="2311" width="12.8984375" style="82" bestFit="1" customWidth="1"/>
    <col min="2312" max="2560" width="8.796875" style="82"/>
    <col min="2561" max="2561" width="9.5" style="82" customWidth="1"/>
    <col min="2562" max="2562" width="14.3984375" style="82" customWidth="1"/>
    <col min="2563" max="2563" width="36.59765625" style="82" customWidth="1"/>
    <col min="2564" max="2564" width="6.3984375" style="82" bestFit="1" customWidth="1"/>
    <col min="2565" max="2565" width="9.3984375" style="82" bestFit="1" customWidth="1"/>
    <col min="2566" max="2566" width="10.69921875" style="82" bestFit="1" customWidth="1"/>
    <col min="2567" max="2567" width="12.8984375" style="82" bestFit="1" customWidth="1"/>
    <col min="2568" max="2816" width="8.796875" style="82"/>
    <col min="2817" max="2817" width="9.5" style="82" customWidth="1"/>
    <col min="2818" max="2818" width="14.3984375" style="82" customWidth="1"/>
    <col min="2819" max="2819" width="36.59765625" style="82" customWidth="1"/>
    <col min="2820" max="2820" width="6.3984375" style="82" bestFit="1" customWidth="1"/>
    <col min="2821" max="2821" width="9.3984375" style="82" bestFit="1" customWidth="1"/>
    <col min="2822" max="2822" width="10.69921875" style="82" bestFit="1" customWidth="1"/>
    <col min="2823" max="2823" width="12.8984375" style="82" bestFit="1" customWidth="1"/>
    <col min="2824" max="3072" width="8.796875" style="82"/>
    <col min="3073" max="3073" width="9.5" style="82" customWidth="1"/>
    <col min="3074" max="3074" width="14.3984375" style="82" customWidth="1"/>
    <col min="3075" max="3075" width="36.59765625" style="82" customWidth="1"/>
    <col min="3076" max="3076" width="6.3984375" style="82" bestFit="1" customWidth="1"/>
    <col min="3077" max="3077" width="9.3984375" style="82" bestFit="1" customWidth="1"/>
    <col min="3078" max="3078" width="10.69921875" style="82" bestFit="1" customWidth="1"/>
    <col min="3079" max="3079" width="12.8984375" style="82" bestFit="1" customWidth="1"/>
    <col min="3080" max="3328" width="8.796875" style="82"/>
    <col min="3329" max="3329" width="9.5" style="82" customWidth="1"/>
    <col min="3330" max="3330" width="14.3984375" style="82" customWidth="1"/>
    <col min="3331" max="3331" width="36.59765625" style="82" customWidth="1"/>
    <col min="3332" max="3332" width="6.3984375" style="82" bestFit="1" customWidth="1"/>
    <col min="3333" max="3333" width="9.3984375" style="82" bestFit="1" customWidth="1"/>
    <col min="3334" max="3334" width="10.69921875" style="82" bestFit="1" customWidth="1"/>
    <col min="3335" max="3335" width="12.8984375" style="82" bestFit="1" customWidth="1"/>
    <col min="3336" max="3584" width="8.796875" style="82"/>
    <col min="3585" max="3585" width="9.5" style="82" customWidth="1"/>
    <col min="3586" max="3586" width="14.3984375" style="82" customWidth="1"/>
    <col min="3587" max="3587" width="36.59765625" style="82" customWidth="1"/>
    <col min="3588" max="3588" width="6.3984375" style="82" bestFit="1" customWidth="1"/>
    <col min="3589" max="3589" width="9.3984375" style="82" bestFit="1" customWidth="1"/>
    <col min="3590" max="3590" width="10.69921875" style="82" bestFit="1" customWidth="1"/>
    <col min="3591" max="3591" width="12.8984375" style="82" bestFit="1" customWidth="1"/>
    <col min="3592" max="3840" width="8.796875" style="82"/>
    <col min="3841" max="3841" width="9.5" style="82" customWidth="1"/>
    <col min="3842" max="3842" width="14.3984375" style="82" customWidth="1"/>
    <col min="3843" max="3843" width="36.59765625" style="82" customWidth="1"/>
    <col min="3844" max="3844" width="6.3984375" style="82" bestFit="1" customWidth="1"/>
    <col min="3845" max="3845" width="9.3984375" style="82" bestFit="1" customWidth="1"/>
    <col min="3846" max="3846" width="10.69921875" style="82" bestFit="1" customWidth="1"/>
    <col min="3847" max="3847" width="12.8984375" style="82" bestFit="1" customWidth="1"/>
    <col min="3848" max="4096" width="8.796875" style="82"/>
    <col min="4097" max="4097" width="9.5" style="82" customWidth="1"/>
    <col min="4098" max="4098" width="14.3984375" style="82" customWidth="1"/>
    <col min="4099" max="4099" width="36.59765625" style="82" customWidth="1"/>
    <col min="4100" max="4100" width="6.3984375" style="82" bestFit="1" customWidth="1"/>
    <col min="4101" max="4101" width="9.3984375" style="82" bestFit="1" customWidth="1"/>
    <col min="4102" max="4102" width="10.69921875" style="82" bestFit="1" customWidth="1"/>
    <col min="4103" max="4103" width="12.8984375" style="82" bestFit="1" customWidth="1"/>
    <col min="4104" max="4352" width="8.796875" style="82"/>
    <col min="4353" max="4353" width="9.5" style="82" customWidth="1"/>
    <col min="4354" max="4354" width="14.3984375" style="82" customWidth="1"/>
    <col min="4355" max="4355" width="36.59765625" style="82" customWidth="1"/>
    <col min="4356" max="4356" width="6.3984375" style="82" bestFit="1" customWidth="1"/>
    <col min="4357" max="4357" width="9.3984375" style="82" bestFit="1" customWidth="1"/>
    <col min="4358" max="4358" width="10.69921875" style="82" bestFit="1" customWidth="1"/>
    <col min="4359" max="4359" width="12.8984375" style="82" bestFit="1" customWidth="1"/>
    <col min="4360" max="4608" width="8.796875" style="82"/>
    <col min="4609" max="4609" width="9.5" style="82" customWidth="1"/>
    <col min="4610" max="4610" width="14.3984375" style="82" customWidth="1"/>
    <col min="4611" max="4611" width="36.59765625" style="82" customWidth="1"/>
    <col min="4612" max="4612" width="6.3984375" style="82" bestFit="1" customWidth="1"/>
    <col min="4613" max="4613" width="9.3984375" style="82" bestFit="1" customWidth="1"/>
    <col min="4614" max="4614" width="10.69921875" style="82" bestFit="1" customWidth="1"/>
    <col min="4615" max="4615" width="12.8984375" style="82" bestFit="1" customWidth="1"/>
    <col min="4616" max="4864" width="8.796875" style="82"/>
    <col min="4865" max="4865" width="9.5" style="82" customWidth="1"/>
    <col min="4866" max="4866" width="14.3984375" style="82" customWidth="1"/>
    <col min="4867" max="4867" width="36.59765625" style="82" customWidth="1"/>
    <col min="4868" max="4868" width="6.3984375" style="82" bestFit="1" customWidth="1"/>
    <col min="4869" max="4869" width="9.3984375" style="82" bestFit="1" customWidth="1"/>
    <col min="4870" max="4870" width="10.69921875" style="82" bestFit="1" customWidth="1"/>
    <col min="4871" max="4871" width="12.8984375" style="82" bestFit="1" customWidth="1"/>
    <col min="4872" max="5120" width="8.796875" style="82"/>
    <col min="5121" max="5121" width="9.5" style="82" customWidth="1"/>
    <col min="5122" max="5122" width="14.3984375" style="82" customWidth="1"/>
    <col min="5123" max="5123" width="36.59765625" style="82" customWidth="1"/>
    <col min="5124" max="5124" width="6.3984375" style="82" bestFit="1" customWidth="1"/>
    <col min="5125" max="5125" width="9.3984375" style="82" bestFit="1" customWidth="1"/>
    <col min="5126" max="5126" width="10.69921875" style="82" bestFit="1" customWidth="1"/>
    <col min="5127" max="5127" width="12.8984375" style="82" bestFit="1" customWidth="1"/>
    <col min="5128" max="5376" width="8.796875" style="82"/>
    <col min="5377" max="5377" width="9.5" style="82" customWidth="1"/>
    <col min="5378" max="5378" width="14.3984375" style="82" customWidth="1"/>
    <col min="5379" max="5379" width="36.59765625" style="82" customWidth="1"/>
    <col min="5380" max="5380" width="6.3984375" style="82" bestFit="1" customWidth="1"/>
    <col min="5381" max="5381" width="9.3984375" style="82" bestFit="1" customWidth="1"/>
    <col min="5382" max="5382" width="10.69921875" style="82" bestFit="1" customWidth="1"/>
    <col min="5383" max="5383" width="12.8984375" style="82" bestFit="1" customWidth="1"/>
    <col min="5384" max="5632" width="8.796875" style="82"/>
    <col min="5633" max="5633" width="9.5" style="82" customWidth="1"/>
    <col min="5634" max="5634" width="14.3984375" style="82" customWidth="1"/>
    <col min="5635" max="5635" width="36.59765625" style="82" customWidth="1"/>
    <col min="5636" max="5636" width="6.3984375" style="82" bestFit="1" customWidth="1"/>
    <col min="5637" max="5637" width="9.3984375" style="82" bestFit="1" customWidth="1"/>
    <col min="5638" max="5638" width="10.69921875" style="82" bestFit="1" customWidth="1"/>
    <col min="5639" max="5639" width="12.8984375" style="82" bestFit="1" customWidth="1"/>
    <col min="5640" max="5888" width="8.796875" style="82"/>
    <col min="5889" max="5889" width="9.5" style="82" customWidth="1"/>
    <col min="5890" max="5890" width="14.3984375" style="82" customWidth="1"/>
    <col min="5891" max="5891" width="36.59765625" style="82" customWidth="1"/>
    <col min="5892" max="5892" width="6.3984375" style="82" bestFit="1" customWidth="1"/>
    <col min="5893" max="5893" width="9.3984375" style="82" bestFit="1" customWidth="1"/>
    <col min="5894" max="5894" width="10.69921875" style="82" bestFit="1" customWidth="1"/>
    <col min="5895" max="5895" width="12.8984375" style="82" bestFit="1" customWidth="1"/>
    <col min="5896" max="6144" width="8.796875" style="82"/>
    <col min="6145" max="6145" width="9.5" style="82" customWidth="1"/>
    <col min="6146" max="6146" width="14.3984375" style="82" customWidth="1"/>
    <col min="6147" max="6147" width="36.59765625" style="82" customWidth="1"/>
    <col min="6148" max="6148" width="6.3984375" style="82" bestFit="1" customWidth="1"/>
    <col min="6149" max="6149" width="9.3984375" style="82" bestFit="1" customWidth="1"/>
    <col min="6150" max="6150" width="10.69921875" style="82" bestFit="1" customWidth="1"/>
    <col min="6151" max="6151" width="12.8984375" style="82" bestFit="1" customWidth="1"/>
    <col min="6152" max="6400" width="8.796875" style="82"/>
    <col min="6401" max="6401" width="9.5" style="82" customWidth="1"/>
    <col min="6402" max="6402" width="14.3984375" style="82" customWidth="1"/>
    <col min="6403" max="6403" width="36.59765625" style="82" customWidth="1"/>
    <col min="6404" max="6404" width="6.3984375" style="82" bestFit="1" customWidth="1"/>
    <col min="6405" max="6405" width="9.3984375" style="82" bestFit="1" customWidth="1"/>
    <col min="6406" max="6406" width="10.69921875" style="82" bestFit="1" customWidth="1"/>
    <col min="6407" max="6407" width="12.8984375" style="82" bestFit="1" customWidth="1"/>
    <col min="6408" max="6656" width="8.796875" style="82"/>
    <col min="6657" max="6657" width="9.5" style="82" customWidth="1"/>
    <col min="6658" max="6658" width="14.3984375" style="82" customWidth="1"/>
    <col min="6659" max="6659" width="36.59765625" style="82" customWidth="1"/>
    <col min="6660" max="6660" width="6.3984375" style="82" bestFit="1" customWidth="1"/>
    <col min="6661" max="6661" width="9.3984375" style="82" bestFit="1" customWidth="1"/>
    <col min="6662" max="6662" width="10.69921875" style="82" bestFit="1" customWidth="1"/>
    <col min="6663" max="6663" width="12.8984375" style="82" bestFit="1" customWidth="1"/>
    <col min="6664" max="6912" width="8.796875" style="82"/>
    <col min="6913" max="6913" width="9.5" style="82" customWidth="1"/>
    <col min="6914" max="6914" width="14.3984375" style="82" customWidth="1"/>
    <col min="6915" max="6915" width="36.59765625" style="82" customWidth="1"/>
    <col min="6916" max="6916" width="6.3984375" style="82" bestFit="1" customWidth="1"/>
    <col min="6917" max="6917" width="9.3984375" style="82" bestFit="1" customWidth="1"/>
    <col min="6918" max="6918" width="10.69921875" style="82" bestFit="1" customWidth="1"/>
    <col min="6919" max="6919" width="12.8984375" style="82" bestFit="1" customWidth="1"/>
    <col min="6920" max="7168" width="8.796875" style="82"/>
    <col min="7169" max="7169" width="9.5" style="82" customWidth="1"/>
    <col min="7170" max="7170" width="14.3984375" style="82" customWidth="1"/>
    <col min="7171" max="7171" width="36.59765625" style="82" customWidth="1"/>
    <col min="7172" max="7172" width="6.3984375" style="82" bestFit="1" customWidth="1"/>
    <col min="7173" max="7173" width="9.3984375" style="82" bestFit="1" customWidth="1"/>
    <col min="7174" max="7174" width="10.69921875" style="82" bestFit="1" customWidth="1"/>
    <col min="7175" max="7175" width="12.8984375" style="82" bestFit="1" customWidth="1"/>
    <col min="7176" max="7424" width="8.796875" style="82"/>
    <col min="7425" max="7425" width="9.5" style="82" customWidth="1"/>
    <col min="7426" max="7426" width="14.3984375" style="82" customWidth="1"/>
    <col min="7427" max="7427" width="36.59765625" style="82" customWidth="1"/>
    <col min="7428" max="7428" width="6.3984375" style="82" bestFit="1" customWidth="1"/>
    <col min="7429" max="7429" width="9.3984375" style="82" bestFit="1" customWidth="1"/>
    <col min="7430" max="7430" width="10.69921875" style="82" bestFit="1" customWidth="1"/>
    <col min="7431" max="7431" width="12.8984375" style="82" bestFit="1" customWidth="1"/>
    <col min="7432" max="7680" width="8.796875" style="82"/>
    <col min="7681" max="7681" width="9.5" style="82" customWidth="1"/>
    <col min="7682" max="7682" width="14.3984375" style="82" customWidth="1"/>
    <col min="7683" max="7683" width="36.59765625" style="82" customWidth="1"/>
    <col min="7684" max="7684" width="6.3984375" style="82" bestFit="1" customWidth="1"/>
    <col min="7685" max="7685" width="9.3984375" style="82" bestFit="1" customWidth="1"/>
    <col min="7686" max="7686" width="10.69921875" style="82" bestFit="1" customWidth="1"/>
    <col min="7687" max="7687" width="12.8984375" style="82" bestFit="1" customWidth="1"/>
    <col min="7688" max="7936" width="8.796875" style="82"/>
    <col min="7937" max="7937" width="9.5" style="82" customWidth="1"/>
    <col min="7938" max="7938" width="14.3984375" style="82" customWidth="1"/>
    <col min="7939" max="7939" width="36.59765625" style="82" customWidth="1"/>
    <col min="7940" max="7940" width="6.3984375" style="82" bestFit="1" customWidth="1"/>
    <col min="7941" max="7941" width="9.3984375" style="82" bestFit="1" customWidth="1"/>
    <col min="7942" max="7942" width="10.69921875" style="82" bestFit="1" customWidth="1"/>
    <col min="7943" max="7943" width="12.8984375" style="82" bestFit="1" customWidth="1"/>
    <col min="7944" max="8192" width="8.796875" style="82"/>
    <col min="8193" max="8193" width="9.5" style="82" customWidth="1"/>
    <col min="8194" max="8194" width="14.3984375" style="82" customWidth="1"/>
    <col min="8195" max="8195" width="36.59765625" style="82" customWidth="1"/>
    <col min="8196" max="8196" width="6.3984375" style="82" bestFit="1" customWidth="1"/>
    <col min="8197" max="8197" width="9.3984375" style="82" bestFit="1" customWidth="1"/>
    <col min="8198" max="8198" width="10.69921875" style="82" bestFit="1" customWidth="1"/>
    <col min="8199" max="8199" width="12.8984375" style="82" bestFit="1" customWidth="1"/>
    <col min="8200" max="8448" width="8.796875" style="82"/>
    <col min="8449" max="8449" width="9.5" style="82" customWidth="1"/>
    <col min="8450" max="8450" width="14.3984375" style="82" customWidth="1"/>
    <col min="8451" max="8451" width="36.59765625" style="82" customWidth="1"/>
    <col min="8452" max="8452" width="6.3984375" style="82" bestFit="1" customWidth="1"/>
    <col min="8453" max="8453" width="9.3984375" style="82" bestFit="1" customWidth="1"/>
    <col min="8454" max="8454" width="10.69921875" style="82" bestFit="1" customWidth="1"/>
    <col min="8455" max="8455" width="12.8984375" style="82" bestFit="1" customWidth="1"/>
    <col min="8456" max="8704" width="8.796875" style="82"/>
    <col min="8705" max="8705" width="9.5" style="82" customWidth="1"/>
    <col min="8706" max="8706" width="14.3984375" style="82" customWidth="1"/>
    <col min="8707" max="8707" width="36.59765625" style="82" customWidth="1"/>
    <col min="8708" max="8708" width="6.3984375" style="82" bestFit="1" customWidth="1"/>
    <col min="8709" max="8709" width="9.3984375" style="82" bestFit="1" customWidth="1"/>
    <col min="8710" max="8710" width="10.69921875" style="82" bestFit="1" customWidth="1"/>
    <col min="8711" max="8711" width="12.8984375" style="82" bestFit="1" customWidth="1"/>
    <col min="8712" max="8960" width="8.796875" style="82"/>
    <col min="8961" max="8961" width="9.5" style="82" customWidth="1"/>
    <col min="8962" max="8962" width="14.3984375" style="82" customWidth="1"/>
    <col min="8963" max="8963" width="36.59765625" style="82" customWidth="1"/>
    <col min="8964" max="8964" width="6.3984375" style="82" bestFit="1" customWidth="1"/>
    <col min="8965" max="8965" width="9.3984375" style="82" bestFit="1" customWidth="1"/>
    <col min="8966" max="8966" width="10.69921875" style="82" bestFit="1" customWidth="1"/>
    <col min="8967" max="8967" width="12.8984375" style="82" bestFit="1" customWidth="1"/>
    <col min="8968" max="9216" width="8.796875" style="82"/>
    <col min="9217" max="9217" width="9.5" style="82" customWidth="1"/>
    <col min="9218" max="9218" width="14.3984375" style="82" customWidth="1"/>
    <col min="9219" max="9219" width="36.59765625" style="82" customWidth="1"/>
    <col min="9220" max="9220" width="6.3984375" style="82" bestFit="1" customWidth="1"/>
    <col min="9221" max="9221" width="9.3984375" style="82" bestFit="1" customWidth="1"/>
    <col min="9222" max="9222" width="10.69921875" style="82" bestFit="1" customWidth="1"/>
    <col min="9223" max="9223" width="12.8984375" style="82" bestFit="1" customWidth="1"/>
    <col min="9224" max="9472" width="8.796875" style="82"/>
    <col min="9473" max="9473" width="9.5" style="82" customWidth="1"/>
    <col min="9474" max="9474" width="14.3984375" style="82" customWidth="1"/>
    <col min="9475" max="9475" width="36.59765625" style="82" customWidth="1"/>
    <col min="9476" max="9476" width="6.3984375" style="82" bestFit="1" customWidth="1"/>
    <col min="9477" max="9477" width="9.3984375" style="82" bestFit="1" customWidth="1"/>
    <col min="9478" max="9478" width="10.69921875" style="82" bestFit="1" customWidth="1"/>
    <col min="9479" max="9479" width="12.8984375" style="82" bestFit="1" customWidth="1"/>
    <col min="9480" max="9728" width="8.796875" style="82"/>
    <col min="9729" max="9729" width="9.5" style="82" customWidth="1"/>
    <col min="9730" max="9730" width="14.3984375" style="82" customWidth="1"/>
    <col min="9731" max="9731" width="36.59765625" style="82" customWidth="1"/>
    <col min="9732" max="9732" width="6.3984375" style="82" bestFit="1" customWidth="1"/>
    <col min="9733" max="9733" width="9.3984375" style="82" bestFit="1" customWidth="1"/>
    <col min="9734" max="9734" width="10.69921875" style="82" bestFit="1" customWidth="1"/>
    <col min="9735" max="9735" width="12.8984375" style="82" bestFit="1" customWidth="1"/>
    <col min="9736" max="9984" width="8.796875" style="82"/>
    <col min="9985" max="9985" width="9.5" style="82" customWidth="1"/>
    <col min="9986" max="9986" width="14.3984375" style="82" customWidth="1"/>
    <col min="9987" max="9987" width="36.59765625" style="82" customWidth="1"/>
    <col min="9988" max="9988" width="6.3984375" style="82" bestFit="1" customWidth="1"/>
    <col min="9989" max="9989" width="9.3984375" style="82" bestFit="1" customWidth="1"/>
    <col min="9990" max="9990" width="10.69921875" style="82" bestFit="1" customWidth="1"/>
    <col min="9991" max="9991" width="12.8984375" style="82" bestFit="1" customWidth="1"/>
    <col min="9992" max="10240" width="8.796875" style="82"/>
    <col min="10241" max="10241" width="9.5" style="82" customWidth="1"/>
    <col min="10242" max="10242" width="14.3984375" style="82" customWidth="1"/>
    <col min="10243" max="10243" width="36.59765625" style="82" customWidth="1"/>
    <col min="10244" max="10244" width="6.3984375" style="82" bestFit="1" customWidth="1"/>
    <col min="10245" max="10245" width="9.3984375" style="82" bestFit="1" customWidth="1"/>
    <col min="10246" max="10246" width="10.69921875" style="82" bestFit="1" customWidth="1"/>
    <col min="10247" max="10247" width="12.8984375" style="82" bestFit="1" customWidth="1"/>
    <col min="10248" max="10496" width="8.796875" style="82"/>
    <col min="10497" max="10497" width="9.5" style="82" customWidth="1"/>
    <col min="10498" max="10498" width="14.3984375" style="82" customWidth="1"/>
    <col min="10499" max="10499" width="36.59765625" style="82" customWidth="1"/>
    <col min="10500" max="10500" width="6.3984375" style="82" bestFit="1" customWidth="1"/>
    <col min="10501" max="10501" width="9.3984375" style="82" bestFit="1" customWidth="1"/>
    <col min="10502" max="10502" width="10.69921875" style="82" bestFit="1" customWidth="1"/>
    <col min="10503" max="10503" width="12.8984375" style="82" bestFit="1" customWidth="1"/>
    <col min="10504" max="10752" width="8.796875" style="82"/>
    <col min="10753" max="10753" width="9.5" style="82" customWidth="1"/>
    <col min="10754" max="10754" width="14.3984375" style="82" customWidth="1"/>
    <col min="10755" max="10755" width="36.59765625" style="82" customWidth="1"/>
    <col min="10756" max="10756" width="6.3984375" style="82" bestFit="1" customWidth="1"/>
    <col min="10757" max="10757" width="9.3984375" style="82" bestFit="1" customWidth="1"/>
    <col min="10758" max="10758" width="10.69921875" style="82" bestFit="1" customWidth="1"/>
    <col min="10759" max="10759" width="12.8984375" style="82" bestFit="1" customWidth="1"/>
    <col min="10760" max="11008" width="8.796875" style="82"/>
    <col min="11009" max="11009" width="9.5" style="82" customWidth="1"/>
    <col min="11010" max="11010" width="14.3984375" style="82" customWidth="1"/>
    <col min="11011" max="11011" width="36.59765625" style="82" customWidth="1"/>
    <col min="11012" max="11012" width="6.3984375" style="82" bestFit="1" customWidth="1"/>
    <col min="11013" max="11013" width="9.3984375" style="82" bestFit="1" customWidth="1"/>
    <col min="11014" max="11014" width="10.69921875" style="82" bestFit="1" customWidth="1"/>
    <col min="11015" max="11015" width="12.8984375" style="82" bestFit="1" customWidth="1"/>
    <col min="11016" max="11264" width="8.796875" style="82"/>
    <col min="11265" max="11265" width="9.5" style="82" customWidth="1"/>
    <col min="11266" max="11266" width="14.3984375" style="82" customWidth="1"/>
    <col min="11267" max="11267" width="36.59765625" style="82" customWidth="1"/>
    <col min="11268" max="11268" width="6.3984375" style="82" bestFit="1" customWidth="1"/>
    <col min="11269" max="11269" width="9.3984375" style="82" bestFit="1" customWidth="1"/>
    <col min="11270" max="11270" width="10.69921875" style="82" bestFit="1" customWidth="1"/>
    <col min="11271" max="11271" width="12.8984375" style="82" bestFit="1" customWidth="1"/>
    <col min="11272" max="11520" width="8.796875" style="82"/>
    <col min="11521" max="11521" width="9.5" style="82" customWidth="1"/>
    <col min="11522" max="11522" width="14.3984375" style="82" customWidth="1"/>
    <col min="11523" max="11523" width="36.59765625" style="82" customWidth="1"/>
    <col min="11524" max="11524" width="6.3984375" style="82" bestFit="1" customWidth="1"/>
    <col min="11525" max="11525" width="9.3984375" style="82" bestFit="1" customWidth="1"/>
    <col min="11526" max="11526" width="10.69921875" style="82" bestFit="1" customWidth="1"/>
    <col min="11527" max="11527" width="12.8984375" style="82" bestFit="1" customWidth="1"/>
    <col min="11528" max="11776" width="8.796875" style="82"/>
    <col min="11777" max="11777" width="9.5" style="82" customWidth="1"/>
    <col min="11778" max="11778" width="14.3984375" style="82" customWidth="1"/>
    <col min="11779" max="11779" width="36.59765625" style="82" customWidth="1"/>
    <col min="11780" max="11780" width="6.3984375" style="82" bestFit="1" customWidth="1"/>
    <col min="11781" max="11781" width="9.3984375" style="82" bestFit="1" customWidth="1"/>
    <col min="11782" max="11782" width="10.69921875" style="82" bestFit="1" customWidth="1"/>
    <col min="11783" max="11783" width="12.8984375" style="82" bestFit="1" customWidth="1"/>
    <col min="11784" max="12032" width="8.796875" style="82"/>
    <col min="12033" max="12033" width="9.5" style="82" customWidth="1"/>
    <col min="12034" max="12034" width="14.3984375" style="82" customWidth="1"/>
    <col min="12035" max="12035" width="36.59765625" style="82" customWidth="1"/>
    <col min="12036" max="12036" width="6.3984375" style="82" bestFit="1" customWidth="1"/>
    <col min="12037" max="12037" width="9.3984375" style="82" bestFit="1" customWidth="1"/>
    <col min="12038" max="12038" width="10.69921875" style="82" bestFit="1" customWidth="1"/>
    <col min="12039" max="12039" width="12.8984375" style="82" bestFit="1" customWidth="1"/>
    <col min="12040" max="12288" width="8.796875" style="82"/>
    <col min="12289" max="12289" width="9.5" style="82" customWidth="1"/>
    <col min="12290" max="12290" width="14.3984375" style="82" customWidth="1"/>
    <col min="12291" max="12291" width="36.59765625" style="82" customWidth="1"/>
    <col min="12292" max="12292" width="6.3984375" style="82" bestFit="1" customWidth="1"/>
    <col min="12293" max="12293" width="9.3984375" style="82" bestFit="1" customWidth="1"/>
    <col min="12294" max="12294" width="10.69921875" style="82" bestFit="1" customWidth="1"/>
    <col min="12295" max="12295" width="12.8984375" style="82" bestFit="1" customWidth="1"/>
    <col min="12296" max="12544" width="8.796875" style="82"/>
    <col min="12545" max="12545" width="9.5" style="82" customWidth="1"/>
    <col min="12546" max="12546" width="14.3984375" style="82" customWidth="1"/>
    <col min="12547" max="12547" width="36.59765625" style="82" customWidth="1"/>
    <col min="12548" max="12548" width="6.3984375" style="82" bestFit="1" customWidth="1"/>
    <col min="12549" max="12549" width="9.3984375" style="82" bestFit="1" customWidth="1"/>
    <col min="12550" max="12550" width="10.69921875" style="82" bestFit="1" customWidth="1"/>
    <col min="12551" max="12551" width="12.8984375" style="82" bestFit="1" customWidth="1"/>
    <col min="12552" max="12800" width="8.796875" style="82"/>
    <col min="12801" max="12801" width="9.5" style="82" customWidth="1"/>
    <col min="12802" max="12802" width="14.3984375" style="82" customWidth="1"/>
    <col min="12803" max="12803" width="36.59765625" style="82" customWidth="1"/>
    <col min="12804" max="12804" width="6.3984375" style="82" bestFit="1" customWidth="1"/>
    <col min="12805" max="12805" width="9.3984375" style="82" bestFit="1" customWidth="1"/>
    <col min="12806" max="12806" width="10.69921875" style="82" bestFit="1" customWidth="1"/>
    <col min="12807" max="12807" width="12.8984375" style="82" bestFit="1" customWidth="1"/>
    <col min="12808" max="13056" width="8.796875" style="82"/>
    <col min="13057" max="13057" width="9.5" style="82" customWidth="1"/>
    <col min="13058" max="13058" width="14.3984375" style="82" customWidth="1"/>
    <col min="13059" max="13059" width="36.59765625" style="82" customWidth="1"/>
    <col min="13060" max="13060" width="6.3984375" style="82" bestFit="1" customWidth="1"/>
    <col min="13061" max="13061" width="9.3984375" style="82" bestFit="1" customWidth="1"/>
    <col min="13062" max="13062" width="10.69921875" style="82" bestFit="1" customWidth="1"/>
    <col min="13063" max="13063" width="12.8984375" style="82" bestFit="1" customWidth="1"/>
    <col min="13064" max="13312" width="8.796875" style="82"/>
    <col min="13313" max="13313" width="9.5" style="82" customWidth="1"/>
    <col min="13314" max="13314" width="14.3984375" style="82" customWidth="1"/>
    <col min="13315" max="13315" width="36.59765625" style="82" customWidth="1"/>
    <col min="13316" max="13316" width="6.3984375" style="82" bestFit="1" customWidth="1"/>
    <col min="13317" max="13317" width="9.3984375" style="82" bestFit="1" customWidth="1"/>
    <col min="13318" max="13318" width="10.69921875" style="82" bestFit="1" customWidth="1"/>
    <col min="13319" max="13319" width="12.8984375" style="82" bestFit="1" customWidth="1"/>
    <col min="13320" max="13568" width="8.796875" style="82"/>
    <col min="13569" max="13569" width="9.5" style="82" customWidth="1"/>
    <col min="13570" max="13570" width="14.3984375" style="82" customWidth="1"/>
    <col min="13571" max="13571" width="36.59765625" style="82" customWidth="1"/>
    <col min="13572" max="13572" width="6.3984375" style="82" bestFit="1" customWidth="1"/>
    <col min="13573" max="13573" width="9.3984375" style="82" bestFit="1" customWidth="1"/>
    <col min="13574" max="13574" width="10.69921875" style="82" bestFit="1" customWidth="1"/>
    <col min="13575" max="13575" width="12.8984375" style="82" bestFit="1" customWidth="1"/>
    <col min="13576" max="13824" width="8.796875" style="82"/>
    <col min="13825" max="13825" width="9.5" style="82" customWidth="1"/>
    <col min="13826" max="13826" width="14.3984375" style="82" customWidth="1"/>
    <col min="13827" max="13827" width="36.59765625" style="82" customWidth="1"/>
    <col min="13828" max="13828" width="6.3984375" style="82" bestFit="1" customWidth="1"/>
    <col min="13829" max="13829" width="9.3984375" style="82" bestFit="1" customWidth="1"/>
    <col min="13830" max="13830" width="10.69921875" style="82" bestFit="1" customWidth="1"/>
    <col min="13831" max="13831" width="12.8984375" style="82" bestFit="1" customWidth="1"/>
    <col min="13832" max="14080" width="8.796875" style="82"/>
    <col min="14081" max="14081" width="9.5" style="82" customWidth="1"/>
    <col min="14082" max="14082" width="14.3984375" style="82" customWidth="1"/>
    <col min="14083" max="14083" width="36.59765625" style="82" customWidth="1"/>
    <col min="14084" max="14084" width="6.3984375" style="82" bestFit="1" customWidth="1"/>
    <col min="14085" max="14085" width="9.3984375" style="82" bestFit="1" customWidth="1"/>
    <col min="14086" max="14086" width="10.69921875" style="82" bestFit="1" customWidth="1"/>
    <col min="14087" max="14087" width="12.8984375" style="82" bestFit="1" customWidth="1"/>
    <col min="14088" max="14336" width="8.796875" style="82"/>
    <col min="14337" max="14337" width="9.5" style="82" customWidth="1"/>
    <col min="14338" max="14338" width="14.3984375" style="82" customWidth="1"/>
    <col min="14339" max="14339" width="36.59765625" style="82" customWidth="1"/>
    <col min="14340" max="14340" width="6.3984375" style="82" bestFit="1" customWidth="1"/>
    <col min="14341" max="14341" width="9.3984375" style="82" bestFit="1" customWidth="1"/>
    <col min="14342" max="14342" width="10.69921875" style="82" bestFit="1" customWidth="1"/>
    <col min="14343" max="14343" width="12.8984375" style="82" bestFit="1" customWidth="1"/>
    <col min="14344" max="14592" width="8.796875" style="82"/>
    <col min="14593" max="14593" width="9.5" style="82" customWidth="1"/>
    <col min="14594" max="14594" width="14.3984375" style="82" customWidth="1"/>
    <col min="14595" max="14595" width="36.59765625" style="82" customWidth="1"/>
    <col min="14596" max="14596" width="6.3984375" style="82" bestFit="1" customWidth="1"/>
    <col min="14597" max="14597" width="9.3984375" style="82" bestFit="1" customWidth="1"/>
    <col min="14598" max="14598" width="10.69921875" style="82" bestFit="1" customWidth="1"/>
    <col min="14599" max="14599" width="12.8984375" style="82" bestFit="1" customWidth="1"/>
    <col min="14600" max="14848" width="8.796875" style="82"/>
    <col min="14849" max="14849" width="9.5" style="82" customWidth="1"/>
    <col min="14850" max="14850" width="14.3984375" style="82" customWidth="1"/>
    <col min="14851" max="14851" width="36.59765625" style="82" customWidth="1"/>
    <col min="14852" max="14852" width="6.3984375" style="82" bestFit="1" customWidth="1"/>
    <col min="14853" max="14853" width="9.3984375" style="82" bestFit="1" customWidth="1"/>
    <col min="14854" max="14854" width="10.69921875" style="82" bestFit="1" customWidth="1"/>
    <col min="14855" max="14855" width="12.8984375" style="82" bestFit="1" customWidth="1"/>
    <col min="14856" max="15104" width="8.796875" style="82"/>
    <col min="15105" max="15105" width="9.5" style="82" customWidth="1"/>
    <col min="15106" max="15106" width="14.3984375" style="82" customWidth="1"/>
    <col min="15107" max="15107" width="36.59765625" style="82" customWidth="1"/>
    <col min="15108" max="15108" width="6.3984375" style="82" bestFit="1" customWidth="1"/>
    <col min="15109" max="15109" width="9.3984375" style="82" bestFit="1" customWidth="1"/>
    <col min="15110" max="15110" width="10.69921875" style="82" bestFit="1" customWidth="1"/>
    <col min="15111" max="15111" width="12.8984375" style="82" bestFit="1" customWidth="1"/>
    <col min="15112" max="15360" width="8.796875" style="82"/>
    <col min="15361" max="15361" width="9.5" style="82" customWidth="1"/>
    <col min="15362" max="15362" width="14.3984375" style="82" customWidth="1"/>
    <col min="15363" max="15363" width="36.59765625" style="82" customWidth="1"/>
    <col min="15364" max="15364" width="6.3984375" style="82" bestFit="1" customWidth="1"/>
    <col min="15365" max="15365" width="9.3984375" style="82" bestFit="1" customWidth="1"/>
    <col min="15366" max="15366" width="10.69921875" style="82" bestFit="1" customWidth="1"/>
    <col min="15367" max="15367" width="12.8984375" style="82" bestFit="1" customWidth="1"/>
    <col min="15368" max="15616" width="8.796875" style="82"/>
    <col min="15617" max="15617" width="9.5" style="82" customWidth="1"/>
    <col min="15618" max="15618" width="14.3984375" style="82" customWidth="1"/>
    <col min="15619" max="15619" width="36.59765625" style="82" customWidth="1"/>
    <col min="15620" max="15620" width="6.3984375" style="82" bestFit="1" customWidth="1"/>
    <col min="15621" max="15621" width="9.3984375" style="82" bestFit="1" customWidth="1"/>
    <col min="15622" max="15622" width="10.69921875" style="82" bestFit="1" customWidth="1"/>
    <col min="15623" max="15623" width="12.8984375" style="82" bestFit="1" customWidth="1"/>
    <col min="15624" max="15872" width="8.796875" style="82"/>
    <col min="15873" max="15873" width="9.5" style="82" customWidth="1"/>
    <col min="15874" max="15874" width="14.3984375" style="82" customWidth="1"/>
    <col min="15875" max="15875" width="36.59765625" style="82" customWidth="1"/>
    <col min="15876" max="15876" width="6.3984375" style="82" bestFit="1" customWidth="1"/>
    <col min="15877" max="15877" width="9.3984375" style="82" bestFit="1" customWidth="1"/>
    <col min="15878" max="15878" width="10.69921875" style="82" bestFit="1" customWidth="1"/>
    <col min="15879" max="15879" width="12.8984375" style="82" bestFit="1" customWidth="1"/>
    <col min="15880" max="16128" width="8.796875" style="82"/>
    <col min="16129" max="16129" width="9.5" style="82" customWidth="1"/>
    <col min="16130" max="16130" width="14.3984375" style="82" customWidth="1"/>
    <col min="16131" max="16131" width="36.59765625" style="82" customWidth="1"/>
    <col min="16132" max="16132" width="6.3984375" style="82" bestFit="1" customWidth="1"/>
    <col min="16133" max="16133" width="9.3984375" style="82" bestFit="1" customWidth="1"/>
    <col min="16134" max="16134" width="10.69921875" style="82" bestFit="1" customWidth="1"/>
    <col min="16135" max="16135" width="12.8984375" style="82" bestFit="1" customWidth="1"/>
    <col min="16136" max="16384" width="8.796875" style="82"/>
  </cols>
  <sheetData>
    <row r="1" spans="1:7" ht="14.4">
      <c r="A1" s="81"/>
      <c r="B1" s="647" t="s">
        <v>358</v>
      </c>
      <c r="C1" s="648"/>
      <c r="D1" s="648"/>
      <c r="E1" s="648"/>
      <c r="F1" s="648"/>
      <c r="G1" s="649"/>
    </row>
    <row r="2" spans="1:7">
      <c r="A2" s="83"/>
      <c r="B2" s="84"/>
      <c r="C2" s="85" t="s">
        <v>359</v>
      </c>
      <c r="D2" s="86" t="s">
        <v>360</v>
      </c>
      <c r="E2" s="86" t="s">
        <v>361</v>
      </c>
      <c r="F2" s="87" t="s">
        <v>21</v>
      </c>
      <c r="G2" s="88" t="s">
        <v>362</v>
      </c>
    </row>
    <row r="3" spans="1:7" ht="61.2">
      <c r="A3" s="133" t="s">
        <v>375</v>
      </c>
      <c r="B3" s="132" t="s">
        <v>377</v>
      </c>
      <c r="C3" s="89" t="s">
        <v>379</v>
      </c>
      <c r="D3" s="90" t="s">
        <v>363</v>
      </c>
      <c r="E3" s="91" t="s">
        <v>716</v>
      </c>
      <c r="F3" s="92" t="s">
        <v>376</v>
      </c>
      <c r="G3" s="93">
        <f>SUM(G5:G7)</f>
        <v>1154.86041</v>
      </c>
    </row>
    <row r="4" spans="1:7">
      <c r="A4" s="94"/>
      <c r="B4" s="95" t="s">
        <v>20</v>
      </c>
      <c r="C4" s="94" t="s">
        <v>364</v>
      </c>
      <c r="D4" s="96" t="s">
        <v>360</v>
      </c>
      <c r="E4" s="96" t="s">
        <v>365</v>
      </c>
      <c r="F4" s="96" t="s">
        <v>366</v>
      </c>
      <c r="G4" s="96" t="s">
        <v>367</v>
      </c>
    </row>
    <row r="5" spans="1:7" ht="51">
      <c r="A5" s="117" t="s">
        <v>192</v>
      </c>
      <c r="B5" s="117">
        <v>90843</v>
      </c>
      <c r="C5" s="118" t="s">
        <v>378</v>
      </c>
      <c r="D5" s="117" t="str">
        <f>[4]COTAÇÃO!C10</f>
        <v>UNID.</v>
      </c>
      <c r="E5" s="119">
        <v>1.05</v>
      </c>
      <c r="F5" s="101">
        <v>1015.81</v>
      </c>
      <c r="G5" s="120">
        <f>E5*F5</f>
        <v>1066.6005</v>
      </c>
    </row>
    <row r="6" spans="1:7" ht="40.799999999999997">
      <c r="A6" s="117" t="s">
        <v>38</v>
      </c>
      <c r="B6" s="97" t="s">
        <v>381</v>
      </c>
      <c r="C6" s="98" t="s">
        <v>380</v>
      </c>
      <c r="D6" s="97" t="s">
        <v>202</v>
      </c>
      <c r="E6" s="99">
        <f>0.2*1.1*1.05</f>
        <v>0.23100000000000004</v>
      </c>
      <c r="F6" s="101">
        <v>224.61</v>
      </c>
      <c r="G6" s="100">
        <f>E6*F6</f>
        <v>51.884910000000012</v>
      </c>
    </row>
    <row r="7" spans="1:7">
      <c r="A7" s="117" t="s">
        <v>38</v>
      </c>
      <c r="B7" s="97" t="s">
        <v>383</v>
      </c>
      <c r="C7" s="98" t="s">
        <v>382</v>
      </c>
      <c r="D7" s="97" t="s">
        <v>368</v>
      </c>
      <c r="E7" s="99">
        <v>1.5</v>
      </c>
      <c r="F7" s="101">
        <v>24.25</v>
      </c>
      <c r="G7" s="100">
        <f>E7*F7</f>
        <v>36.375</v>
      </c>
    </row>
    <row r="8" spans="1:7">
      <c r="A8" s="121"/>
      <c r="B8" s="121"/>
      <c r="C8" s="122"/>
      <c r="D8" s="123"/>
      <c r="E8" s="124"/>
      <c r="F8" s="125"/>
      <c r="G8" s="126"/>
    </row>
    <row r="9" spans="1:7">
      <c r="A9" s="83"/>
      <c r="B9" s="84"/>
      <c r="C9" s="85"/>
      <c r="D9" s="86"/>
      <c r="E9" s="86"/>
      <c r="F9" s="87"/>
      <c r="G9" s="88"/>
    </row>
    <row r="10" spans="1:7">
      <c r="A10" s="102"/>
      <c r="B10" s="103"/>
      <c r="C10" s="104" t="s">
        <v>359</v>
      </c>
      <c r="D10" s="105" t="s">
        <v>360</v>
      </c>
      <c r="E10" s="105" t="s">
        <v>361</v>
      </c>
      <c r="F10" s="106" t="s">
        <v>21</v>
      </c>
      <c r="G10" s="107" t="s">
        <v>362</v>
      </c>
    </row>
    <row r="11" spans="1:7" ht="20.399999999999999">
      <c r="A11" s="133" t="s">
        <v>375</v>
      </c>
      <c r="B11" s="132" t="s">
        <v>384</v>
      </c>
      <c r="C11" s="108" t="s">
        <v>385</v>
      </c>
      <c r="D11" s="109" t="s">
        <v>202</v>
      </c>
      <c r="E11" s="110" t="s">
        <v>715</v>
      </c>
      <c r="F11" s="111" t="s">
        <v>38</v>
      </c>
      <c r="G11" s="112">
        <f>SUM(G13:G13)</f>
        <v>333.08</v>
      </c>
    </row>
    <row r="12" spans="1:7">
      <c r="A12" s="113"/>
      <c r="B12" s="114" t="s">
        <v>20</v>
      </c>
      <c r="C12" s="115" t="s">
        <v>364</v>
      </c>
      <c r="D12" s="116" t="s">
        <v>360</v>
      </c>
      <c r="E12" s="116" t="s">
        <v>365</v>
      </c>
      <c r="F12" s="116" t="s">
        <v>366</v>
      </c>
      <c r="G12" s="116" t="s">
        <v>367</v>
      </c>
    </row>
    <row r="13" spans="1:7" ht="30.6">
      <c r="A13" s="117" t="s">
        <v>38</v>
      </c>
      <c r="B13" s="97" t="s">
        <v>717</v>
      </c>
      <c r="C13" s="98" t="s">
        <v>718</v>
      </c>
      <c r="D13" s="97" t="s">
        <v>202</v>
      </c>
      <c r="E13" s="99">
        <v>1</v>
      </c>
      <c r="F13" s="101">
        <v>333.08</v>
      </c>
      <c r="G13" s="100">
        <f>E13*F13</f>
        <v>333.08</v>
      </c>
    </row>
    <row r="14" spans="1:7">
      <c r="A14" s="121"/>
      <c r="B14" s="121"/>
      <c r="C14" s="122"/>
      <c r="D14" s="123"/>
      <c r="E14" s="124"/>
      <c r="F14" s="125"/>
      <c r="G14" s="126"/>
    </row>
    <row r="15" spans="1:7">
      <c r="A15" s="102"/>
      <c r="B15" s="127"/>
      <c r="C15" s="128"/>
      <c r="D15" s="129"/>
      <c r="E15" s="129"/>
      <c r="F15" s="130"/>
      <c r="G15" s="131"/>
    </row>
    <row r="16" spans="1:7">
      <c r="A16" s="102"/>
      <c r="B16" s="103"/>
      <c r="C16" s="104" t="s">
        <v>359</v>
      </c>
      <c r="D16" s="105" t="s">
        <v>360</v>
      </c>
      <c r="E16" s="105" t="s">
        <v>361</v>
      </c>
      <c r="F16" s="106" t="s">
        <v>21</v>
      </c>
      <c r="G16" s="107" t="s">
        <v>362</v>
      </c>
    </row>
    <row r="17" spans="1:7" ht="20.399999999999999">
      <c r="A17" s="133" t="s">
        <v>375</v>
      </c>
      <c r="B17" s="132" t="s">
        <v>414</v>
      </c>
      <c r="C17" s="108" t="s">
        <v>412</v>
      </c>
      <c r="D17" s="109" t="s">
        <v>211</v>
      </c>
      <c r="E17" s="110" t="s">
        <v>715</v>
      </c>
      <c r="F17" s="111" t="s">
        <v>38</v>
      </c>
      <c r="G17" s="112">
        <f>SUM(G19:G19)</f>
        <v>25.412000000000003</v>
      </c>
    </row>
    <row r="18" spans="1:7">
      <c r="A18" s="113"/>
      <c r="B18" s="114" t="s">
        <v>20</v>
      </c>
      <c r="C18" s="115" t="s">
        <v>364</v>
      </c>
      <c r="D18" s="116" t="s">
        <v>360</v>
      </c>
      <c r="E18" s="116" t="s">
        <v>365</v>
      </c>
      <c r="F18" s="116" t="s">
        <v>366</v>
      </c>
      <c r="G18" s="116" t="s">
        <v>367</v>
      </c>
    </row>
    <row r="19" spans="1:7" ht="20.399999999999999">
      <c r="A19" s="117" t="s">
        <v>38</v>
      </c>
      <c r="B19" s="97" t="s">
        <v>225</v>
      </c>
      <c r="C19" s="98" t="s">
        <v>413</v>
      </c>
      <c r="D19" s="97" t="s">
        <v>205</v>
      </c>
      <c r="E19" s="99">
        <v>0.05</v>
      </c>
      <c r="F19" s="101">
        <v>508.24</v>
      </c>
      <c r="G19" s="100">
        <f>E19*F19</f>
        <v>25.412000000000003</v>
      </c>
    </row>
    <row r="20" spans="1:7">
      <c r="A20" s="121"/>
      <c r="B20" s="121"/>
      <c r="C20" s="122"/>
      <c r="D20" s="123"/>
      <c r="E20" s="124"/>
      <c r="F20" s="125"/>
      <c r="G20" s="126"/>
    </row>
    <row r="21" spans="1:7">
      <c r="A21" s="83"/>
      <c r="B21" s="84"/>
      <c r="C21" s="85"/>
      <c r="D21" s="86"/>
      <c r="E21" s="86"/>
      <c r="F21" s="87"/>
      <c r="G21" s="88"/>
    </row>
    <row r="22" spans="1:7">
      <c r="A22" s="102"/>
      <c r="B22" s="103"/>
      <c r="C22" s="104" t="s">
        <v>359</v>
      </c>
      <c r="D22" s="105" t="s">
        <v>360</v>
      </c>
      <c r="E22" s="105" t="s">
        <v>361</v>
      </c>
      <c r="F22" s="106" t="s">
        <v>21</v>
      </c>
      <c r="G22" s="107" t="s">
        <v>362</v>
      </c>
    </row>
    <row r="23" spans="1:7" ht="20.399999999999999">
      <c r="A23" s="133" t="s">
        <v>375</v>
      </c>
      <c r="B23" s="132" t="s">
        <v>374</v>
      </c>
      <c r="C23" s="108" t="s">
        <v>370</v>
      </c>
      <c r="D23" s="109" t="s">
        <v>202</v>
      </c>
      <c r="E23" s="110" t="s">
        <v>715</v>
      </c>
      <c r="F23" s="111" t="s">
        <v>38</v>
      </c>
      <c r="G23" s="112">
        <f>SUM(G25:G25)</f>
        <v>973.66</v>
      </c>
    </row>
    <row r="24" spans="1:7">
      <c r="A24" s="113"/>
      <c r="B24" s="114" t="s">
        <v>20</v>
      </c>
      <c r="C24" s="115" t="s">
        <v>364</v>
      </c>
      <c r="D24" s="116" t="s">
        <v>360</v>
      </c>
      <c r="E24" s="116" t="s">
        <v>365</v>
      </c>
      <c r="F24" s="116" t="s">
        <v>366</v>
      </c>
      <c r="G24" s="116" t="s">
        <v>367</v>
      </c>
    </row>
    <row r="25" spans="1:7" ht="51">
      <c r="A25" s="117" t="s">
        <v>38</v>
      </c>
      <c r="B25" s="117" t="s">
        <v>373</v>
      </c>
      <c r="C25" s="118" t="s">
        <v>371</v>
      </c>
      <c r="D25" s="117" t="s">
        <v>372</v>
      </c>
      <c r="E25" s="119">
        <v>1</v>
      </c>
      <c r="F25" s="101">
        <v>973.66</v>
      </c>
      <c r="G25" s="120">
        <f>E25*F25</f>
        <v>973.66</v>
      </c>
    </row>
    <row r="26" spans="1:7">
      <c r="A26" s="121"/>
      <c r="B26" s="121"/>
      <c r="C26" s="122"/>
      <c r="D26" s="123"/>
      <c r="E26" s="124"/>
      <c r="F26" s="125"/>
      <c r="G26" s="126"/>
    </row>
    <row r="27" spans="1:7">
      <c r="A27" s="102"/>
      <c r="B27" s="127"/>
      <c r="C27" s="128"/>
      <c r="D27" s="129"/>
      <c r="E27" s="129"/>
      <c r="F27" s="130"/>
      <c r="G27" s="131"/>
    </row>
  </sheetData>
  <mergeCells count="1">
    <mergeCell ref="B1:G1"/>
  </mergeCells>
  <printOptions horizontalCentered="1"/>
  <pageMargins left="0.51181102362204722" right="0.51181102362204722" top="0.78740157480314965" bottom="0.78740157480314965" header="0.31496062992125984" footer="0.31496062992125984"/>
  <pageSetup paperSize="9" scale="8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8</vt:i4>
      </vt:variant>
    </vt:vector>
  </HeadingPairs>
  <TitlesOfParts>
    <vt:vector size="14" baseType="lpstr">
      <vt:lpstr>2 SALAS - 127V_BLOCOS</vt:lpstr>
      <vt:lpstr>CFF IV</vt:lpstr>
      <vt:lpstr>MC</vt:lpstr>
      <vt:lpstr>ANEXO A MC</vt:lpstr>
      <vt:lpstr>ANEXO A MC (2)</vt:lpstr>
      <vt:lpstr>COMPOSIÇÃO DE CUSTO</vt:lpstr>
      <vt:lpstr>'2 SALAS - 127V_BLOCOS'!Area_de_impressao</vt:lpstr>
      <vt:lpstr>'ANEXO A MC'!Area_de_impressao</vt:lpstr>
      <vt:lpstr>'ANEXO A MC (2)'!Area_de_impressao</vt:lpstr>
      <vt:lpstr>'CFF IV'!Area_de_impressao</vt:lpstr>
      <vt:lpstr>'COMPOSIÇÃO DE CUSTO'!Area_de_impressao</vt:lpstr>
      <vt:lpstr>MC!Area_de_impressao</vt:lpstr>
      <vt:lpstr>'2 SALAS - 127V_BLOCOS'!Titulos_de_impressao</vt:lpstr>
      <vt:lpstr>MC!Titulos_de_impressao</vt:lpstr>
    </vt:vector>
  </TitlesOfParts>
  <Company>Fnde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27421740104</dc:creator>
  <cp:lastModifiedBy>Pref</cp:lastModifiedBy>
  <cp:lastPrinted>2023-08-17T11:56:21Z</cp:lastPrinted>
  <dcterms:created xsi:type="dcterms:W3CDTF">2012-10-15T18:57:41Z</dcterms:created>
  <dcterms:modified xsi:type="dcterms:W3CDTF">2023-08-17T11:56:25Z</dcterms:modified>
</cp:coreProperties>
</file>